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firstSheet="4" activeTab="12"/>
  </bookViews>
  <sheets>
    <sheet name="ADYP" sheetId="1" r:id="rId1"/>
    <sheet name="Jain-Kanakapura" sheetId="2" r:id="rId2"/>
    <sheet name="Jain - MLI and FS" sheetId="3" r:id="rId3"/>
    <sheet name="Jain - Animation and IT" sheetId="4" r:id="rId4"/>
    <sheet name="Jain- Ani and IT PG" sheetId="5" r:id="rId5"/>
    <sheet name="JLU" sheetId="6" r:id="rId6"/>
    <sheet name="integral" sheetId="7" r:id="rId7"/>
    <sheet name="smu" sheetId="8" r:id="rId8"/>
    <sheet name="IISWMB" sheetId="9" r:id="rId9"/>
    <sheet name="Kalasalingam University" sheetId="10" r:id="rId10"/>
    <sheet name="Nagpur" sheetId="11" r:id="rId11"/>
    <sheet name="Sharda " sheetId="12" r:id="rId12"/>
    <sheet name="Sheet8" sheetId="13" r:id="rId13"/>
  </sheets>
  <calcPr calcId="124519"/>
</workbook>
</file>

<file path=xl/calcChain.xml><?xml version="1.0" encoding="utf-8"?>
<calcChain xmlns="http://schemas.openxmlformats.org/spreadsheetml/2006/main">
  <c r="K7" i="12"/>
  <c r="K8"/>
  <c r="L27"/>
  <c r="AJ145"/>
  <c r="M2" i="10"/>
  <c r="O2"/>
  <c r="M3"/>
  <c r="O3"/>
  <c r="M4"/>
  <c r="O4"/>
  <c r="M5"/>
  <c r="O5"/>
  <c r="K92" i="5"/>
  <c r="K50"/>
  <c r="K429" i="4"/>
  <c r="K428"/>
  <c r="K427"/>
  <c r="K426"/>
  <c r="K425"/>
  <c r="K399"/>
  <c r="K398"/>
  <c r="K397"/>
  <c r="K396"/>
  <c r="K395"/>
  <c r="K394"/>
  <c r="K393"/>
  <c r="K392"/>
  <c r="K391"/>
  <c r="K390"/>
  <c r="K389"/>
  <c r="K388"/>
  <c r="K387"/>
  <c r="K386"/>
  <c r="K38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32"/>
  <c r="K31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K643" i="3"/>
  <c r="K642"/>
  <c r="K641"/>
  <c r="K640"/>
  <c r="K639"/>
  <c r="K638"/>
  <c r="K637"/>
  <c r="K636"/>
  <c r="K635"/>
  <c r="K633"/>
  <c r="K632"/>
  <c r="K631"/>
  <c r="K630"/>
  <c r="K629"/>
  <c r="K628"/>
  <c r="K627"/>
  <c r="K626"/>
  <c r="K625"/>
  <c r="K624"/>
  <c r="K623"/>
  <c r="K622"/>
  <c r="K620"/>
  <c r="K619"/>
  <c r="K618"/>
  <c r="K617"/>
  <c r="K616"/>
  <c r="K614"/>
  <c r="K613"/>
  <c r="K612"/>
  <c r="K611"/>
  <c r="K610"/>
  <c r="K609"/>
  <c r="K608"/>
  <c r="K606"/>
  <c r="K605"/>
  <c r="K603"/>
  <c r="K602"/>
  <c r="K601"/>
  <c r="K600"/>
  <c r="K599"/>
  <c r="K598"/>
  <c r="K597"/>
  <c r="K596"/>
  <c r="K595"/>
  <c r="K594"/>
  <c r="K593"/>
  <c r="K591"/>
  <c r="K590"/>
  <c r="K589"/>
  <c r="K587"/>
  <c r="K586"/>
  <c r="K585"/>
  <c r="K584"/>
  <c r="K583"/>
  <c r="K582"/>
  <c r="K580"/>
  <c r="K579"/>
  <c r="K577"/>
  <c r="K576"/>
  <c r="K575"/>
  <c r="K574"/>
  <c r="K573"/>
  <c r="K572"/>
  <c r="K571"/>
  <c r="K570"/>
  <c r="K569"/>
  <c r="K568"/>
  <c r="K567"/>
  <c r="K566"/>
  <c r="K565"/>
  <c r="K564"/>
  <c r="K563"/>
  <c r="K562"/>
  <c r="K561"/>
  <c r="K560"/>
  <c r="K559"/>
  <c r="K558"/>
  <c r="K557"/>
  <c r="K556"/>
  <c r="K555"/>
  <c r="K553"/>
  <c r="K552"/>
  <c r="K551"/>
  <c r="K550"/>
  <c r="K549"/>
  <c r="K548"/>
  <c r="K547"/>
  <c r="K546"/>
  <c r="K545"/>
  <c r="K544"/>
  <c r="K542"/>
  <c r="K541"/>
  <c r="K540"/>
  <c r="K539"/>
  <c r="K538"/>
  <c r="K537"/>
  <c r="K536"/>
  <c r="K535"/>
  <c r="K533"/>
  <c r="K532"/>
  <c r="K531"/>
  <c r="K530"/>
  <c r="K529"/>
  <c r="K527"/>
  <c r="K526"/>
  <c r="K525"/>
  <c r="K524"/>
  <c r="K523"/>
  <c r="K522"/>
  <c r="K521"/>
  <c r="K520"/>
  <c r="K519"/>
  <c r="K517"/>
  <c r="K516"/>
  <c r="K515"/>
  <c r="K514"/>
  <c r="K513"/>
  <c r="K512"/>
  <c r="K511"/>
  <c r="K510"/>
  <c r="K509"/>
  <c r="K508"/>
  <c r="K507"/>
  <c r="K506"/>
  <c r="K505"/>
  <c r="K504"/>
  <c r="K503"/>
  <c r="K502"/>
  <c r="K501"/>
  <c r="K500"/>
  <c r="K499"/>
  <c r="K498"/>
  <c r="K497"/>
  <c r="K496"/>
  <c r="K495"/>
  <c r="K494"/>
  <c r="K493"/>
  <c r="K492"/>
  <c r="K491"/>
  <c r="K490"/>
  <c r="K489"/>
  <c r="K488"/>
  <c r="K487"/>
  <c r="K486"/>
  <c r="K485"/>
  <c r="K484"/>
  <c r="K483"/>
  <c r="K482"/>
  <c r="K481"/>
  <c r="K480"/>
  <c r="K479"/>
  <c r="K478"/>
  <c r="K477"/>
  <c r="K476"/>
  <c r="K475"/>
  <c r="K473"/>
  <c r="K472"/>
  <c r="K471"/>
  <c r="K470"/>
  <c r="K469"/>
  <c r="K468"/>
  <c r="K467"/>
  <c r="K465"/>
  <c r="K464"/>
  <c r="K462"/>
  <c r="K461"/>
  <c r="K460"/>
  <c r="K459"/>
  <c r="K458"/>
  <c r="K457"/>
  <c r="K456"/>
  <c r="K455"/>
  <c r="K454"/>
  <c r="K453"/>
  <c r="K452"/>
  <c r="K451"/>
  <c r="K450"/>
  <c r="K449"/>
  <c r="K448"/>
  <c r="K447"/>
  <c r="K446"/>
  <c r="K445"/>
  <c r="K444"/>
  <c r="K443"/>
  <c r="K442"/>
  <c r="S434"/>
  <c r="K434"/>
  <c r="K244"/>
  <c r="K243"/>
  <c r="K242"/>
  <c r="K241"/>
  <c r="K240"/>
  <c r="K239"/>
  <c r="K238"/>
  <c r="K237"/>
  <c r="K236"/>
  <c r="K235"/>
  <c r="K234"/>
</calcChain>
</file>

<file path=xl/comments1.xml><?xml version="1.0" encoding="utf-8"?>
<comments xmlns="http://schemas.openxmlformats.org/spreadsheetml/2006/main">
  <authors>
    <author>Student</author>
    <author>jgi</author>
  </authors>
  <commentList>
    <comment ref="C6" authorId="0">
      <text>
        <r>
          <rPr>
            <b/>
            <sz val="9"/>
            <color indexed="81"/>
            <rFont val="Tahoma"/>
            <family val="2"/>
          </rPr>
          <t>Student:</t>
        </r>
        <r>
          <rPr>
            <sz val="9"/>
            <color indexed="81"/>
            <rFont val="Tahoma"/>
            <family val="2"/>
          </rPr>
          <t xml:space="preserve">
ECONOMICS TO MEDIA 
(14/10/2016)</t>
        </r>
      </text>
    </comment>
    <comment ref="C300" authorId="0">
      <text>
        <r>
          <rPr>
            <b/>
            <sz val="9"/>
            <color indexed="81"/>
            <rFont val="Tahoma"/>
            <family val="2"/>
          </rPr>
          <t>Student:</t>
        </r>
        <r>
          <rPr>
            <sz val="9"/>
            <color indexed="81"/>
            <rFont val="Tahoma"/>
            <family val="2"/>
          </rPr>
          <t xml:space="preserve">
NEW MEDIA TO ECONOMICS (14/10/2016)</t>
        </r>
      </text>
    </comment>
    <comment ref="C305" authorId="0">
      <text>
        <r>
          <rPr>
            <b/>
            <sz val="9"/>
            <color indexed="81"/>
            <rFont val="Tahoma"/>
            <family val="2"/>
          </rPr>
          <t>Student:</t>
        </r>
        <r>
          <rPr>
            <sz val="9"/>
            <color indexed="81"/>
            <rFont val="Tahoma"/>
            <family val="2"/>
          </rPr>
          <t xml:space="preserve">
NEW MEDIA TO ECONOMICS (14/9/2016)</t>
        </r>
      </text>
    </comment>
    <comment ref="C325" authorId="0">
      <text>
        <r>
          <rPr>
            <b/>
            <sz val="9"/>
            <color indexed="81"/>
            <rFont val="Tahoma"/>
            <family val="2"/>
          </rPr>
          <t>Student:</t>
        </r>
        <r>
          <rPr>
            <sz val="9"/>
            <color indexed="81"/>
            <rFont val="Tahoma"/>
            <family val="2"/>
          </rPr>
          <t xml:space="preserve">
ECONOMICS TO NEW MEDIA (14/10/2016)</t>
        </r>
      </text>
    </comment>
    <comment ref="C351" authorId="0">
      <text>
        <r>
          <rPr>
            <b/>
            <sz val="9"/>
            <color indexed="81"/>
            <rFont val="Tahoma"/>
            <family val="2"/>
          </rPr>
          <t>Student:</t>
        </r>
        <r>
          <rPr>
            <sz val="9"/>
            <color indexed="81"/>
            <rFont val="Tahoma"/>
            <family val="2"/>
          </rPr>
          <t xml:space="preserve">
ECONOMICS TO NEW MEDIA (14/10/2016)</t>
        </r>
      </text>
    </comment>
    <comment ref="C381" authorId="1">
      <text>
        <r>
          <rPr>
            <b/>
            <sz val="9"/>
            <color indexed="81"/>
            <rFont val="Tahoma"/>
            <family val="2"/>
          </rPr>
          <t>jgi:</t>
        </r>
        <r>
          <rPr>
            <sz val="9"/>
            <color indexed="81"/>
            <rFont val="Tahoma"/>
            <family val="2"/>
          </rPr>
          <t xml:space="preserve">
kannada to additional eng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C5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International Student</t>
        </r>
      </text>
    </comment>
    <comment ref="C209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Yet to be finalised from EDP. He is not attending the classes coz he dint pay the 5th sem fee.</t>
        </r>
      </text>
    </comment>
    <comment ref="C388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International Student</t>
        </r>
      </text>
    </comment>
  </commentList>
</comments>
</file>

<file path=xl/comments3.xml><?xml version="1.0" encoding="utf-8"?>
<comments xmlns="http://schemas.openxmlformats.org/spreadsheetml/2006/main">
  <authors>
    <author>Deepa</author>
  </authors>
  <commentList>
    <comment ref="C47" authorId="0">
      <text>
        <r>
          <rPr>
            <b/>
            <sz val="9"/>
            <color indexed="81"/>
            <rFont val="Tahoma"/>
            <family val="2"/>
          </rPr>
          <t>Deepa:</t>
        </r>
        <r>
          <rPr>
            <sz val="9"/>
            <color indexed="81"/>
            <rFont val="Tahoma"/>
            <family val="2"/>
          </rPr>
          <t xml:space="preserve">
Student has taken admission in b/w Sem , ,he is 2013 batch LMS is not required .He comes only for attendance.</t>
        </r>
      </text>
    </comment>
    <comment ref="C114" authorId="0">
      <text>
        <r>
          <rPr>
            <b/>
            <sz val="9"/>
            <color indexed="81"/>
            <rFont val="Tahoma"/>
            <family val="2"/>
          </rPr>
          <t>Deepa:</t>
        </r>
        <r>
          <rPr>
            <sz val="9"/>
            <color indexed="81"/>
            <rFont val="Tahoma"/>
            <family val="2"/>
          </rPr>
          <t xml:space="preserve">
not answering the call</t>
        </r>
      </text>
    </comment>
  </commentList>
</comments>
</file>

<file path=xl/sharedStrings.xml><?xml version="1.0" encoding="utf-8"?>
<sst xmlns="http://schemas.openxmlformats.org/spreadsheetml/2006/main" count="48004" uniqueCount="14887">
  <si>
    <t>SL.No</t>
  </si>
  <si>
    <t>University</t>
  </si>
  <si>
    <t>Student Name</t>
  </si>
  <si>
    <t>Registration Number</t>
  </si>
  <si>
    <t>Gender</t>
  </si>
  <si>
    <t>Vertical</t>
  </si>
  <si>
    <t>Course Name</t>
  </si>
  <si>
    <t>Course Short Name</t>
  </si>
  <si>
    <t>Batch</t>
  </si>
  <si>
    <t>Current Semester</t>
  </si>
  <si>
    <t>Email Id</t>
  </si>
  <si>
    <t>Mobile Number</t>
  </si>
  <si>
    <t>10th % Marks</t>
  </si>
  <si>
    <t>10th Board Name</t>
  </si>
  <si>
    <t>12th % Marks</t>
  </si>
  <si>
    <t>Stream(ex:Sci/Arts/Commerce)</t>
  </si>
  <si>
    <t>12th Board Name/Council</t>
  </si>
  <si>
    <t>UG % Marks 
(PG Students only)</t>
  </si>
  <si>
    <t>Stream(ex:B.Sc/ B.com/BCA)
(PG Students only)</t>
  </si>
  <si>
    <t>UG University Name
(PG Students only)</t>
  </si>
  <si>
    <t>Sem 1 %</t>
  </si>
  <si>
    <t>Sem 2 %</t>
  </si>
  <si>
    <t>Sem 3 %</t>
  </si>
  <si>
    <t>Sem 4 %</t>
  </si>
  <si>
    <t>Sem 5 %</t>
  </si>
  <si>
    <t>Sem 6 %</t>
  </si>
  <si>
    <t>Sem 7 %</t>
  </si>
  <si>
    <t>Sem 8 %</t>
  </si>
  <si>
    <t>Students(Personal Laptops/Desktops)</t>
  </si>
  <si>
    <t>Mobiles(Tablet/Smart Phones)</t>
  </si>
  <si>
    <t>Address</t>
  </si>
  <si>
    <t>DOB</t>
  </si>
  <si>
    <t>Fathers name</t>
  </si>
  <si>
    <t>Mothers name</t>
  </si>
  <si>
    <t>Parents/Guadians Contact Number</t>
  </si>
  <si>
    <t>Caste</t>
  </si>
  <si>
    <t>Religion</t>
  </si>
  <si>
    <t>Nationality</t>
  </si>
  <si>
    <t xml:space="preserve">if any Dropout </t>
  </si>
  <si>
    <t xml:space="preserve">Dropout date &amp; Reason for Dropout </t>
  </si>
  <si>
    <t>Dropout Documentation Maintained/Not</t>
  </si>
  <si>
    <t>Ajeenkya D Y Patil University</t>
  </si>
  <si>
    <t>Aarti Bipin Mahananda</t>
  </si>
  <si>
    <t>2017-B-28061998</t>
  </si>
  <si>
    <t>F</t>
  </si>
  <si>
    <t>FS</t>
  </si>
  <si>
    <t xml:space="preserve">B.Com Honours  </t>
  </si>
  <si>
    <t>B.Com-Hons</t>
  </si>
  <si>
    <t>SSC</t>
  </si>
  <si>
    <t>Commerce</t>
  </si>
  <si>
    <t>CBSE</t>
  </si>
  <si>
    <t>NA</t>
  </si>
  <si>
    <t>Laptop</t>
  </si>
  <si>
    <t>Smart Phone</t>
  </si>
  <si>
    <t>A-304, Shreemaa Society Ganpati Chowk Viman nagar Pune-411014</t>
  </si>
  <si>
    <t>28.06.1998</t>
  </si>
  <si>
    <t>Bipin</t>
  </si>
  <si>
    <t>Binita</t>
  </si>
  <si>
    <t>9860348904, 7385405443</t>
  </si>
  <si>
    <t>Open</t>
  </si>
  <si>
    <t>Hindu</t>
  </si>
  <si>
    <t>Indian</t>
  </si>
  <si>
    <t>aarti laaxman waragade</t>
  </si>
  <si>
    <t>2017-B-05082000</t>
  </si>
  <si>
    <t>aartiwaragade75@gmail.com</t>
  </si>
  <si>
    <t>HSC</t>
  </si>
  <si>
    <t>Flat No. 303 Gagan Nest, C/O Gagan Garima Khadki Station Pune41120</t>
  </si>
  <si>
    <t>5.08.2000</t>
  </si>
  <si>
    <t>Laxman</t>
  </si>
  <si>
    <t>Geeta</t>
  </si>
  <si>
    <t>9503679999, 9423091370</t>
  </si>
  <si>
    <t>Maratha</t>
  </si>
  <si>
    <t>Adesh Deepak Khandve</t>
  </si>
  <si>
    <t>M</t>
  </si>
  <si>
    <t>adesh8186@gmail.com</t>
  </si>
  <si>
    <t>Harantale Wasti, B/H MMIT College Lohegaon Pune-411047</t>
  </si>
  <si>
    <t>28.6.1998</t>
  </si>
  <si>
    <t>Deepak</t>
  </si>
  <si>
    <t>Pooja</t>
  </si>
  <si>
    <t>Aditya Balu Kekane</t>
  </si>
  <si>
    <t>2017-B-16022000</t>
  </si>
  <si>
    <t>adityabkekane@gmail.com</t>
  </si>
  <si>
    <t>Sardwadi Road, Sanjivani Nagar Sinner Tal.Sinner Dist Nasik -422103</t>
  </si>
  <si>
    <t>16.02.2000</t>
  </si>
  <si>
    <t>BaluNivrutti</t>
  </si>
  <si>
    <t>Vaishali</t>
  </si>
  <si>
    <t>7741908792, 9689454887</t>
  </si>
  <si>
    <t>NT</t>
  </si>
  <si>
    <t>Aditya Omprakash Sharma</t>
  </si>
  <si>
    <t>2017-B-13081998</t>
  </si>
  <si>
    <t>sharma.aditya7641@gmail.com</t>
  </si>
  <si>
    <t>Flat no. 204, building no. A3(a), mahalaxmi vihar, vishrantwadi, pune 411015</t>
  </si>
  <si>
    <t>13.08.1998</t>
  </si>
  <si>
    <t>Omprakash</t>
  </si>
  <si>
    <t>Rajeshwari</t>
  </si>
  <si>
    <t>9879809511, 9420644776</t>
  </si>
  <si>
    <t>Bramhin</t>
  </si>
  <si>
    <t>Aishwarya Shanmugam Mudaliar</t>
  </si>
  <si>
    <t>2017-B-26041999</t>
  </si>
  <si>
    <t>aishwaryamudaliar94@gmail.com</t>
  </si>
  <si>
    <t>Desktop</t>
  </si>
  <si>
    <t>Fl. No. 11 Gagan Akash Society, S. No.51/56 Bhairav Nagar, Dhanori Road Pune-15</t>
  </si>
  <si>
    <t>26.04.1999</t>
  </si>
  <si>
    <t>S. Shanmugam</t>
  </si>
  <si>
    <t>S. rajeshwari</t>
  </si>
  <si>
    <t>9850958908, 9763930904</t>
  </si>
  <si>
    <t>Akshay Machhindra Borkar</t>
  </si>
  <si>
    <t>2017-B-10101999</t>
  </si>
  <si>
    <t>bakshay1999@gmail.com</t>
  </si>
  <si>
    <t>Science</t>
  </si>
  <si>
    <t>Sr. No. 52/1 Shriram Society Chandan nagara, Kharadi Bypass Pune-411014</t>
  </si>
  <si>
    <t>10.10.1999</t>
  </si>
  <si>
    <t>Machindra</t>
  </si>
  <si>
    <t>Shobha</t>
  </si>
  <si>
    <t>9422033160, 9527316118</t>
  </si>
  <si>
    <t>Akshi Kapil Pundir</t>
  </si>
  <si>
    <t>2017-B-23051999</t>
  </si>
  <si>
    <t>akshipundir77@gmail.com</t>
  </si>
  <si>
    <t>C2H 501 Pride City , Lohegaon Pune</t>
  </si>
  <si>
    <t>23.05.1997</t>
  </si>
  <si>
    <t>Kapil</t>
  </si>
  <si>
    <t>Chhaya</t>
  </si>
  <si>
    <t>8983255798, 9011988183</t>
  </si>
  <si>
    <t>Alan Scaria</t>
  </si>
  <si>
    <t>2017-B-15121998</t>
  </si>
  <si>
    <t>alanscaria@gmail.com</t>
  </si>
  <si>
    <t>ICSE</t>
  </si>
  <si>
    <t>ISC</t>
  </si>
  <si>
    <t>A-88 Shradha Puri Phase-II Kanker Khera, Meerut U.P. 250001</t>
  </si>
  <si>
    <t>15.12.1998</t>
  </si>
  <si>
    <t>Scaria</t>
  </si>
  <si>
    <t>Daisy</t>
  </si>
  <si>
    <t>9412321846, 9457066249</t>
  </si>
  <si>
    <t>Cristian</t>
  </si>
  <si>
    <t>Aman Sharma</t>
  </si>
  <si>
    <t>2017-B-17111999</t>
  </si>
  <si>
    <t>amansharma8872131579@gmail.com</t>
  </si>
  <si>
    <t>6 CGPA</t>
  </si>
  <si>
    <t>House no. 21, ward no. 5, Akhnoor, jammu, jammu &amp; kashmir 181201</t>
  </si>
  <si>
    <t>17.11.1999</t>
  </si>
  <si>
    <t>9501040890, 8872131579</t>
  </si>
  <si>
    <t>Sharma</t>
  </si>
  <si>
    <t>Aman Sunil Vishwakarma</t>
  </si>
  <si>
    <t>2017-B-02032000</t>
  </si>
  <si>
    <t>amanvishwakarma7057@gmail.com</t>
  </si>
  <si>
    <t>Sr. No. 24 Pawale Chawl Pune Mumbai Road, Bopodi Ranghills Pune-41120</t>
  </si>
  <si>
    <t>2.03.2000</t>
  </si>
  <si>
    <t>Sunil</t>
  </si>
  <si>
    <t>Meena</t>
  </si>
  <si>
    <t>8600925359, 7020306037</t>
  </si>
  <si>
    <t>OBC</t>
  </si>
  <si>
    <t>Ananya Pandey</t>
  </si>
  <si>
    <t>2017-B-16012000</t>
  </si>
  <si>
    <t>ananyapandey162000@gmail.com</t>
  </si>
  <si>
    <t>Sr. No.22 Road No.10 Ganesh Nagar, Bhopkhel Pune-411031</t>
  </si>
  <si>
    <t>16.01.2000</t>
  </si>
  <si>
    <t>M.P. Pandey</t>
  </si>
  <si>
    <t>Poonam</t>
  </si>
  <si>
    <t>9701684629, 9637128809</t>
  </si>
  <si>
    <t>Anjali Netji Suryawanshi</t>
  </si>
  <si>
    <t>2017-B-03101998</t>
  </si>
  <si>
    <t>anjalisuryawanshi98@gmail.com</t>
  </si>
  <si>
    <t>Bhawar tailor, bhairav nagar dhanori, pune city, Dighi camp pune 411015</t>
  </si>
  <si>
    <t>Apurva Anil Bende</t>
  </si>
  <si>
    <t>2017-B-28081996</t>
  </si>
  <si>
    <t>apurvb28@gmail.com</t>
  </si>
  <si>
    <t>Sr. No. 163Plot No.5 Road no.7 Aadarsh Colony Tingre Nagar Pune-411032</t>
  </si>
  <si>
    <t>28.08.1996</t>
  </si>
  <si>
    <t>Anil</t>
  </si>
  <si>
    <t>SC</t>
  </si>
  <si>
    <t>Arbaaz Sameer Shaikh</t>
  </si>
  <si>
    <t>2017-B-14071999</t>
  </si>
  <si>
    <t>s.arbaaz.391@gmail.com</t>
  </si>
  <si>
    <t>Jai jawan nagar, yerwada, near namarn mujahid, pune 411006</t>
  </si>
  <si>
    <t>14.07.1999</t>
  </si>
  <si>
    <t>Sameer</t>
  </si>
  <si>
    <t>Gulnar</t>
  </si>
  <si>
    <t>9970404121, 967325915</t>
  </si>
  <si>
    <t>Muslim</t>
  </si>
  <si>
    <t>Ashish Sachin Thakare</t>
  </si>
  <si>
    <t>2017-B-19041999</t>
  </si>
  <si>
    <t>athakare211@gmail.com</t>
  </si>
  <si>
    <t>841667 Maharshee nagar, near sant namdeo school pune 411037</t>
  </si>
  <si>
    <t>19.04.1999</t>
  </si>
  <si>
    <t>Sachin</t>
  </si>
  <si>
    <t>Leena</t>
  </si>
  <si>
    <t>7875111104, 9158897215</t>
  </si>
  <si>
    <t>Ashish Sonawane</t>
  </si>
  <si>
    <t>2017-B-07101999</t>
  </si>
  <si>
    <t>ashishsonawane208@gmail.com</t>
  </si>
  <si>
    <t>Bhawani peth police line, near pudunjee park, room no. 34, pune 411002</t>
  </si>
  <si>
    <t>07.10.1999</t>
  </si>
  <si>
    <t>Monica</t>
  </si>
  <si>
    <t>9850767098, 8983536149</t>
  </si>
  <si>
    <t>Bhaskar Singh</t>
  </si>
  <si>
    <t>2017-B-02081999</t>
  </si>
  <si>
    <t>singhbhaskar76@gmail.com</t>
  </si>
  <si>
    <t>ISE</t>
  </si>
  <si>
    <t>B-22, Ajanta colony, garh road, meerut, UP 250002</t>
  </si>
  <si>
    <t>02.08.1999</t>
  </si>
  <si>
    <t>Radhey</t>
  </si>
  <si>
    <t>Ranjana</t>
  </si>
  <si>
    <t>Chahat Agarwal</t>
  </si>
  <si>
    <t>2017-B-30121998</t>
  </si>
  <si>
    <t>chahat.agarwal929@gmail.com</t>
  </si>
  <si>
    <t>H. No. 25 Near Children Park Paddar Para, Jharic Dist. Dhanbad,-828111</t>
  </si>
  <si>
    <t>30.12.1998</t>
  </si>
  <si>
    <t>Jitendra</t>
  </si>
  <si>
    <t>Mamta</t>
  </si>
  <si>
    <t>9431120531, 8709632422</t>
  </si>
  <si>
    <t>Dev Krishna Dansena</t>
  </si>
  <si>
    <t>2017-B-01031998</t>
  </si>
  <si>
    <t>devkdansena@gmail.com</t>
  </si>
  <si>
    <t>At. Po. Singhitari Via Adbhar Dist. Jangirchampa, Dhabra Chhatisgadh-495695</t>
  </si>
  <si>
    <t>01.03.1998</t>
  </si>
  <si>
    <t>Rupnarayan</t>
  </si>
  <si>
    <t>Pushpanjali</t>
  </si>
  <si>
    <t>9669865066, 7389292514</t>
  </si>
  <si>
    <t>Diksha Mancharkar</t>
  </si>
  <si>
    <t>2017-B-08091999</t>
  </si>
  <si>
    <t>dikshamancharkar1999@gmail.com</t>
  </si>
  <si>
    <t>Jay Jawan nagar, back side of amar medical, yerwada, pune 411006</t>
  </si>
  <si>
    <t>08.09.1999</t>
  </si>
  <si>
    <t>Shrikant</t>
  </si>
  <si>
    <t>Ranjita</t>
  </si>
  <si>
    <t>Dikshant Dhanpal Raut</t>
  </si>
  <si>
    <t>2017-B-08031998</t>
  </si>
  <si>
    <t>dikshantraut44@gmail.com</t>
  </si>
  <si>
    <t>Sant tukdoji ward, adarsh nagar, hinganghat, wardha 442301</t>
  </si>
  <si>
    <t>08.03.1998</t>
  </si>
  <si>
    <t>Dhanpal</t>
  </si>
  <si>
    <t>Savita</t>
  </si>
  <si>
    <t>9881165046, 9960591714</t>
  </si>
  <si>
    <t xml:space="preserve">Ekta Wadhwani </t>
  </si>
  <si>
    <t>2017-B-14061999</t>
  </si>
  <si>
    <t>ektawadhwani771@gmail.com</t>
  </si>
  <si>
    <t>5.4 CGPA</t>
  </si>
  <si>
    <t>Plot no. 76/A, Mishl layout, patankar sq. near MRF showroom, jaripatka, Nagpur 440014</t>
  </si>
  <si>
    <t>14.06.</t>
  </si>
  <si>
    <t>Bharat kumar</t>
  </si>
  <si>
    <t>Archana</t>
  </si>
  <si>
    <t>9373101410, 8055008799</t>
  </si>
  <si>
    <t>Ganesh Balkrishna Bahalaskar</t>
  </si>
  <si>
    <t>2017-B-27101999</t>
  </si>
  <si>
    <t>ganeshbahalaskar4187@gmail.com</t>
  </si>
  <si>
    <t>Kalyan nagar, station road, vaijapur, aurangabad 423701</t>
  </si>
  <si>
    <t>27.10.1999</t>
  </si>
  <si>
    <t>Balkrishna</t>
  </si>
  <si>
    <t>Pushpa</t>
  </si>
  <si>
    <t>9422451440, 7588811016</t>
  </si>
  <si>
    <t>Kumbhar</t>
  </si>
  <si>
    <t>Gitanjali Bhanudas Kashid</t>
  </si>
  <si>
    <t>2017-B-11041999</t>
  </si>
  <si>
    <t>kashidgitanjali@gmail.com</t>
  </si>
  <si>
    <t>Pathare mala, Charoli B K Pune</t>
  </si>
  <si>
    <t>11.04.1999</t>
  </si>
  <si>
    <t>Bhanudas</t>
  </si>
  <si>
    <t>Sunita</t>
  </si>
  <si>
    <t>Harpret Kaur Bagha</t>
  </si>
  <si>
    <t>2017-B-20081998</t>
  </si>
  <si>
    <t>baghaharpreetkaur1998@gmail.com</t>
  </si>
  <si>
    <t>6.4 CGPA</t>
  </si>
  <si>
    <t>Ram nagar, Sr no. 14/3, Yerwada, pune 411006</t>
  </si>
  <si>
    <t>20.08.1998</t>
  </si>
  <si>
    <t>Sikandar</t>
  </si>
  <si>
    <t>Manjit</t>
  </si>
  <si>
    <t>Sikh</t>
  </si>
  <si>
    <t>Harshad Balasaheb Dorage</t>
  </si>
  <si>
    <t>2017-B-31071999</t>
  </si>
  <si>
    <t>harshaddorage31@gmail.com</t>
  </si>
  <si>
    <t>Wagholi, Awlewadi Pune</t>
  </si>
  <si>
    <t>31.07.1999</t>
  </si>
  <si>
    <t>Balasaheb</t>
  </si>
  <si>
    <t>Lalita</t>
  </si>
  <si>
    <t>9921524587, 888765641</t>
  </si>
  <si>
    <t>Harshad Waghela</t>
  </si>
  <si>
    <t>2017-B-19051999</t>
  </si>
  <si>
    <t>sudhirwaghela@hotmail.com</t>
  </si>
  <si>
    <t>Yerwada, near comor zone, beside husain shah baba dargah pune 411006</t>
  </si>
  <si>
    <t>Sudhir</t>
  </si>
  <si>
    <t>Aruna</t>
  </si>
  <si>
    <t>9604248594, 7683445665</t>
  </si>
  <si>
    <t>Harshit Dixit</t>
  </si>
  <si>
    <t>2017-B-30101999</t>
  </si>
  <si>
    <t>harshitdixit929@gmail.com</t>
  </si>
  <si>
    <t>127/965,W1, saket nagar, kanpur, UP 208014</t>
  </si>
  <si>
    <t>30.10.1999</t>
  </si>
  <si>
    <t>Pragati</t>
  </si>
  <si>
    <t>Reshu</t>
  </si>
  <si>
    <t>9839085398, 9839086675</t>
  </si>
  <si>
    <t>Irshad Salim Badguzar</t>
  </si>
  <si>
    <t>2017-B-06081996</t>
  </si>
  <si>
    <t>irshadbadguzar1997@gmail.com</t>
  </si>
  <si>
    <t>sr. no.5 Sanjay Park Nr. Ganesh Temple Airport Road Pune-411032</t>
  </si>
  <si>
    <t>6.08.1996</t>
  </si>
  <si>
    <t>Salim</t>
  </si>
  <si>
    <t>Raisha</t>
  </si>
  <si>
    <t xml:space="preserve">Jagruti Tomar </t>
  </si>
  <si>
    <t>2017-B-08012000</t>
  </si>
  <si>
    <t>jagrutitomar2000@gmail.com</t>
  </si>
  <si>
    <t>Sakshi Homes, Munjaba Wasti, Dhanori Pune-411006</t>
  </si>
  <si>
    <t>08.01.2000</t>
  </si>
  <si>
    <t>Brijesh</t>
  </si>
  <si>
    <t>Mohini</t>
  </si>
  <si>
    <t>Keerthi Raman Kumar</t>
  </si>
  <si>
    <t>2017-B-12101998</t>
  </si>
  <si>
    <t>keerthiramankumar@gmail.com</t>
  </si>
  <si>
    <t>S-48 Garden Bakery Line Bharat Sorge Road Ghorpadi Pune-411036</t>
  </si>
  <si>
    <t>12.10.1998</t>
  </si>
  <si>
    <t>Ramankumar</t>
  </si>
  <si>
    <t>Thirupatha</t>
  </si>
  <si>
    <t>9922450617, 7385658570</t>
  </si>
  <si>
    <t>Kiran Lot</t>
  </si>
  <si>
    <t>2017-B-05011999</t>
  </si>
  <si>
    <t>kiranlot1999@gmail.com</t>
  </si>
  <si>
    <t>Hadapsar ramtekadi, flat no. 509, SRP Carnar, pune</t>
  </si>
  <si>
    <t>05.01.1999</t>
  </si>
  <si>
    <t>Suresh</t>
  </si>
  <si>
    <t>Kunal Dnyaneshwar Burde</t>
  </si>
  <si>
    <t>2017-B-13091999</t>
  </si>
  <si>
    <t>burde.kunal13@gmail.com</t>
  </si>
  <si>
    <t>Kunal Vatwani</t>
  </si>
  <si>
    <t>2017-B-08081999</t>
  </si>
  <si>
    <t>kunalvat781@gmail.com</t>
  </si>
  <si>
    <t>8 CGPA</t>
  </si>
  <si>
    <t>303, krishna kunj, near sahayog park, chnadan nagar, pune 411014</t>
  </si>
  <si>
    <t>08.08.1999</t>
  </si>
  <si>
    <t>Kunal</t>
  </si>
  <si>
    <t>Varsha</t>
  </si>
  <si>
    <t>Kushal Arun Shahane</t>
  </si>
  <si>
    <t>2017-B-30091999</t>
  </si>
  <si>
    <t>kushalshahane.ks@gmail.com</t>
  </si>
  <si>
    <t>Jadhav lane, vaijapur, Dist. Aurangabad 423701</t>
  </si>
  <si>
    <t>30.09.1999</t>
  </si>
  <si>
    <t>arun</t>
  </si>
  <si>
    <t>Ujwala</t>
  </si>
  <si>
    <t>9423150964, 9422201635</t>
  </si>
  <si>
    <t>Laxman Pandit Kadam</t>
  </si>
  <si>
    <t>2017-B-01101999</t>
  </si>
  <si>
    <t>laxu.kadam123@gmail.com</t>
  </si>
  <si>
    <t>Lohegaon Vimbalkar Nagar Pune</t>
  </si>
  <si>
    <t>01.10.1999</t>
  </si>
  <si>
    <t>Panditrao</t>
  </si>
  <si>
    <t>Sojar</t>
  </si>
  <si>
    <t>Laxmipriya Raja Achuthan</t>
  </si>
  <si>
    <t>2017-B-04081999</t>
  </si>
  <si>
    <t>lakme0499@gmail.com</t>
  </si>
  <si>
    <t>C type, 13/2 Rangehills Khadki Pune-411020</t>
  </si>
  <si>
    <t>4.08.1999</t>
  </si>
  <si>
    <t>Raja</t>
  </si>
  <si>
    <t>Mamtha</t>
  </si>
  <si>
    <t>9595297961, 9527762012</t>
  </si>
  <si>
    <t>Mahesh Dnyaneshwar Kharade</t>
  </si>
  <si>
    <t>2017-B-10121999</t>
  </si>
  <si>
    <t>maheshkharade093@gmail.com</t>
  </si>
  <si>
    <t>Tuljabhavani Nagar, Nagar Road Pune-14</t>
  </si>
  <si>
    <t>10.12.1999</t>
  </si>
  <si>
    <t>Dnyaneshwar</t>
  </si>
  <si>
    <t>9822918110, 8975316465</t>
  </si>
  <si>
    <t>Mamta Kumari</t>
  </si>
  <si>
    <t>2017-B-05061984</t>
  </si>
  <si>
    <t>vhu626@gmail.com</t>
  </si>
  <si>
    <t>Bihar board</t>
  </si>
  <si>
    <t>TMBU</t>
  </si>
  <si>
    <t>Bar Phone</t>
  </si>
  <si>
    <t>Khandve nagar, lohegaon, Sr no. 121, near of trimurti zym, pune</t>
  </si>
  <si>
    <t>05.06.1984</t>
  </si>
  <si>
    <t>Bhumihar</t>
  </si>
  <si>
    <t xml:space="preserve">Manthan Solanki </t>
  </si>
  <si>
    <t>2017-B-03031998</t>
  </si>
  <si>
    <t>manthansolanki25@gmail.com</t>
  </si>
  <si>
    <t>Sr. No.253 Khese Park Lohgaon Road, Pune-411032</t>
  </si>
  <si>
    <t>03.03.1998</t>
  </si>
  <si>
    <t>Pravin</t>
  </si>
  <si>
    <t>Vanmala</t>
  </si>
  <si>
    <t>Neha Rakesh Yadav</t>
  </si>
  <si>
    <t>2017-B-04111999</t>
  </si>
  <si>
    <t>yadavneha789542@gmail.com</t>
  </si>
  <si>
    <t>Colony No.7 Ganesh Nagar Bhopkhel Pune-411031</t>
  </si>
  <si>
    <t>13.09.1999</t>
  </si>
  <si>
    <t>Rakesh</t>
  </si>
  <si>
    <t>Meera</t>
  </si>
  <si>
    <t>9545979079, 8928273197</t>
  </si>
  <si>
    <t>Neha Sandeep Chavan</t>
  </si>
  <si>
    <t>2017-B-19022000</t>
  </si>
  <si>
    <t>nehachavan2699@gmail.com</t>
  </si>
  <si>
    <t>Plot no. 36, Sr. no. 16/2, near milind bakery, Tingre nagar 411006</t>
  </si>
  <si>
    <t>19.02.2000</t>
  </si>
  <si>
    <t>Sandeep</t>
  </si>
  <si>
    <t>Sarita</t>
  </si>
  <si>
    <t>Nikhil Jitendra Bafna</t>
  </si>
  <si>
    <t>2017-B-09111999</t>
  </si>
  <si>
    <t>nbafna07@gmail.com</t>
  </si>
  <si>
    <t>Nayantara, merchant colony, station road, vaijapur, aurangabad 423701</t>
  </si>
  <si>
    <t>09.11.1999</t>
  </si>
  <si>
    <t>9970889777, 7798362637</t>
  </si>
  <si>
    <t>Jain</t>
  </si>
  <si>
    <t>Nikhil Kailash Zodape</t>
  </si>
  <si>
    <t>2017-B-30041997</t>
  </si>
  <si>
    <t>nikszodape@gmail.com</t>
  </si>
  <si>
    <t>Sant tukdoji ward, adarsh nagar, hinganghat, near kalode farm house, wardha 442301</t>
  </si>
  <si>
    <t>30.4.1997</t>
  </si>
  <si>
    <t>Kailash</t>
  </si>
  <si>
    <t>Yashodhara</t>
  </si>
  <si>
    <t>8308292985, 9011824690</t>
  </si>
  <si>
    <t>Ojas Rajesh Pandey</t>
  </si>
  <si>
    <t>2017-B-15032000</t>
  </si>
  <si>
    <t>ojaspandey432@gmail.com</t>
  </si>
  <si>
    <t>Village + post Kaithi Chabevpur, Varanasi-221116</t>
  </si>
  <si>
    <t>15.03.2000</t>
  </si>
  <si>
    <t>Rajesh</t>
  </si>
  <si>
    <t>Pragya</t>
  </si>
  <si>
    <t>9635831979, 9450944196</t>
  </si>
  <si>
    <t>Omkar Keshav Tingre</t>
  </si>
  <si>
    <t>2017-B-20121999</t>
  </si>
  <si>
    <t>tingreomkar@gmail.com</t>
  </si>
  <si>
    <t>Pallav Kumar</t>
  </si>
  <si>
    <t>2017-B-04021996</t>
  </si>
  <si>
    <t>pallavk60@gmail.com</t>
  </si>
  <si>
    <t>Village + post vinodpur, Begusarai, Bihar 851134</t>
  </si>
  <si>
    <t>04.02.1996</t>
  </si>
  <si>
    <t>Bijay</t>
  </si>
  <si>
    <t>Rukmini</t>
  </si>
  <si>
    <t>7619612126, 8678061733</t>
  </si>
  <si>
    <t>Pooja Laxman Mali</t>
  </si>
  <si>
    <t>2017-B-07092000</t>
  </si>
  <si>
    <t>malipooja@gmail.com</t>
  </si>
  <si>
    <t>Back side of Suyog Nisarg Society, Darekar Wasti, Lohegaon Road Wagholi Pune-412207</t>
  </si>
  <si>
    <t>07.09.2000</t>
  </si>
  <si>
    <t>Misiya</t>
  </si>
  <si>
    <t>Pooja Raju Prasad</t>
  </si>
  <si>
    <t>2017-B-05111999</t>
  </si>
  <si>
    <t>psg4184@gmail.com</t>
  </si>
  <si>
    <t>S.No. 84/211 Ganraj Colony Adarsh Nagar Kalewadi Pimpri Pune-411017</t>
  </si>
  <si>
    <t>5.11.1999</t>
  </si>
  <si>
    <t>Raju</t>
  </si>
  <si>
    <t>Pasi</t>
  </si>
  <si>
    <t>Prajakta Maruti Lokhande</t>
  </si>
  <si>
    <t>2017-B-05081999</t>
  </si>
  <si>
    <t>prajulokhande99@gmail.com</t>
  </si>
  <si>
    <t>At. Post Markcal, Tal. Khed Dist. Pune</t>
  </si>
  <si>
    <t>5.08.1999</t>
  </si>
  <si>
    <t>Maruti</t>
  </si>
  <si>
    <t>Pushplata</t>
  </si>
  <si>
    <t>9552537125, 9423204114</t>
  </si>
  <si>
    <t>Pratiksha Vilas Gunjawate</t>
  </si>
  <si>
    <t>2017-B-14101999</t>
  </si>
  <si>
    <t>pratikshagunjawate14@gmail.com</t>
  </si>
  <si>
    <t>A. P. Sangavi Ta. Phaltan, Dist Satara-415523</t>
  </si>
  <si>
    <t>14.10.1999</t>
  </si>
  <si>
    <t>Vilas</t>
  </si>
  <si>
    <t>Lata</t>
  </si>
  <si>
    <t>Priyamvada Gupta</t>
  </si>
  <si>
    <t>2017-B-09061999</t>
  </si>
  <si>
    <t>priyamvadaiki@gmail.com</t>
  </si>
  <si>
    <t>7.8 CGPA</t>
  </si>
  <si>
    <t>Opp. J P Gate near UBI, Padra Rewa M.P. 486001</t>
  </si>
  <si>
    <t>09.06.1999</t>
  </si>
  <si>
    <t>Manish</t>
  </si>
  <si>
    <t>Lovely</t>
  </si>
  <si>
    <t>9302810759, 9407337776</t>
  </si>
  <si>
    <t>Pushkar Prakash Teli</t>
  </si>
  <si>
    <t>2017-B-10011998</t>
  </si>
  <si>
    <t>pushkarpteli11@gmail.com</t>
  </si>
  <si>
    <t>191 Nagar Chawl, Lane No. 2 B/H Sai Temple, Yerawda Pune</t>
  </si>
  <si>
    <t>10.01.1998</t>
  </si>
  <si>
    <t>Prakash</t>
  </si>
  <si>
    <t>Rahul Kumar Jha</t>
  </si>
  <si>
    <t>2017-B-25101998</t>
  </si>
  <si>
    <t>rahuljha25101898@gmail.com</t>
  </si>
  <si>
    <t>258/1A11 Pandey Nagar, Jha Niwas, Kalwad, Lohegaon Pune-32</t>
  </si>
  <si>
    <t>25.10.1998</t>
  </si>
  <si>
    <t>B.S. Jha</t>
  </si>
  <si>
    <t>Baby Jha</t>
  </si>
  <si>
    <t>Rakshak Gupta</t>
  </si>
  <si>
    <t>2017-B-28081999</t>
  </si>
  <si>
    <t>rakshakgupta70@gmail.com</t>
  </si>
  <si>
    <t>4354 Indra Nagar, Mandi Gate Orai Jalaun U.P.</t>
  </si>
  <si>
    <t>28.08.1999</t>
  </si>
  <si>
    <t>Pradeep</t>
  </si>
  <si>
    <t>Vandana</t>
  </si>
  <si>
    <t>Ranveer Kaur Tura</t>
  </si>
  <si>
    <t>ranveertura999@gmail.com</t>
  </si>
  <si>
    <t>Sr. No. 90, Ardasd Indira Nagar nr. New RTO, Datta Mandir Alandi Road Pune-411006</t>
  </si>
  <si>
    <t>Gidinderpal Singh</t>
  </si>
  <si>
    <t>Manpreet</t>
  </si>
  <si>
    <t>9371037884, 9595007884</t>
  </si>
  <si>
    <t>Renuka Venkateshwarlu Yadhula</t>
  </si>
  <si>
    <t>2017-B-22031998</t>
  </si>
  <si>
    <t>Sr no. 259/1B Kalwad lohegaon road, Pune 411032</t>
  </si>
  <si>
    <t>22.03.1998</t>
  </si>
  <si>
    <t>Venkateshwarlu</t>
  </si>
  <si>
    <t>Narayani</t>
  </si>
  <si>
    <t>7387449016, 9175894332</t>
  </si>
  <si>
    <t>Reshma Balaji Pawar</t>
  </si>
  <si>
    <t>2017-B-08101999</t>
  </si>
  <si>
    <t>reshmapawar8438@gmail.com</t>
  </si>
  <si>
    <t>Flat no. 3, Vasant heights, karmbhumi nagar, Sr no. 82, lohegaon, wagholi road pune 411082</t>
  </si>
  <si>
    <t>08.10.1999</t>
  </si>
  <si>
    <t>Balaji</t>
  </si>
  <si>
    <t>Anita</t>
  </si>
  <si>
    <t>9028245652, 9420081478</t>
  </si>
  <si>
    <t>Rishikesh Prakash Dhaskate</t>
  </si>
  <si>
    <t>rushidhaskate120@gmail.com</t>
  </si>
  <si>
    <t>Rohan Khandve</t>
  </si>
  <si>
    <t>2017-B-11011999</t>
  </si>
  <si>
    <t>buntykhandve77@gmail.com</t>
  </si>
  <si>
    <t>Lohegaon, harantale wasti, pune near MMIT college, pune 411047</t>
  </si>
  <si>
    <t>11.01.1999</t>
  </si>
  <si>
    <t>Rajaram</t>
  </si>
  <si>
    <t>9822435652, 7057273252</t>
  </si>
  <si>
    <t>Rohit Patil</t>
  </si>
  <si>
    <t>2017-B-04051995</t>
  </si>
  <si>
    <t>rohitnpatil1995@gmail.com</t>
  </si>
  <si>
    <t>15/A Krishi Society, Gokhale Nagar, Pune-411016</t>
  </si>
  <si>
    <t>4.05.1995</t>
  </si>
  <si>
    <t>Narendra</t>
  </si>
  <si>
    <t>7722040830, 9158608837</t>
  </si>
  <si>
    <t>Rushikesh Rohidas Pawar</t>
  </si>
  <si>
    <t>2017-B-17071999</t>
  </si>
  <si>
    <t>pawarrishikesh333@gmail.com</t>
  </si>
  <si>
    <t>D Y  Patil College, GIRST GateLohgaon Pune</t>
  </si>
  <si>
    <t>17.07.1999</t>
  </si>
  <si>
    <t>Rohidas</t>
  </si>
  <si>
    <t>Usma</t>
  </si>
  <si>
    <t>Sahara Sandeep Utekar</t>
  </si>
  <si>
    <t>2017-B-31051999</t>
  </si>
  <si>
    <t>sandeep.utekar128@gmail.com</t>
  </si>
  <si>
    <t>7 CGPA</t>
  </si>
  <si>
    <t>Sainik Nagar, Plot No. 15/2 S. No.154/2 Near Ram Mandir Pune-411006</t>
  </si>
  <si>
    <t>31.05.1999</t>
  </si>
  <si>
    <t>Nitu</t>
  </si>
  <si>
    <t>9011018834, 8888999433</t>
  </si>
  <si>
    <t>Sakshi Narayan Tingre</t>
  </si>
  <si>
    <t>2017-B-07032000</t>
  </si>
  <si>
    <t>sakshitingre@gmail.com</t>
  </si>
  <si>
    <t>Nr. Vitthal Mandir, Dhanori Main Road, Pune-411015</t>
  </si>
  <si>
    <t>07.03.2000</t>
  </si>
  <si>
    <t>Narayan</t>
  </si>
  <si>
    <t>8007506595, 8007246614</t>
  </si>
  <si>
    <t>Sanjay Bajpai</t>
  </si>
  <si>
    <t>2017-B-12021999</t>
  </si>
  <si>
    <t>sanjaybajpai12@gmail.com</t>
  </si>
  <si>
    <t>Flat no. F9, Parande nagar, sankalp nagari, dhanori, pune 411015</t>
  </si>
  <si>
    <t>12.02.1999</t>
  </si>
  <si>
    <t>Mahendra</t>
  </si>
  <si>
    <t>Santoshee</t>
  </si>
  <si>
    <t>Shirisha Sriniwas Maddela</t>
  </si>
  <si>
    <t>2017-B-21101999</t>
  </si>
  <si>
    <t>shirishamaddela2181999@gmail.com</t>
  </si>
  <si>
    <t>Kalwad, Lohegoan Road, Pune-32</t>
  </si>
  <si>
    <t>21.10.1999</t>
  </si>
  <si>
    <t>Shriniwas</t>
  </si>
  <si>
    <t>Shital Bhagwan Sarkate</t>
  </si>
  <si>
    <t>shitalsarkate72@gmail.com</t>
  </si>
  <si>
    <t>Ramwadi, Nagar Road Pune-411014</t>
  </si>
  <si>
    <t>21.01.2000</t>
  </si>
  <si>
    <t>Bhagwan</t>
  </si>
  <si>
    <t>Shila</t>
  </si>
  <si>
    <t>Drop Out</t>
  </si>
  <si>
    <t>Financial Prob.</t>
  </si>
  <si>
    <t>Shivani Chhabinath Dubey</t>
  </si>
  <si>
    <t>2017-B-1131999</t>
  </si>
  <si>
    <t>diwedishivani99@gmail.com</t>
  </si>
  <si>
    <t>Adarsh nagar, near patil hospital, Dighi, pune 411015</t>
  </si>
  <si>
    <t>Chabinath</t>
  </si>
  <si>
    <t>Bina</t>
  </si>
  <si>
    <t>8208762648, 8657395426</t>
  </si>
  <si>
    <t>Shivani Ramdas Jagtap</t>
  </si>
  <si>
    <t>2017-B-30081999</t>
  </si>
  <si>
    <t>jagatapshivani@gmail.com</t>
  </si>
  <si>
    <t>Sr. No. 120/67 Nr. Santoshi Mata Temple, Vighnaharta Colony No.2 Santosh Nagar Katraj Pune-46</t>
  </si>
  <si>
    <t>30.8.1999</t>
  </si>
  <si>
    <t>Ramdas</t>
  </si>
  <si>
    <t>Swati</t>
  </si>
  <si>
    <t>9767357455, 9595357455</t>
  </si>
  <si>
    <t>Shruthi Mahadevan</t>
  </si>
  <si>
    <t>mahashruthi17@gmail.com</t>
  </si>
  <si>
    <t>5.8 CGPA</t>
  </si>
  <si>
    <t>SMQ 337/C, Viman nagar, AF station, lohegaon, pune 411014</t>
  </si>
  <si>
    <t>R. Mahadevan</t>
  </si>
  <si>
    <t>Lalitha</t>
  </si>
  <si>
    <t>9920365052, 8265849251</t>
  </si>
  <si>
    <t>Shruti Satish Chopade</t>
  </si>
  <si>
    <t>2017-B-23011998</t>
  </si>
  <si>
    <t>shrutivsc23@gmail.com</t>
  </si>
  <si>
    <t>Sai Balaji 103 Old Agra Road, Shahpura Dist. Thane</t>
  </si>
  <si>
    <t>23.01.1998</t>
  </si>
  <si>
    <t>Satish</t>
  </si>
  <si>
    <t>9822737277, 9011008177</t>
  </si>
  <si>
    <t>Shubham Sanjay Admulwar</t>
  </si>
  <si>
    <t>2017-B-05012000</t>
  </si>
  <si>
    <t>shubhamadmulvar5@gmail.com</t>
  </si>
  <si>
    <t>Room No.-11 Lane No.14 Tingre Nagar Parik Home Pune-411015</t>
  </si>
  <si>
    <t>05.01.2000</t>
  </si>
  <si>
    <t>Sanjay</t>
  </si>
  <si>
    <t>Kavita</t>
  </si>
  <si>
    <t>9527928110, 9970811339</t>
  </si>
  <si>
    <t>Shubham Srivastava</t>
  </si>
  <si>
    <t>2017-B-24031999</t>
  </si>
  <si>
    <t>ss7900099@gmail.com</t>
  </si>
  <si>
    <t>Sr.253 Khese ParkSadan Appartment F1 Lohgaon Pune-411047</t>
  </si>
  <si>
    <t>24.03.1999</t>
  </si>
  <si>
    <t>Anuj</t>
  </si>
  <si>
    <t>8360120831, 9501491778</t>
  </si>
  <si>
    <t>Kayasth</t>
  </si>
  <si>
    <t>Simran Manpreet Singh Bhatia</t>
  </si>
  <si>
    <t>2017-B-04041999</t>
  </si>
  <si>
    <t>symb499@gmail.com</t>
  </si>
  <si>
    <t>Flat No.402 D-1 , Mahalaxmi Vihar Vishrantwadi, Pune-411015</t>
  </si>
  <si>
    <t>04.04.1999</t>
  </si>
  <si>
    <t>Bhupindra</t>
  </si>
  <si>
    <t>7354281049, 9209062901</t>
  </si>
  <si>
    <t>Smriti Gupta</t>
  </si>
  <si>
    <t>2017-B-27111998</t>
  </si>
  <si>
    <t>smritigupta27@rediffmail.com</t>
  </si>
  <si>
    <t>Bahasthali</t>
  </si>
  <si>
    <t>538K/590D, yogi nagar, triveni nagar III, sitapur road, Lucknow, UP 226020</t>
  </si>
  <si>
    <t>27.11.1998</t>
  </si>
  <si>
    <t>Vijay</t>
  </si>
  <si>
    <t>Naina</t>
  </si>
  <si>
    <t>Snehit Gupta</t>
  </si>
  <si>
    <t>2017-B-03011999</t>
  </si>
  <si>
    <t>guptasnehit26@gmail.com</t>
  </si>
  <si>
    <t>125/12 'U' Block Govind Nagar, Kanpur-208006</t>
  </si>
  <si>
    <t>03.01.1999</t>
  </si>
  <si>
    <t>Jyoti</t>
  </si>
  <si>
    <t>9454820549, 9451923374</t>
  </si>
  <si>
    <t>Sonali Manohar Kalgude</t>
  </si>
  <si>
    <t>2017-B-08062000</t>
  </si>
  <si>
    <t>sonalikalgude2000@gmail.com</t>
  </si>
  <si>
    <t>Sr. No. 29 Akash Park Dhanori Nr Ambedkar School, Bhairao Nagar Pune-411015</t>
  </si>
  <si>
    <t>8.06.2000</t>
  </si>
  <si>
    <t>Manohar</t>
  </si>
  <si>
    <t>Shubhangi</t>
  </si>
  <si>
    <t>9850185326, 8149443612</t>
  </si>
  <si>
    <t>Sumit Bhavarlal Choudhary</t>
  </si>
  <si>
    <t>2017-B-18111999</t>
  </si>
  <si>
    <t>csumitc619@gmail.com</t>
  </si>
  <si>
    <t>Flat No-18 Tirupati Paradise, Gokul Nagar Dhanori Pune-15</t>
  </si>
  <si>
    <t>18.11.1999</t>
  </si>
  <si>
    <t>Bhavarlal</t>
  </si>
  <si>
    <t>Tulsi</t>
  </si>
  <si>
    <t>Marwadi</t>
  </si>
  <si>
    <t>Sunita Krishna Parida</t>
  </si>
  <si>
    <t>2017-B-18071999</t>
  </si>
  <si>
    <t>jaydurga67@gmail.com</t>
  </si>
  <si>
    <t>7.1 CGPA</t>
  </si>
  <si>
    <t>Gate no. 1174 &amp; 1175, flat no. A 307, Sai sanskruti, Baif road, wagholi, pune 412207</t>
  </si>
  <si>
    <t>18.07.1999</t>
  </si>
  <si>
    <t>Krishna</t>
  </si>
  <si>
    <t>Mamata</t>
  </si>
  <si>
    <t>Suraj Devidas Pawar</t>
  </si>
  <si>
    <t>2017-B-29061999</t>
  </si>
  <si>
    <t>soorajpawar1516@gmail.com</t>
  </si>
  <si>
    <t>187 Ashirwad Bunglo, Akashnagar, Wakhandnagar, Tal.Indapur, Pune-413114</t>
  </si>
  <si>
    <t>29.06.1999</t>
  </si>
  <si>
    <t>Devidas</t>
  </si>
  <si>
    <t>Laxmi</t>
  </si>
  <si>
    <t>8805204201, 7058155423</t>
  </si>
  <si>
    <t>Suraj Dinesh Bansal</t>
  </si>
  <si>
    <t>2017-B-11051998</t>
  </si>
  <si>
    <t>suraj.bansal7@gmail.com</t>
  </si>
  <si>
    <t>A</t>
  </si>
  <si>
    <t>C-402 Kumar Presedents, Lane No- 7 Koregao Park Pune-411001</t>
  </si>
  <si>
    <t>11.05.1998</t>
  </si>
  <si>
    <t>Dinesh</t>
  </si>
  <si>
    <t>Vinay Ghalot</t>
  </si>
  <si>
    <t>2017-B-17051999</t>
  </si>
  <si>
    <t>vrghalot@gmail.com</t>
  </si>
  <si>
    <t>Sr no. 247/14, plot no. 7, Ramnagar, Yerwada, pune 411006</t>
  </si>
  <si>
    <t>17.05.1999</t>
  </si>
  <si>
    <t>Ramesh</t>
  </si>
  <si>
    <t>Munesh</t>
  </si>
  <si>
    <t>7208892249, 7387197560</t>
  </si>
  <si>
    <t>Balmiki</t>
  </si>
  <si>
    <t>Vishwajeet Parashram Gawai</t>
  </si>
  <si>
    <t>2017-B-16091998</t>
  </si>
  <si>
    <t>vishgawai7@gmail.com</t>
  </si>
  <si>
    <t>Gat no.50 Plot No.5, Tathagat Nagar Shikshak Colony Buldhana-444303</t>
  </si>
  <si>
    <t>Parashram</t>
  </si>
  <si>
    <t>Sangeeta</t>
  </si>
  <si>
    <t>8652612327, 7548027486</t>
  </si>
  <si>
    <t>Vivek Sanjay Surana</t>
  </si>
  <si>
    <t>viveksurana13@gmail.com</t>
  </si>
  <si>
    <t>RBSE</t>
  </si>
  <si>
    <t>Rajendra babu marg, kushalgarh, banswara, rajasthan 327801</t>
  </si>
  <si>
    <t>08.08.</t>
  </si>
  <si>
    <t>Chitra</t>
  </si>
  <si>
    <t>9001019473, 8118827516</t>
  </si>
  <si>
    <t>Yasmeen Ibrahim Shaikh</t>
  </si>
  <si>
    <t>2017-B-17041998</t>
  </si>
  <si>
    <t>shaikyasmeen.1704@gmail.com</t>
  </si>
  <si>
    <t>Sr. No. 247 Kalwad Vasti, Lohegaon, Pune-32</t>
  </si>
  <si>
    <t>17.04.1998</t>
  </si>
  <si>
    <t>Ibrahim</t>
  </si>
  <si>
    <t>Nurjan</t>
  </si>
  <si>
    <t>Aaliya Tasneem</t>
  </si>
  <si>
    <t>16BTECH05</t>
  </si>
  <si>
    <t>IT</t>
  </si>
  <si>
    <t>B.Tech - Cloud Technology &amp; Information Security</t>
  </si>
  <si>
    <t>B.Tech-CTIS</t>
  </si>
  <si>
    <t>2016-17</t>
  </si>
  <si>
    <t>aaliya101tasneem@gmail.com</t>
  </si>
  <si>
    <t>Qr. L2-3D, Saudline Road, sakchi, Jamshedpur, Jharkhand-831001</t>
  </si>
  <si>
    <t>Perwez</t>
  </si>
  <si>
    <t>Azra</t>
  </si>
  <si>
    <t>Abhishek Kumar</t>
  </si>
  <si>
    <t>16BTECH01</t>
  </si>
  <si>
    <t>abhishekak1212@gmail.com</t>
  </si>
  <si>
    <t>A/17, Kadma Workers Flat, PO Kadma, Jamshedpur- 831005 Jharkhand</t>
  </si>
  <si>
    <t>Kamat Prasad</t>
  </si>
  <si>
    <t>Chinta Devi</t>
  </si>
  <si>
    <t>Abhishek Kumar Roy</t>
  </si>
  <si>
    <t>16BTECH24</t>
  </si>
  <si>
    <t>abhishekkumarroy744@gmail.com</t>
  </si>
  <si>
    <t>BSEB</t>
  </si>
  <si>
    <t>None</t>
  </si>
  <si>
    <t>Vill. Bagha Po.Suhird Nagar Dist.Begusarai Bihar-851218</t>
  </si>
  <si>
    <t>17/11/1998</t>
  </si>
  <si>
    <t>Kirankumar</t>
  </si>
  <si>
    <t>Anitadevi</t>
  </si>
  <si>
    <t>Aditya Saraf</t>
  </si>
  <si>
    <t>16BTECH02</t>
  </si>
  <si>
    <t>adi.safar99@gmail.com</t>
  </si>
  <si>
    <t>7798643605/9923418639</t>
  </si>
  <si>
    <t>Sharaf House, 16/6 B/H Khushbu Hotel Opp. MaruelIsola Near Carianthians Club, Mohmmedwadi Pune- 411060</t>
  </si>
  <si>
    <t>20/1/1999</t>
  </si>
  <si>
    <t>Kamal</t>
  </si>
  <si>
    <t>Shalini</t>
  </si>
  <si>
    <t>Aishwarya Bafna</t>
  </si>
  <si>
    <t>16BTECH03</t>
  </si>
  <si>
    <t>aishbafna424@gmail.com</t>
  </si>
  <si>
    <t>MHSEB</t>
  </si>
  <si>
    <t>Bld C wing-II, Flat No.17, Punyadham Society TempoChowk Wadgaonsheri Pune-411014</t>
  </si>
  <si>
    <t>Aishwarya Naik</t>
  </si>
  <si>
    <t>16BTECH04</t>
  </si>
  <si>
    <t>aishwaryanaik902@gmail.com</t>
  </si>
  <si>
    <t>Mahalakshmi Vihar Flat No.202 wing-A-3a, Vishrantwadi Pune-411015</t>
  </si>
  <si>
    <t>Sneha</t>
  </si>
  <si>
    <t>Ankit Singh</t>
  </si>
  <si>
    <t>16BTECH06</t>
  </si>
  <si>
    <t>ankitsingh2577@gmail.com</t>
  </si>
  <si>
    <t>E 6/8 Ghorpadi line army area, Pune- 411001</t>
  </si>
  <si>
    <t>25/3/1999</t>
  </si>
  <si>
    <t>R.B. Singh</t>
  </si>
  <si>
    <t>Dhruvabati</t>
  </si>
  <si>
    <t>Avinash Patel</t>
  </si>
  <si>
    <t>16BTECH07</t>
  </si>
  <si>
    <t>ap45043@gmail.com</t>
  </si>
  <si>
    <t>MP Board</t>
  </si>
  <si>
    <t>Hew Colony Mangal Nagar, Near Sanyasi Baba Mandir Kathi- 483501 Madhya Pradesh</t>
  </si>
  <si>
    <t>25/7/1997</t>
  </si>
  <si>
    <t>Neelkanth</t>
  </si>
  <si>
    <t>Veenita</t>
  </si>
  <si>
    <t>Darshan Topiwala</t>
  </si>
  <si>
    <t>16BTECH31</t>
  </si>
  <si>
    <t>darshantopiwala84@gmail.com</t>
  </si>
  <si>
    <t>155/2, Swapnil Niwas Lane No.4 Tulaja Bhavani Nagar, Nagar Road Nr Darga, Kharadi Pune-411014</t>
  </si>
  <si>
    <t>Manishg</t>
  </si>
  <si>
    <t>Seema</t>
  </si>
  <si>
    <t>Dilip Singh</t>
  </si>
  <si>
    <t>16BTECH08</t>
  </si>
  <si>
    <t>dilipcool1998@gmail.com</t>
  </si>
  <si>
    <t>Qtr No. 70/2O rdinance Factory Dehu Road, Pune- 412101</t>
  </si>
  <si>
    <t>20/1/1998</t>
  </si>
  <si>
    <t>Pahalwan Singh</t>
  </si>
  <si>
    <t>Kiran</t>
  </si>
  <si>
    <t>Fiza Shaikh</t>
  </si>
  <si>
    <t>16BTECH09</t>
  </si>
  <si>
    <t>fiza243@gmail.com</t>
  </si>
  <si>
    <t>14/5, New Type One Range Hills Back side Kendriya Vidyalay Khadaki Pune 411020</t>
  </si>
  <si>
    <t>21/12/1998</t>
  </si>
  <si>
    <t>Mushtaque</t>
  </si>
  <si>
    <t>Mumtaz</t>
  </si>
  <si>
    <t>Ganesh Raut</t>
  </si>
  <si>
    <t>16BTECH10</t>
  </si>
  <si>
    <t>marathaarjun94@gmail.com</t>
  </si>
  <si>
    <t>NCO-Qtrs No. 138/02 NDA Khadakwasala Pune- 411023</t>
  </si>
  <si>
    <t>28/12/1996</t>
  </si>
  <si>
    <t>Prahlad</t>
  </si>
  <si>
    <t>Shashikala</t>
  </si>
  <si>
    <t>Gauransh Nagar</t>
  </si>
  <si>
    <t>16BTECH28</t>
  </si>
  <si>
    <t>gauranshnagar5@gmail.com</t>
  </si>
  <si>
    <t>Karnataka Board</t>
  </si>
  <si>
    <t>101 Satyam appartment Nearraymond Dhop Shantinagar Ulhasnagar Thane-421003</t>
  </si>
  <si>
    <t>Lakhvindar</t>
  </si>
  <si>
    <t>Brahmin</t>
  </si>
  <si>
    <t>Gauri Bhapkar</t>
  </si>
  <si>
    <t>16BTECH11</t>
  </si>
  <si>
    <t>gauribhapkar261@gmail.com</t>
  </si>
  <si>
    <t>Heaven Park Soc. Lane No. 3, Plot No. D/11 Sr. No. 47, Mohmmedwadi, khind Pune-411060</t>
  </si>
  <si>
    <t>26/8/1998</t>
  </si>
  <si>
    <t>Surendra</t>
  </si>
  <si>
    <t>Gitanjali</t>
  </si>
  <si>
    <t>Gokul Nair</t>
  </si>
  <si>
    <t>16BTECH12</t>
  </si>
  <si>
    <t>19goku98@gmail.com</t>
  </si>
  <si>
    <t>IB 301Shravandhara Sasne Nagar, Hadapsar Pune-411028</t>
  </si>
  <si>
    <t>21/7/1998</t>
  </si>
  <si>
    <t>Chandrakumar</t>
  </si>
  <si>
    <t>Radhamati</t>
  </si>
  <si>
    <t>Hardik Garg</t>
  </si>
  <si>
    <t>16BTECH13</t>
  </si>
  <si>
    <t>hardikgarg08@gmail.com</t>
  </si>
  <si>
    <t>46/2 Parasi Mahalla, chawari, Indore-452001</t>
  </si>
  <si>
    <t>Preeti</t>
  </si>
  <si>
    <t>Kashif Akbar</t>
  </si>
  <si>
    <t>16BTECH14</t>
  </si>
  <si>
    <t>kashif.akbar8967@gmail.com</t>
  </si>
  <si>
    <t>H6.91-Bharer Kadma Road No.1 Jamshedpur-831005 Jharkhand</t>
  </si>
  <si>
    <t>29/10/1997</t>
  </si>
  <si>
    <t>Mohammad Arif</t>
  </si>
  <si>
    <t>Kauser Perveen</t>
  </si>
  <si>
    <t>Komal Anil Jagtap</t>
  </si>
  <si>
    <t>16BTECH15</t>
  </si>
  <si>
    <t>komaljagtapKJLJ8@gmail.com</t>
  </si>
  <si>
    <t>At/P Shikrapur, Tal.Shirur, Dist. Pune-412208</t>
  </si>
  <si>
    <t>24/6/1998</t>
  </si>
  <si>
    <t>Kunal Jamwal</t>
  </si>
  <si>
    <t>16BTECH29</t>
  </si>
  <si>
    <t>jamwalkunal@gmail.com</t>
  </si>
  <si>
    <t>22B Karan nagar Extantion, Jammu -180005</t>
  </si>
  <si>
    <t>27/8/1998</t>
  </si>
  <si>
    <t>Surider singh</t>
  </si>
  <si>
    <t>Sharda</t>
  </si>
  <si>
    <t>Rajput</t>
  </si>
  <si>
    <t>Manish Choudhary</t>
  </si>
  <si>
    <t>16BTECH16</t>
  </si>
  <si>
    <t>manishofk203@gmail.com</t>
  </si>
  <si>
    <t>Type I 3/23, subhash Nagar Ordnance factory Kathi-4213503 Madhya Pradesh</t>
  </si>
  <si>
    <t>15/8/1997</t>
  </si>
  <si>
    <t>Shri Lekhraj</t>
  </si>
  <si>
    <t>Navnath Gavde</t>
  </si>
  <si>
    <t>16BTECH17</t>
  </si>
  <si>
    <t>gavdenavnath.44@gmail.com</t>
  </si>
  <si>
    <t>At. Post pernegaon (Khadakwasti) Haveli Pune- 412216</t>
  </si>
  <si>
    <t>32/10/1997</t>
  </si>
  <si>
    <t>Tukaram</t>
  </si>
  <si>
    <t>Shalan</t>
  </si>
  <si>
    <t xml:space="preserve">Nihal Raj </t>
  </si>
  <si>
    <t>16BTECH22</t>
  </si>
  <si>
    <t>nihalraj70@gmail.com</t>
  </si>
  <si>
    <t>10 CGPA</t>
  </si>
  <si>
    <t>at.Pahari gachhi, Po.Mirzapur, Bandwar Ps.Muffasil, Dist-Begusarai Bihar-851129</t>
  </si>
  <si>
    <t>Gopalkumar</t>
  </si>
  <si>
    <t>Ranjudevi</t>
  </si>
  <si>
    <t>Rahul Badgujar</t>
  </si>
  <si>
    <t>16BTECH27</t>
  </si>
  <si>
    <t>rahulbadgujar98@gmail.com</t>
  </si>
  <si>
    <t>GSEB</t>
  </si>
  <si>
    <t>68, Vasantvihar Govindi Road Godhra</t>
  </si>
  <si>
    <t>31/10/1997</t>
  </si>
  <si>
    <t>Ramprasad</t>
  </si>
  <si>
    <t>Jankidevi</t>
  </si>
  <si>
    <t>Rakaesh Kadam</t>
  </si>
  <si>
    <t>16BTECH18</t>
  </si>
  <si>
    <t>rakeshkadam26498@gmail.com</t>
  </si>
  <si>
    <t>9850021802/9175821636</t>
  </si>
  <si>
    <t>301/C Gurukrupa Corner Society Sainathnagar Kharadi Pune-411014</t>
  </si>
  <si>
    <t>26/4/1998</t>
  </si>
  <si>
    <t>Radhakrishna</t>
  </si>
  <si>
    <t xml:space="preserve">Shobha </t>
  </si>
  <si>
    <t>Rosenyl Roy</t>
  </si>
  <si>
    <t>16BTECH19</t>
  </si>
  <si>
    <t>rosenellrr@gmail.com</t>
  </si>
  <si>
    <t>103 Laboni Towers Aundh Road Pune- 411020</t>
  </si>
  <si>
    <t>13/8/1998</t>
  </si>
  <si>
    <t>Mammen</t>
  </si>
  <si>
    <t>Reny</t>
  </si>
  <si>
    <t>Christian</t>
  </si>
  <si>
    <t>Sanket Parade</t>
  </si>
  <si>
    <t>16BTECH61</t>
  </si>
  <si>
    <t>sankettparade777@gmail.com</t>
  </si>
  <si>
    <t>19capt Swamiprasad Vatan Nagar Talegaon(Station) Dabhade Pune-410507</t>
  </si>
  <si>
    <t>13/10/1998</t>
  </si>
  <si>
    <t>Neeta</t>
  </si>
  <si>
    <t>Shankar Pawar</t>
  </si>
  <si>
    <t>16BTECH20</t>
  </si>
  <si>
    <t>pawarshankar85@gmail.com</t>
  </si>
  <si>
    <t xml:space="preserve">Srv No. 4, Plot No. 19 Samarth Nagar, Near Mrunal Restorant </t>
  </si>
  <si>
    <t>13/4/1998</t>
  </si>
  <si>
    <t>Subhash</t>
  </si>
  <si>
    <t>Usha</t>
  </si>
  <si>
    <t>Shubham Patni</t>
  </si>
  <si>
    <t>16BTECH21</t>
  </si>
  <si>
    <t>shubhampatni602@gmail.com</t>
  </si>
  <si>
    <t>Nr.Datta Mandir, Tilak Nagar, Sillod Aurangabad-431112</t>
  </si>
  <si>
    <t>Vimal</t>
  </si>
  <si>
    <t>Suraj Khandebharad</t>
  </si>
  <si>
    <t>16BTECH23</t>
  </si>
  <si>
    <t>khandebharadsuraj9095@gmail.com</t>
  </si>
  <si>
    <t>Shikrapur, Karanjenagar- 2 Talegaon Road, Tal Shirur Pune - 412208</t>
  </si>
  <si>
    <t>goturam</t>
  </si>
  <si>
    <t>Vaishnavi Bhavsar</t>
  </si>
  <si>
    <t>16BTECH25</t>
  </si>
  <si>
    <t>vaishnavibhavsar18@gmail.com</t>
  </si>
  <si>
    <t>At/P Pabal Chowk Rear Raksha Hospital, Atharwa Selection, Shrikpur, Tal.Shriur Dist. Pune-412208</t>
  </si>
  <si>
    <t>18/3/1999</t>
  </si>
  <si>
    <t>Avinash</t>
  </si>
  <si>
    <t>Vikrant Chatole</t>
  </si>
  <si>
    <t>16BTECH30</t>
  </si>
  <si>
    <t>chatole3@gmail.com</t>
  </si>
  <si>
    <t>316/A3, Navajeevan Housing Society, Neharu Nagar Pimpri, Pune</t>
  </si>
  <si>
    <t>Yunish  Shahu</t>
  </si>
  <si>
    <t>16BTECH26</t>
  </si>
  <si>
    <t>yanishsahu429@gmail.com</t>
  </si>
  <si>
    <t>D/8 NIBM Road Kondhwa Khurd Pune-411048</t>
  </si>
  <si>
    <t>21/6/1998</t>
  </si>
  <si>
    <t>Kamruddin</t>
  </si>
  <si>
    <t>Parveen</t>
  </si>
  <si>
    <t>Abhijeet Shelke</t>
  </si>
  <si>
    <t>16BTECH32</t>
  </si>
  <si>
    <t xml:space="preserve">BCA - Cloud Technology &amp; Mobile Applications </t>
  </si>
  <si>
    <t>BCA-CTMA</t>
  </si>
  <si>
    <t>shelkeabhi2@gmail.com</t>
  </si>
  <si>
    <t>At. Po. Watephal Ta. Paranda Dist. Osmanabad Mhaharashtra-413505</t>
  </si>
  <si>
    <t>20/10/1998</t>
  </si>
  <si>
    <t>Kamlakar</t>
  </si>
  <si>
    <t>Pramila</t>
  </si>
  <si>
    <t>Aditi Dangal</t>
  </si>
  <si>
    <t>16BTECH33</t>
  </si>
  <si>
    <t>aditidangat13@gmail.com</t>
  </si>
  <si>
    <t>Dist. Pune Tal.Jumar At.pt. Alephata Pune-Nasik Road</t>
  </si>
  <si>
    <t>13/3/1998</t>
  </si>
  <si>
    <t>Jaydas</t>
  </si>
  <si>
    <t>Aditya Kadlak</t>
  </si>
  <si>
    <t>16BTECH34</t>
  </si>
  <si>
    <t>anilkadlakgt@gmail.com</t>
  </si>
  <si>
    <t>2229, Opp. Buddha Vihar, Vijaynagar Koregaon bhima Pune412216</t>
  </si>
  <si>
    <t>anil</t>
  </si>
  <si>
    <t>Jyostna</t>
  </si>
  <si>
    <t>Mahar</t>
  </si>
  <si>
    <t>Afridi Sayyed</t>
  </si>
  <si>
    <t>16BTECH35</t>
  </si>
  <si>
    <t>afridisayyed60@gmail.com</t>
  </si>
  <si>
    <t>8087881103/F-9960393521</t>
  </si>
  <si>
    <t>Lane No.11-C Silver Avenue Appt. Florr no 10 Near Wather Tank Tingare Nagar Pune-411032</t>
  </si>
  <si>
    <t>20/4/1997</t>
  </si>
  <si>
    <t>Ameeramza</t>
  </si>
  <si>
    <t>Ayesha</t>
  </si>
  <si>
    <t>Akshay Tawale</t>
  </si>
  <si>
    <t>16BTECH36</t>
  </si>
  <si>
    <t>akshaytawale098@gmail.com</t>
  </si>
  <si>
    <t>8605336452/8421031383</t>
  </si>
  <si>
    <t>Shalimar Chowk Yogeshwari Hospital RLY Qtr No. TYG-27A Daund Dist. Pune-413801</t>
  </si>
  <si>
    <t>Govardhan</t>
  </si>
  <si>
    <t>Manda</t>
  </si>
  <si>
    <t>Halaba</t>
  </si>
  <si>
    <t>Anushka Sherawat</t>
  </si>
  <si>
    <t>16BTECH37</t>
  </si>
  <si>
    <t>satyanarayansehrawat@yahoo.co.in</t>
  </si>
  <si>
    <t>B-5/302 Prasad Nagar Wadgaon Sheri nr.Green Thing Hotel Pune-411014</t>
  </si>
  <si>
    <t>25/7/1998</t>
  </si>
  <si>
    <t>Satyanarayan</t>
  </si>
  <si>
    <t>Manisha</t>
  </si>
  <si>
    <t>Bharat Kumar Chauhan</t>
  </si>
  <si>
    <t>16BTECH38</t>
  </si>
  <si>
    <t>bharatkrchauhan789@gmail.com</t>
  </si>
  <si>
    <t>UP Board</t>
  </si>
  <si>
    <t>Vill. Post- Hariharpur, Dist Jaunpur Uttar Pradesh-222203</t>
  </si>
  <si>
    <t>Hemant</t>
  </si>
  <si>
    <t>Sursti</t>
  </si>
  <si>
    <t>Dhaval Adatia</t>
  </si>
  <si>
    <t>16BTECH39</t>
  </si>
  <si>
    <t>dhavaladatia1@gmail.com</t>
  </si>
  <si>
    <t>GHSEB</t>
  </si>
  <si>
    <t xml:space="preserve">Flat No.3 Siddheshwar Appartmement, Dharam-Jivan Society, Near Jalaram Chowk B/H Rakhotiya Hospital Rajkot-360002 </t>
  </si>
  <si>
    <t>29/9/1998</t>
  </si>
  <si>
    <t>Dipak</t>
  </si>
  <si>
    <t>Shobhana</t>
  </si>
  <si>
    <t>Lohana</t>
  </si>
  <si>
    <t>Harshad Darekar</t>
  </si>
  <si>
    <t>16BTECH40</t>
  </si>
  <si>
    <t>harshaddarekar333@gmail.com</t>
  </si>
  <si>
    <t>Darekar wasti Wadhu Khurd Tal.Haveli Dist. Pune- 412216</t>
  </si>
  <si>
    <t>Nivrutti</t>
  </si>
  <si>
    <t>Karan Agrawal</t>
  </si>
  <si>
    <t>16BTECH41</t>
  </si>
  <si>
    <t>karanagarwal348@gmail.com</t>
  </si>
  <si>
    <t>208, Mangalwar Peth Near Gopi Medical Pune-411011</t>
  </si>
  <si>
    <t>18/8/1998</t>
  </si>
  <si>
    <t xml:space="preserve">Rakesh </t>
  </si>
  <si>
    <t>Malati</t>
  </si>
  <si>
    <t>Lalit Kumar</t>
  </si>
  <si>
    <t>16BTECH42</t>
  </si>
  <si>
    <t>Manan Tank</t>
  </si>
  <si>
    <t>16BTECH43</t>
  </si>
  <si>
    <t>manantank99@gmail.com</t>
  </si>
  <si>
    <t>Balaji Appartment, Block No. 202, Opp. Patel Wadi, Vijaywadi street -10, Jalaram Chowk Rajkot-360002</t>
  </si>
  <si>
    <t>Sanjaybhai</t>
  </si>
  <si>
    <t>Jagruti</t>
  </si>
  <si>
    <t>Manoj Rathod</t>
  </si>
  <si>
    <t>16BTECH44</t>
  </si>
  <si>
    <t>manojrathod51715@gmail.com</t>
  </si>
  <si>
    <t>9370122167/8411880336</t>
  </si>
  <si>
    <t>208 Mangalwar Peth, B/H HP Petro Pump Pune-411011</t>
  </si>
  <si>
    <t>Jayram</t>
  </si>
  <si>
    <t>Pista</t>
  </si>
  <si>
    <t>Mayur Gaikwad</t>
  </si>
  <si>
    <t>16BTECH45</t>
  </si>
  <si>
    <t>gmayur5942@gmail.com</t>
  </si>
  <si>
    <t>Rly Qtr RBI/7 Private Road Near Pune Railway Station Tadiwala Road Pune-411001</t>
  </si>
  <si>
    <t>22/2/1997</t>
  </si>
  <si>
    <t>Pramod</t>
  </si>
  <si>
    <t>Baudha</t>
  </si>
  <si>
    <t>Mayur Patil</t>
  </si>
  <si>
    <t>16BTECH46</t>
  </si>
  <si>
    <t>mayurdp16.mp@gmail.com</t>
  </si>
  <si>
    <t>Sr. No. 35, B-1 /Dattanagar Rahatni Pune- 411017</t>
  </si>
  <si>
    <t>16/10/1998</t>
  </si>
  <si>
    <t>Digambar</t>
  </si>
  <si>
    <t>Sangita</t>
  </si>
  <si>
    <t>Mehul Mundada</t>
  </si>
  <si>
    <t>16BTECH47</t>
  </si>
  <si>
    <t>mehulmundada1@gmail.com</t>
  </si>
  <si>
    <t>44/10 Kedarnath, Bhagawati Housing Society, Smrat Chowk Solapur- 413002</t>
  </si>
  <si>
    <t>26/7/1998</t>
  </si>
  <si>
    <t>Laxmikant</t>
  </si>
  <si>
    <t>Neelam</t>
  </si>
  <si>
    <t>Maheshwari</t>
  </si>
  <si>
    <t>Nilambari Nerkar</t>
  </si>
  <si>
    <t>16BTECH48</t>
  </si>
  <si>
    <t>nilambarinerkar@gmail.com</t>
  </si>
  <si>
    <t>Bhausaheb Hire Housing Society, Hirawadi, Panchvati, Nasik - 422003</t>
  </si>
  <si>
    <t>Jaywant</t>
  </si>
  <si>
    <t>Chandrakala</t>
  </si>
  <si>
    <t>Niranjan Gavade</t>
  </si>
  <si>
    <t>16BTECH49</t>
  </si>
  <si>
    <t>niranjangavade5@gmail.com</t>
  </si>
  <si>
    <t>Vishrantwadi Pratik Nagar, Sector No.6 Building No. 17 West Wing Flat No.-6 Alandi Road Pune- 411006</t>
  </si>
  <si>
    <t>Nitin</t>
  </si>
  <si>
    <t>NT-C</t>
  </si>
  <si>
    <t>Omkar Wavdhane</t>
  </si>
  <si>
    <t>16BTECH50</t>
  </si>
  <si>
    <t>omkarwavdhane@gmail.com</t>
  </si>
  <si>
    <t>9921603749/9921376027</t>
  </si>
  <si>
    <t>Sr. No. 5, Keshav Nagar,(near Grampanchayat Office) Mundhawa, Pune- 411036</t>
  </si>
  <si>
    <t>16/10/1997</t>
  </si>
  <si>
    <t>Meenakshi</t>
  </si>
  <si>
    <t>Parag Salunkhe</t>
  </si>
  <si>
    <t>16BTECH51</t>
  </si>
  <si>
    <t>paragsalunkhe27@gmail.com</t>
  </si>
  <si>
    <t>HSCE</t>
  </si>
  <si>
    <t>F-301 Laburnum Park Magarpatta city Hadapsar Pune- 411013</t>
  </si>
  <si>
    <t>26/8/1997</t>
  </si>
  <si>
    <t>Sharad</t>
  </si>
  <si>
    <t>Sharmila</t>
  </si>
  <si>
    <t>Pramod Kumar Chaudhary</t>
  </si>
  <si>
    <t>16BTECH70</t>
  </si>
  <si>
    <t>cpramod706.pc@gmail.com</t>
  </si>
  <si>
    <t>ICSC</t>
  </si>
  <si>
    <t>Vil. Dhandhara Po.Kansar Dist. Siddhartha Nagar, UP -272192</t>
  </si>
  <si>
    <t>Arjun Prashad Chaudhary</t>
  </si>
  <si>
    <t>Nirmala Devi</t>
  </si>
  <si>
    <t>Rahul Kumar</t>
  </si>
  <si>
    <t>16BTECH52</t>
  </si>
  <si>
    <t>rahul1491981@gmail.com</t>
  </si>
  <si>
    <t>9 CGPA</t>
  </si>
  <si>
    <t>By pass Road Kali Mandir, Near Sardar Patel School Buxar, Bihar- 802101</t>
  </si>
  <si>
    <t>Malik</t>
  </si>
  <si>
    <t>Gita</t>
  </si>
  <si>
    <t>Rajat Salvi</t>
  </si>
  <si>
    <t>16BTECH53</t>
  </si>
  <si>
    <t>rajatsalvi24@gmail.com</t>
  </si>
  <si>
    <t>Sr. No.8 Jijamata Nagar near Ganapati NagarYerawada Pune-411016</t>
  </si>
  <si>
    <t>Sadashiv</t>
  </si>
  <si>
    <t>Ranjeet Kumar</t>
  </si>
  <si>
    <t>16BTECH54</t>
  </si>
  <si>
    <t>rk1220245@gmail.com</t>
  </si>
  <si>
    <t>Vill. Nasirapur, Post-Kahinur ,Dist.Mau Uttar Pradesh-275101</t>
  </si>
  <si>
    <t>16/5/1997</t>
  </si>
  <si>
    <t>Subedar Das</t>
  </si>
  <si>
    <t>Bhageshwari</t>
  </si>
  <si>
    <t>Rihand Parde</t>
  </si>
  <si>
    <t>16BTECH55</t>
  </si>
  <si>
    <t>rihandparde@gmail.com</t>
  </si>
  <si>
    <t>9763380096/7773010840</t>
  </si>
  <si>
    <t>15, Chrrysalis B/H, Wagheshwar Temple Wagholi Pune</t>
  </si>
  <si>
    <t>18/1/1998</t>
  </si>
  <si>
    <t>Shyamkumar</t>
  </si>
  <si>
    <t>Roshan Patel</t>
  </si>
  <si>
    <t>16BTECH56</t>
  </si>
  <si>
    <t>roshanpatel75@gmail.com</t>
  </si>
  <si>
    <t>Roy Nivas Road No. A-5 Indrayani Colony Krushna Nagar Dighi Pune-411015</t>
  </si>
  <si>
    <t>Dilip</t>
  </si>
  <si>
    <t>Shanti</t>
  </si>
  <si>
    <t>Roshan Rajkumar Prsad</t>
  </si>
  <si>
    <t>16BTECH57</t>
  </si>
  <si>
    <t>roshanprasad333@gmail.com</t>
  </si>
  <si>
    <t>Maruti Shinde Chawl Khandoba Marg, Bhosari Pune- 411039</t>
  </si>
  <si>
    <t>Rajkumar</t>
  </si>
  <si>
    <t>Saloni Purkar</t>
  </si>
  <si>
    <t>16BTECH58</t>
  </si>
  <si>
    <t>salonipurkar1998@gmail.com</t>
  </si>
  <si>
    <t>Dindori Telephone Colony, Dindori, Nasik- 422202</t>
  </si>
  <si>
    <t>16/6/1998</t>
  </si>
  <si>
    <t>Ajay</t>
  </si>
  <si>
    <t>Pranita</t>
  </si>
  <si>
    <t>Saurav Choudhay</t>
  </si>
  <si>
    <t>16BTECH59</t>
  </si>
  <si>
    <t>sourabhchoudhary1234@gmail.com</t>
  </si>
  <si>
    <t>Sr. No. 41/1A, Shanti Nagar Choudhary wasti, Kharadi Pune-411014 Maharashtra</t>
  </si>
  <si>
    <t>13/5/1998</t>
  </si>
  <si>
    <t>Sujata</t>
  </si>
  <si>
    <t>Saurbh Sharma</t>
  </si>
  <si>
    <t>16BTECH60</t>
  </si>
  <si>
    <t>97sharmasaurabh@gmail.com</t>
  </si>
  <si>
    <t>Gwaechaya' near Namdev Math, Malqujaripura, Wardha-442001</t>
  </si>
  <si>
    <t>30/4/1997</t>
  </si>
  <si>
    <t>Rekha</t>
  </si>
  <si>
    <t>Shashank Bhardwaj</t>
  </si>
  <si>
    <t>16BTECH62</t>
  </si>
  <si>
    <t>shanky1398@gmail.com</t>
  </si>
  <si>
    <t>8796672673/8446676607</t>
  </si>
  <si>
    <t>Plot No. 10, 'Vatsalya' sunderbaug Colony, Dapodi, Pune - 411012</t>
  </si>
  <si>
    <t>13/12/1998</t>
  </si>
  <si>
    <t>Arvind</t>
  </si>
  <si>
    <t>Shehran Shaikh</t>
  </si>
  <si>
    <t>16BTECH63</t>
  </si>
  <si>
    <t>Shehranshaikh@gmail.com</t>
  </si>
  <si>
    <t>26/1/1998</t>
  </si>
  <si>
    <t>Shibu Kumar Dubey</t>
  </si>
  <si>
    <t>16BTECH64</t>
  </si>
  <si>
    <t>raghavbharadwaj396@gmail.com</t>
  </si>
  <si>
    <t>sonamati Bhavan, Krushna Nagar Colony, Station Road Buxar Bihar-802101</t>
  </si>
  <si>
    <t>15/11/1998</t>
  </si>
  <si>
    <t>Ramakant</t>
  </si>
  <si>
    <t>Maya</t>
  </si>
  <si>
    <t>Shubham Tendulkar</t>
  </si>
  <si>
    <t>16BTECH65</t>
  </si>
  <si>
    <t>shubhamtendulkar17@gmail.com</t>
  </si>
  <si>
    <t>Flat no. 504, Block No.6 Rakshak Nagar II Kharadi Byepass, Kharadi Pune-411014</t>
  </si>
  <si>
    <t>17/2/1998</t>
  </si>
  <si>
    <t>Sanchita</t>
  </si>
  <si>
    <t>Swapnil Idhate</t>
  </si>
  <si>
    <t>16BTECH66</t>
  </si>
  <si>
    <t>swapnilidhate919@gmail.com</t>
  </si>
  <si>
    <t>At po. Belwendi Bk Tal.shrigonda, dist. Ahmadnagar- 413702</t>
  </si>
  <si>
    <t>22/11/1998</t>
  </si>
  <si>
    <t>Suman</t>
  </si>
  <si>
    <t>Vaibhav Dube</t>
  </si>
  <si>
    <t>16BTECH67</t>
  </si>
  <si>
    <t>vaibhavdube99@gmail.com</t>
  </si>
  <si>
    <t>Sr. no. 14/2, Ram nagar Yerevda Pune41106</t>
  </si>
  <si>
    <t>Ankush</t>
  </si>
  <si>
    <t>Vaibhav Thange</t>
  </si>
  <si>
    <t>16BTECH68</t>
  </si>
  <si>
    <t>vthanage80@gmail.com</t>
  </si>
  <si>
    <t>7758000877/9011071025</t>
  </si>
  <si>
    <t>At. Pt Uambori(near Government Hospital) Tal.Rabari Dist.Ahmednagar</t>
  </si>
  <si>
    <t>Pritee</t>
  </si>
  <si>
    <t>Vivek Thoarat</t>
  </si>
  <si>
    <t>16BTECH69</t>
  </si>
  <si>
    <t>vivekvivekthorat.vt79@gmail.com</t>
  </si>
  <si>
    <t>8308931467/8605941302</t>
  </si>
  <si>
    <t>Flr No.301, B wing, Pandurang Recidency nr.dedge corner, kirkatwadi Pune-411024</t>
  </si>
  <si>
    <t>Lalaso</t>
  </si>
  <si>
    <t>Vidhya</t>
  </si>
  <si>
    <t>Adesh Mahadev Darawade</t>
  </si>
  <si>
    <t>2017-B-17061999</t>
  </si>
  <si>
    <t>adeshdarawade55@gmail.com</t>
  </si>
  <si>
    <t>134/2, Tuljabhavani nagar, Chandan nagar, kharadi, near chandan marble, pune 411014</t>
  </si>
  <si>
    <t>17.06.1999</t>
  </si>
  <si>
    <t>Mahadev</t>
  </si>
  <si>
    <t>8888069184/8999986928</t>
  </si>
  <si>
    <t>Aditya Vidyaasagar Chopade</t>
  </si>
  <si>
    <t>2017-B-01121999</t>
  </si>
  <si>
    <t>adityachopade@gmail.com</t>
  </si>
  <si>
    <t>Rohan Mithila, E-2, 003, Airport road, Viman nagar, Pune 411014</t>
  </si>
  <si>
    <t>01.12.1999</t>
  </si>
  <si>
    <t>Vidyasagar</t>
  </si>
  <si>
    <t>Sampada</t>
  </si>
  <si>
    <t>9923002668/7798393197</t>
  </si>
  <si>
    <t>Aishwarya M Patil</t>
  </si>
  <si>
    <t>aishwaryapatil470a@gmail.com</t>
  </si>
  <si>
    <t>8.6 CGPA</t>
  </si>
  <si>
    <t>Shivaji nagar layout, Yallakishettar colony, Dharwad 580008</t>
  </si>
  <si>
    <t>Manjula</t>
  </si>
  <si>
    <t>7733843320/9887647583</t>
  </si>
  <si>
    <t>Ajay Jabinder Yadav</t>
  </si>
  <si>
    <t>2017-B-11111999</t>
  </si>
  <si>
    <t>ajayyadav746000@gmail.com</t>
  </si>
  <si>
    <t>Anand Ravindra Patil</t>
  </si>
  <si>
    <t>patilanand945@gmail.com</t>
  </si>
  <si>
    <t>7.6 CGPA</t>
  </si>
  <si>
    <t>A/p malewadi (Borgaon), Tal. Malshiras, Dist. Solapur 413112</t>
  </si>
  <si>
    <t>Ravindra</t>
  </si>
  <si>
    <t>asha</t>
  </si>
  <si>
    <t>9011615000/9421615000</t>
  </si>
  <si>
    <t>Ananya Choudhary</t>
  </si>
  <si>
    <t>ananyadimpy18@gmail.com</t>
  </si>
  <si>
    <t>9.2 CGPA</t>
  </si>
  <si>
    <t>WB/55, Gayatri colony, Kathara, Bokaro, Jahrkhand 829116</t>
  </si>
  <si>
    <t>Parmanand</t>
  </si>
  <si>
    <t>9934137270/7764076817</t>
  </si>
  <si>
    <t>Animesh Kumar</t>
  </si>
  <si>
    <t>2017-B-18122000</t>
  </si>
  <si>
    <t>animeshk258@gmail.com</t>
  </si>
  <si>
    <t>Anuja Kisan Salunke</t>
  </si>
  <si>
    <t>2017-B-08022000</t>
  </si>
  <si>
    <t>salunkeanuja4@gmail.com</t>
  </si>
  <si>
    <t>Laxmi narayan nagar, alandi road, Wadmukhwadi, Col. 5, near Sai temple pune 412105</t>
  </si>
  <si>
    <t>08.02.2000</t>
  </si>
  <si>
    <t>Kisan</t>
  </si>
  <si>
    <t>8975594662/9657303561</t>
  </si>
  <si>
    <t>Balaji Sairam Donga</t>
  </si>
  <si>
    <t>2017-B-22111998</t>
  </si>
  <si>
    <t>balajidenga2211@gmail.com</t>
  </si>
  <si>
    <t>Ashok Bansal Chawl, room no. 3, pimpri, kharalwadi, pune 17</t>
  </si>
  <si>
    <t>Sairam</t>
  </si>
  <si>
    <t>9921493863/7276518394</t>
  </si>
  <si>
    <t>Bhavesh Prabhu Chouhan</t>
  </si>
  <si>
    <t>2017-B-28061999</t>
  </si>
  <si>
    <t>bhaveshchouhan101@gmail.com</t>
  </si>
  <si>
    <t>Shiv nagar colony, D.N. Nagar, Andheri (W) 400053</t>
  </si>
  <si>
    <t>28.06.1999</t>
  </si>
  <si>
    <t>Prabhu</t>
  </si>
  <si>
    <t>Manju</t>
  </si>
  <si>
    <t>9867175552/8454089975</t>
  </si>
  <si>
    <t>Deepak Idnani</t>
  </si>
  <si>
    <t>2017-B-30111998</t>
  </si>
  <si>
    <t>deepakidnani8@gmail.com</t>
  </si>
  <si>
    <t>7.2 CGPA</t>
  </si>
  <si>
    <t>LIG 110, Harshvardhan nagar, South TT nagar, Bhopal, MP 462003</t>
  </si>
  <si>
    <t>30.11.1998</t>
  </si>
  <si>
    <t>Simran</t>
  </si>
  <si>
    <t>9893288210/8349656001</t>
  </si>
  <si>
    <t>Dipesh Laxman Wagh</t>
  </si>
  <si>
    <t>2017-B-07061999</t>
  </si>
  <si>
    <t>dipeshwagh@gmail.com</t>
  </si>
  <si>
    <t>Flat no. 301, harikrishna apt. 3rd floor, near dainik hotel, Kanifnath juice center, Charai, Thane (W) 400601</t>
  </si>
  <si>
    <t>07.06.1999</t>
  </si>
  <si>
    <t>Jyotsna</t>
  </si>
  <si>
    <t>9987165813/9987284022</t>
  </si>
  <si>
    <t>Nhavi</t>
  </si>
  <si>
    <t>Hari Krishnan</t>
  </si>
  <si>
    <t>2017-B-09021999</t>
  </si>
  <si>
    <t>harikrishnan4465@gmail.com</t>
  </si>
  <si>
    <t xml:space="preserve">CRPF center, Dighi, Pune </t>
  </si>
  <si>
    <t>02.09.1999</t>
  </si>
  <si>
    <t>Rejikumar</t>
  </si>
  <si>
    <t>Sree letha</t>
  </si>
  <si>
    <t>8446241939/9400574465</t>
  </si>
  <si>
    <t>Nair</t>
  </si>
  <si>
    <t>Himabindu Kasireddi</t>
  </si>
  <si>
    <t>2017-B-22031999</t>
  </si>
  <si>
    <t>kasireddi.himabindu@yahoo.com</t>
  </si>
  <si>
    <t>Himanshu Shrikishan Agarwal</t>
  </si>
  <si>
    <t>2017-B-22041999</t>
  </si>
  <si>
    <t>himanshu.a.04.1999@gmail.com</t>
  </si>
  <si>
    <t>R-6, Srinivas nagar soc. Lane no. 17, mahatma soc. Kothrud, pune 411038</t>
  </si>
  <si>
    <t>22.04.1999</t>
  </si>
  <si>
    <t>Shrikishan</t>
  </si>
  <si>
    <t>Kalyani</t>
  </si>
  <si>
    <t>9850595000/9011046200</t>
  </si>
  <si>
    <t>Kaushal Dharmendrabhai Soni</t>
  </si>
  <si>
    <t>2017-B-09081999</t>
  </si>
  <si>
    <t>soni.kaushal981999@gmail.com</t>
  </si>
  <si>
    <t>Kiranraj KG</t>
  </si>
  <si>
    <t>kirankiranraj186@hotmail.com</t>
  </si>
  <si>
    <t>Mintu Dilip Patel</t>
  </si>
  <si>
    <t>2017-B-16101997</t>
  </si>
  <si>
    <t>mintupatel175@gmail.com</t>
  </si>
  <si>
    <t>Sr. no. 83/4, A/5 Indrayani colony, Krushna nagar, dighi, near police chowki, pune 411015</t>
  </si>
  <si>
    <t>16.10.1997</t>
  </si>
  <si>
    <t>9850184868/8308581510</t>
  </si>
  <si>
    <t>Needa Iftekar Mugut</t>
  </si>
  <si>
    <t>2017-B-19042000</t>
  </si>
  <si>
    <t>needamugut194@gmail.com</t>
  </si>
  <si>
    <t>Sr. No. 259/2 Kalwad Vasti nr Baladiya Stores, Lohegaon, Pune-32</t>
  </si>
  <si>
    <t>19.04.2000</t>
  </si>
  <si>
    <t>Iftekar</t>
  </si>
  <si>
    <t>Julekha</t>
  </si>
  <si>
    <t>9765989921/9765989971</t>
  </si>
  <si>
    <t>Nikita Vikram Gavhane</t>
  </si>
  <si>
    <t>2017-B-19032000</t>
  </si>
  <si>
    <t>nikitagavhane3939@gmail.com</t>
  </si>
  <si>
    <t>Mavli nagar, Col no. 2, Charoli Bk. Wadmukhwadi, Alandi road, pune 412105</t>
  </si>
  <si>
    <t>19.03.2000</t>
  </si>
  <si>
    <t>Vikram</t>
  </si>
  <si>
    <t>9765053939/8822101212</t>
  </si>
  <si>
    <t>Nitin Taneja</t>
  </si>
  <si>
    <t>2017-B-08091998</t>
  </si>
  <si>
    <t>tanejanitin809@gmail.com</t>
  </si>
  <si>
    <t>6.6 CGPA</t>
  </si>
  <si>
    <t>NIOS</t>
  </si>
  <si>
    <t>603, Manglaytan appartment, jain mandir road, kota junction, kota, rajastan</t>
  </si>
  <si>
    <t>08.09.1998</t>
  </si>
  <si>
    <t>Neerja</t>
  </si>
  <si>
    <t>Jeral</t>
  </si>
  <si>
    <t>Omkar Shendre</t>
  </si>
  <si>
    <t>2017-B-11111998</t>
  </si>
  <si>
    <t>omkarshendre98@gmail.com</t>
  </si>
  <si>
    <t>Rahul Dinesh Agarwal</t>
  </si>
  <si>
    <t>2017-B-06121999</t>
  </si>
  <si>
    <t>rahulagarwal9822@gmail.com</t>
  </si>
  <si>
    <t>9/2, Nanapeth, near Doke Talim, Laxmivandan Soc. Flaty no. 17, 3rd floor, Pune 411002</t>
  </si>
  <si>
    <t>06.12.1999</t>
  </si>
  <si>
    <t>9822517516/9763761219</t>
  </si>
  <si>
    <t>Rajukumar Kashinath Prasad</t>
  </si>
  <si>
    <t>2017-B-05081997</t>
  </si>
  <si>
    <t>prasadraju914@gmail.com</t>
  </si>
  <si>
    <t>Rohan Manoj Dhadge</t>
  </si>
  <si>
    <t>2017-B-08111999</t>
  </si>
  <si>
    <t>rohandhadge14@gmail.com</t>
  </si>
  <si>
    <t>Sr. No. 19 Shree Swami Samarth Krupa, Gondhale Nagar, Hadapsar Pune-411028</t>
  </si>
  <si>
    <t>08.11.1999</t>
  </si>
  <si>
    <t>Manoj</t>
  </si>
  <si>
    <t>Sunanda</t>
  </si>
  <si>
    <t>9763079858/8975811188</t>
  </si>
  <si>
    <t>Rounak Shrivastava</t>
  </si>
  <si>
    <t>parag_shri@yahoo.com</t>
  </si>
  <si>
    <t>Sakshee Ajay Thakare</t>
  </si>
  <si>
    <t>2017-B-18101999</t>
  </si>
  <si>
    <t>sweetsakee@gmail.com</t>
  </si>
  <si>
    <t>Flat No. 4 B Building B.D.T.A. Appartments Behind Poorima Towers, Shankarseth Road Pune-37</t>
  </si>
  <si>
    <t>18.10.1999</t>
  </si>
  <si>
    <t>7875622540/7028017913</t>
  </si>
  <si>
    <t>Sanket Rajendra Gaikwad</t>
  </si>
  <si>
    <t>2017-B-09061998</t>
  </si>
  <si>
    <t>sanketgaikwad.2011@gmail.com</t>
  </si>
  <si>
    <t>Malthan Tal. Shirur 412218</t>
  </si>
  <si>
    <t>09.06.1998</t>
  </si>
  <si>
    <t>Rajendra</t>
  </si>
  <si>
    <t>9762052922/9762611562</t>
  </si>
  <si>
    <t>Shashank Narendra Singh</t>
  </si>
  <si>
    <t>2017-B-27121999</t>
  </si>
  <si>
    <t>shashank8208@gmail.com</t>
  </si>
  <si>
    <t>Lane No. 10, Ubalenagar, B/H Punjabi Exotic, Wagholi Pune</t>
  </si>
  <si>
    <t>27.12.1999</t>
  </si>
  <si>
    <t>9665055287/7720844727</t>
  </si>
  <si>
    <t>Shashikant Akaram Khot</t>
  </si>
  <si>
    <t>2017-B-27091997</t>
  </si>
  <si>
    <t>shashikantsk27@gmail.com</t>
  </si>
  <si>
    <t>Sr no. 294/3A, Nimbalkarnagar, Loghavon dhanori, pune 47</t>
  </si>
  <si>
    <t>27.09.1997</t>
  </si>
  <si>
    <t>Akaram</t>
  </si>
  <si>
    <t>9767968445/9623898125</t>
  </si>
  <si>
    <t>Shivam Anant Singh</t>
  </si>
  <si>
    <t>2017-B-31032000</t>
  </si>
  <si>
    <t>ss0117877@gmail.com</t>
  </si>
  <si>
    <t>A1, 301 Acolande Society, Kharadi, Pune-14</t>
  </si>
  <si>
    <t>31.03.2000</t>
  </si>
  <si>
    <t>Anant</t>
  </si>
  <si>
    <t>9158005311/9881548432</t>
  </si>
  <si>
    <t>Shlok Rajaram Sawant</t>
  </si>
  <si>
    <t>2017-B-15121999</t>
  </si>
  <si>
    <t>shlok.sawant1234@icloud.com</t>
  </si>
  <si>
    <t>24-D5, Vishwaranjani, Mohanwadi, yerwada, pune 411006</t>
  </si>
  <si>
    <t>15.12.1999</t>
  </si>
  <si>
    <t>Madhu</t>
  </si>
  <si>
    <t>9158105904/9403192280</t>
  </si>
  <si>
    <t>Shreyash Shivaji Mulik</t>
  </si>
  <si>
    <t>2017-B-14012000</t>
  </si>
  <si>
    <t>mshreyanshshivaji111@gmail.com</t>
  </si>
  <si>
    <t>6.0 CGPA</t>
  </si>
  <si>
    <t>46/2, chandan nagar, sangharsh chowk, kharadi road, near samruddhi market, pune 14</t>
  </si>
  <si>
    <t>14.01.2000</t>
  </si>
  <si>
    <t>Shivaji</t>
  </si>
  <si>
    <t>Vijaya</t>
  </si>
  <si>
    <t>9421018390/9673098190</t>
  </si>
  <si>
    <t>Shubham Diwakar Gupta</t>
  </si>
  <si>
    <t>2017-B-25111999</t>
  </si>
  <si>
    <t>gshubham533@gmail.com</t>
  </si>
  <si>
    <t>Sr. No. 45/4B House No.236, Near Samrat Sports Club, Chandan Nagar Pune-14</t>
  </si>
  <si>
    <t>25.11.1999</t>
  </si>
  <si>
    <t>Diwakar</t>
  </si>
  <si>
    <t>Premlata</t>
  </si>
  <si>
    <t>7219605788/8623889219</t>
  </si>
  <si>
    <t>Shubham Sanjay Telkar</t>
  </si>
  <si>
    <t>2017-B-07011999</t>
  </si>
  <si>
    <t>shubhamtelkar1998@gmail.com</t>
  </si>
  <si>
    <t>8.8 CGPA</t>
  </si>
  <si>
    <t>Sec 21, scheem no. 9, room no. 12/18, yamuna nagar, nigadi, pune 411044</t>
  </si>
  <si>
    <t>07.01.1999</t>
  </si>
  <si>
    <t>Siddhi Jadhav</t>
  </si>
  <si>
    <t>2017-B-18051999</t>
  </si>
  <si>
    <t>sidjadhav1432@gmail.com</t>
  </si>
  <si>
    <t>8.4CGPA</t>
  </si>
  <si>
    <t>Thane (W), Kolshet road, Dhokali naka, Morya nagar, Rokhade chawl, near datta mandir 400807</t>
  </si>
  <si>
    <t>18.05.1999</t>
  </si>
  <si>
    <t>Sitaram</t>
  </si>
  <si>
    <t>Parvati</t>
  </si>
  <si>
    <t>Suyash Sampat Chavan</t>
  </si>
  <si>
    <t>2017-B-22052000</t>
  </si>
  <si>
    <t>cscreation1122@gmail.com</t>
  </si>
  <si>
    <t>8.4 CGPA</t>
  </si>
  <si>
    <t>S/no. 139/2, Darga nagar road, behind chandan mobile, Tuljabhavani nagar, kharadi, pune 41014</t>
  </si>
  <si>
    <t>22.05.2000</t>
  </si>
  <si>
    <t>Sampat</t>
  </si>
  <si>
    <t>9922750159/9970326517</t>
  </si>
  <si>
    <t>Suyog Gajanan Surve</t>
  </si>
  <si>
    <t>2017-B-03051999</t>
  </si>
  <si>
    <t>suyog45surve@gmail.com</t>
  </si>
  <si>
    <t>15/A, building no. 5, Siddheshwar nagar Soc. Lohegaon road, Tingre nagar, opp. Navrang plaza, Pune 15</t>
  </si>
  <si>
    <t>03.05.1999</t>
  </si>
  <si>
    <t>Gajanan</t>
  </si>
  <si>
    <t>Veena</t>
  </si>
  <si>
    <t>8149496301/9890860739</t>
  </si>
  <si>
    <t>Aakriti Srivastava</t>
  </si>
  <si>
    <t>B.Tech IT Data Science</t>
  </si>
  <si>
    <t>B.Tech-DS</t>
  </si>
  <si>
    <t>akirri123@gmail.com</t>
  </si>
  <si>
    <t>MBOSE</t>
  </si>
  <si>
    <t>Fancy Valley, West guard hills, Meghalaya 794001</t>
  </si>
  <si>
    <t>04.11.1998</t>
  </si>
  <si>
    <t>Bivek</t>
  </si>
  <si>
    <t>8974774417/8575337340</t>
  </si>
  <si>
    <t>Dropout</t>
  </si>
  <si>
    <t>Aditya Raosaheb Sable</t>
  </si>
  <si>
    <t>2017-B-21051999</t>
  </si>
  <si>
    <t>sable210.as@gmail.com</t>
  </si>
  <si>
    <t>Akshay Srinivas Rao</t>
  </si>
  <si>
    <t>2017-B-15042000</t>
  </si>
  <si>
    <t>akshayraoisme@gmail.com</t>
  </si>
  <si>
    <t>Ameya Shailendra Tharkude</t>
  </si>
  <si>
    <t>ameyatharkude05@gmail.com</t>
  </si>
  <si>
    <t>Flat no. 6, building 2, Ambarnagar, Dhanori Road, Vishrantwadi, pune 411015</t>
  </si>
  <si>
    <t>05.08.1999</t>
  </si>
  <si>
    <t>Shailendra</t>
  </si>
  <si>
    <t>9881158099/9881257130</t>
  </si>
  <si>
    <t>Ankit Anil Pandita</t>
  </si>
  <si>
    <t>2017-B-31121999</t>
  </si>
  <si>
    <t>ankit.pandita269@gmail.com</t>
  </si>
  <si>
    <t>105 B, Shiv Sagar Society, by pass road, chendhare, Alibagh, Raigad 402201</t>
  </si>
  <si>
    <t>31.12.1999</t>
  </si>
  <si>
    <t>9763961795/9422160631</t>
  </si>
  <si>
    <t>Arpita Shrikanta Jana</t>
  </si>
  <si>
    <t>2017-B-12022000</t>
  </si>
  <si>
    <t>arpitajana36@gmail.com</t>
  </si>
  <si>
    <t>C/301 omraj vaibhav indralok phase 6, near shalom hospital, Bhayandar (E), Thane 401105</t>
  </si>
  <si>
    <t>12.02.2000</t>
  </si>
  <si>
    <t>Sabita</t>
  </si>
  <si>
    <t>9892647751/9892293114</t>
  </si>
  <si>
    <t>Ashutosh Khandu Zagade</t>
  </si>
  <si>
    <t>2017-B-05101998</t>
  </si>
  <si>
    <t>azagade244@gmail.com</t>
  </si>
  <si>
    <t>Rautwad, Pimpalgaon fungi, Tal. Rahuri, Ahmednagar 413706</t>
  </si>
  <si>
    <t>05.10.1998</t>
  </si>
  <si>
    <t>Khandu</t>
  </si>
  <si>
    <t>Rupali</t>
  </si>
  <si>
    <t>9922819045/8600451268</t>
  </si>
  <si>
    <t>Chaitanya Anant Bute</t>
  </si>
  <si>
    <t>2017-B-15041999</t>
  </si>
  <si>
    <t>chaitanyabute007@gmail.com</t>
  </si>
  <si>
    <t>Ashirwad Bunglow, plot no. 9B, Survey no. 60/2+3, near Tambe poultry farm, Pathare vasti, Lohegaon, Pune 47</t>
  </si>
  <si>
    <t>15.04.1999</t>
  </si>
  <si>
    <t>9850803723/9657310050</t>
  </si>
  <si>
    <t>Dronanjay Mohabe</t>
  </si>
  <si>
    <t>Gangeshwar Tanuj Nashine</t>
  </si>
  <si>
    <t>2017-B-12101997</t>
  </si>
  <si>
    <t>nashine.gangeshwar@gmail.com</t>
  </si>
  <si>
    <t>Room no. 307, building no. 5, Loknayak nagar, Juhu varsova link road, Andheri (W) , Mumbai 400053</t>
  </si>
  <si>
    <t>12.10.1997</t>
  </si>
  <si>
    <t>Tanuj</t>
  </si>
  <si>
    <t>Radha</t>
  </si>
  <si>
    <t>Gaurav Shrikant Kulkarni</t>
  </si>
  <si>
    <t>gauravkulkarni037@gmail.com</t>
  </si>
  <si>
    <t>Vinayak park, raje shivaji nagar, plot no. 73/8, sec. 16, Chikhali, pradhikaran chinchwad, pune 411019</t>
  </si>
  <si>
    <t>9922414338/9921397759</t>
  </si>
  <si>
    <t>Hrishikesh Laxman Dherange</t>
  </si>
  <si>
    <t>2017-B-06111999</t>
  </si>
  <si>
    <t>dherangerushi@gmail.com</t>
  </si>
  <si>
    <t>MSBSHSE</t>
  </si>
  <si>
    <t>Yashwant colony, Nanekarwadi, Chakan, Tal. Khed, Pune 410501</t>
  </si>
  <si>
    <t>06.11.1998</t>
  </si>
  <si>
    <t>Mangal</t>
  </si>
  <si>
    <t>9860025584/8857088957</t>
  </si>
  <si>
    <t>Ibrahim Shamasuddin Mulla</t>
  </si>
  <si>
    <t>2017-B-20012000</t>
  </si>
  <si>
    <t>dadamulla760@gmail.com</t>
  </si>
  <si>
    <t>Mahadev mandir, rawalgundwadi, Tal. Jath, Dist. Sangli 416404</t>
  </si>
  <si>
    <t>20.01.2000</t>
  </si>
  <si>
    <t>Shamasuddin</t>
  </si>
  <si>
    <t>Shakila</t>
  </si>
  <si>
    <t>Kohinoor Sevalal Bharti</t>
  </si>
  <si>
    <t>2017-B-08061999</t>
  </si>
  <si>
    <t>kohinoorbharti7@gmail.com</t>
  </si>
  <si>
    <t>701 B wing, jai shiv sai apt. kadamwadi, marol, pipeline Andheri East 400059</t>
  </si>
  <si>
    <t>08.06.1999</t>
  </si>
  <si>
    <t>Sevalal</t>
  </si>
  <si>
    <t>Reetadevi</t>
  </si>
  <si>
    <t>Mahendra Ramvilas Gurjar</t>
  </si>
  <si>
    <t>gurjarmahendra2712@gmail.com</t>
  </si>
  <si>
    <t>Bhumkar chowk, Wakad, Akshar elementa, D1 605, Pune 411033</t>
  </si>
  <si>
    <t>Ramvilas</t>
  </si>
  <si>
    <t>Sandhya</t>
  </si>
  <si>
    <t>9009091015/8889815544</t>
  </si>
  <si>
    <t>Milind Sunil Kad</t>
  </si>
  <si>
    <t>2017-B-03071999</t>
  </si>
  <si>
    <t>milindkad9822@gmail.com</t>
  </si>
  <si>
    <t>Kadachiwadi, near ganesh nagar, chakan, pune 410501</t>
  </si>
  <si>
    <t>03.07.1999</t>
  </si>
  <si>
    <t>Parikshit Rajput</t>
  </si>
  <si>
    <t>parikshitrajput2203@gmail.com</t>
  </si>
  <si>
    <t>Pravin Parameshwar Palasakar</t>
  </si>
  <si>
    <t>2017-B-24021999</t>
  </si>
  <si>
    <t>ppalaskar@gmail.com</t>
  </si>
  <si>
    <t>Koregaon, Tal. Shirur 412220</t>
  </si>
  <si>
    <t>24.02.1999</t>
  </si>
  <si>
    <t>Parmeshwar</t>
  </si>
  <si>
    <t>Surekha</t>
  </si>
  <si>
    <t>Pritam Madan Seth</t>
  </si>
  <si>
    <t>2017-B-11091999</t>
  </si>
  <si>
    <t>pritamseth1999@gmail.com</t>
  </si>
  <si>
    <t>G1, Shishmehel, bunglow no. 1 ,A wing, Venkatesh nagar, Cabin road, bhayandar East, Thane 401105</t>
  </si>
  <si>
    <t>11.09.1999</t>
  </si>
  <si>
    <t>Madan</t>
  </si>
  <si>
    <t>Purvi</t>
  </si>
  <si>
    <t>Bengali</t>
  </si>
  <si>
    <t>Pritesh Laxman Tambe</t>
  </si>
  <si>
    <t>2017-B-25101999</t>
  </si>
  <si>
    <t>pritesh.tambe2@gmail.com</t>
  </si>
  <si>
    <t>Kumar Samruddhi C7, Flat no. 3, near sawant petrol pump, Vishrantwadi, Pune 411015</t>
  </si>
  <si>
    <t>25.10.1999</t>
  </si>
  <si>
    <t>8888082000/9850095792</t>
  </si>
  <si>
    <t>Rahul Robin Das</t>
  </si>
  <si>
    <t>2017-B-21111999</t>
  </si>
  <si>
    <t>rahuldas.ss81@gmail.com</t>
  </si>
  <si>
    <t>602/A Wing, Sheetal Arcade, Indralok, phase 3, Bhayander East, Thane 401105</t>
  </si>
  <si>
    <t>21.11.1999</t>
  </si>
  <si>
    <t>Robin</t>
  </si>
  <si>
    <t>9819885986/9820581279</t>
  </si>
  <si>
    <t>Rohit Rajabhau Sangale</t>
  </si>
  <si>
    <t>2017-B-13021999</t>
  </si>
  <si>
    <t>rohit7sangale@gmail.com</t>
  </si>
  <si>
    <t>In front of anand car care center, main road, ranpise nagar, Akola 444001</t>
  </si>
  <si>
    <t>04.10.1997</t>
  </si>
  <si>
    <t>Rajabhau</t>
  </si>
  <si>
    <t>7972841162/8975159238</t>
  </si>
  <si>
    <t>Koli</t>
  </si>
  <si>
    <t>Saheel Shakeel Mansuri</t>
  </si>
  <si>
    <t>2017-B-03092000</t>
  </si>
  <si>
    <t>saheel488@gmail.com</t>
  </si>
  <si>
    <t>House no. 315, Bhargone road, Village Nisarpur, Dist. Barwani, MP 451881</t>
  </si>
  <si>
    <t>03.09.2000</t>
  </si>
  <si>
    <t>Shakeel</t>
  </si>
  <si>
    <t>Saish Sandip Bendhale</t>
  </si>
  <si>
    <t>2017-B-19091998</t>
  </si>
  <si>
    <t>saishsk85@gmail.com</t>
  </si>
  <si>
    <t>A/p shiroli, Tal. Khed, dist. Pune 410505</t>
  </si>
  <si>
    <t>19.09.1998</t>
  </si>
  <si>
    <t>Sandip</t>
  </si>
  <si>
    <t>Renuka</t>
  </si>
  <si>
    <t>9822093852/9067771505</t>
  </si>
  <si>
    <t>Saket Sanjay Belnekar</t>
  </si>
  <si>
    <t>saket7699@gmail.com</t>
  </si>
  <si>
    <t>Row house no. 1, Jangid estate, opp to dreamland park, mira road east, Thane 401107</t>
  </si>
  <si>
    <t>Pallavi</t>
  </si>
  <si>
    <t>8652252075/8108181981</t>
  </si>
  <si>
    <t>VJ</t>
  </si>
  <si>
    <t>Shubham Somnath Mahajan</t>
  </si>
  <si>
    <t>2017-B-23071999</t>
  </si>
  <si>
    <t>Chakrapani vasahat, hanuman colony 6, bhosari, pune 39</t>
  </si>
  <si>
    <t>23.07.1999</t>
  </si>
  <si>
    <t>Somnath</t>
  </si>
  <si>
    <t>Soni Choubey</t>
  </si>
  <si>
    <t>2017-B-05101999</t>
  </si>
  <si>
    <t>sonichoubey5@gmail.com</t>
  </si>
  <si>
    <t>203, Saffron block, gulmohar city, Kharadi, near Zensar IT park, pune 411014</t>
  </si>
  <si>
    <t>05.10.1999</t>
  </si>
  <si>
    <t>C. B. Choubey</t>
  </si>
  <si>
    <t>Nutan</t>
  </si>
  <si>
    <t>Tejaswini Atulchandra Shinde</t>
  </si>
  <si>
    <t>2017-B-11101999</t>
  </si>
  <si>
    <t>tejaswinishinde2015@gmail.com</t>
  </si>
  <si>
    <t>C601, Nandan euphora,sr no. 47/1A, Hawaldar mala, near ram mandir, Vishrantwadi, pune 411015</t>
  </si>
  <si>
    <t>11.10.1999</t>
  </si>
  <si>
    <t>Atulchandra</t>
  </si>
  <si>
    <t>Anagha</t>
  </si>
  <si>
    <t>9850848895/8975763875</t>
  </si>
  <si>
    <t>Vishakha Sudhir Jamkhedkar</t>
  </si>
  <si>
    <t>2017-B-18012000</t>
  </si>
  <si>
    <t>vishakhajamkhedkar@gmail.com</t>
  </si>
  <si>
    <t>Hos no. 425, sr no. 89, opp Rnde kalas, alandi road, pune 15</t>
  </si>
  <si>
    <t>18.01.2000</t>
  </si>
  <si>
    <t>9922140445/9921526245</t>
  </si>
  <si>
    <t>Vrushali Dattatray Patankar</t>
  </si>
  <si>
    <t>2017-B-14022000</t>
  </si>
  <si>
    <t>vrushalipatankar1402@gmail.com</t>
  </si>
  <si>
    <t>Indrayani nagar, plot no. 27, flat no. 1, sec. 1, Bhosari, Pune 26</t>
  </si>
  <si>
    <t>14.02.2000</t>
  </si>
  <si>
    <t>Dattatray</t>
  </si>
  <si>
    <t>8308830844/9767446677</t>
  </si>
  <si>
    <t>Chanchal Bhimraj Gaikwad</t>
  </si>
  <si>
    <t>bhimasgaikwad@gmail.com</t>
  </si>
  <si>
    <t>Chirarup Goswami</t>
  </si>
  <si>
    <t>2017-B-22121995</t>
  </si>
  <si>
    <t>chirarup@gmail.com</t>
  </si>
  <si>
    <t>6.4CGPA</t>
  </si>
  <si>
    <t>Delhi Board</t>
  </si>
  <si>
    <t>EE 96/6, Sector II, Saltlake city, Kolkata 700091</t>
  </si>
  <si>
    <t>22.12.1995</t>
  </si>
  <si>
    <t>Chirantan</t>
  </si>
  <si>
    <t>Rita</t>
  </si>
  <si>
    <t>9830660034/9903226464</t>
  </si>
  <si>
    <t>Ramesh Sawlaram Choudhary</t>
  </si>
  <si>
    <t>2017-B-06071998</t>
  </si>
  <si>
    <t>rameshchoudhary8675@gmail.com</t>
  </si>
  <si>
    <t>Room no. A27, Sec 4, Airoli, Navi Mumbai 400708</t>
  </si>
  <si>
    <t>07.06.1998</t>
  </si>
  <si>
    <t>Sawlaram</t>
  </si>
  <si>
    <t>Dagridevi</t>
  </si>
  <si>
    <t>9892795770/9820643001</t>
  </si>
  <si>
    <t>Rohit Babusingh Rathod</t>
  </si>
  <si>
    <t>2017-B-04101997</t>
  </si>
  <si>
    <t>rohitrathod013@gmail.com</t>
  </si>
  <si>
    <t>6.8 CGPA</t>
  </si>
  <si>
    <t>Qt. no. 2419, type II, CRPF campus, Talegaon dabhade, pune 410507</t>
  </si>
  <si>
    <t>13.02.1999</t>
  </si>
  <si>
    <t>Babusingh</t>
  </si>
  <si>
    <t>Alka</t>
  </si>
  <si>
    <t>OBC (VJ(a))</t>
  </si>
  <si>
    <t>Shraddha Balaji Dhakane</t>
  </si>
  <si>
    <t>2017-B-20091999</t>
  </si>
  <si>
    <t>dhakneb94@gmail.com</t>
  </si>
  <si>
    <t>At post gour, dist latur, Tal. Nilanga 413531</t>
  </si>
  <si>
    <t>20.09.1999</t>
  </si>
  <si>
    <t>8380827900/7057817666</t>
  </si>
  <si>
    <t>Sourabh Ashok Ransing</t>
  </si>
  <si>
    <t>2017-B-02041999</t>
  </si>
  <si>
    <t>sourabhransing999@gmail.com</t>
  </si>
  <si>
    <t>Sr no. 50/1, Dinkar pathare visite, chandannagar, pune 411014</t>
  </si>
  <si>
    <t>04.02.1999</t>
  </si>
  <si>
    <t>Ashok</t>
  </si>
  <si>
    <t>9850849977/9850007627</t>
  </si>
  <si>
    <t>Varsha Rajesh Hunjan</t>
  </si>
  <si>
    <t>2017-B-28101999</t>
  </si>
  <si>
    <t>hunjan.varsha@gmail.com</t>
  </si>
  <si>
    <t>Panchal Drona Kamlesh</t>
  </si>
  <si>
    <t>15 BBA-IB 01</t>
  </si>
  <si>
    <t>MLI</t>
  </si>
  <si>
    <t xml:space="preserve">BBA - International Business </t>
  </si>
  <si>
    <t>BBA-IB</t>
  </si>
  <si>
    <t>2015-18</t>
  </si>
  <si>
    <t>drona.k.panchal@gmail.com</t>
  </si>
  <si>
    <t xml:space="preserve">C-28, Ivy vilolas, Ivy estate, wagholi </t>
  </si>
  <si>
    <t>Chandrashekhar</t>
  </si>
  <si>
    <t>Kamini</t>
  </si>
  <si>
    <t>Vaishnav</t>
  </si>
  <si>
    <t>INDIAN</t>
  </si>
  <si>
    <t>Shaikh Nihal Haroon</t>
  </si>
  <si>
    <t>15 BBA-IB 02</t>
  </si>
  <si>
    <t>nihalsheikh1314@gmail.com</t>
  </si>
  <si>
    <t>S.no.35,hadpasar,sasnenagr,kalepadal,lane no.4, pune-28</t>
  </si>
  <si>
    <t>Haroon</t>
  </si>
  <si>
    <t>Shabana</t>
  </si>
  <si>
    <t>Shaikh</t>
  </si>
  <si>
    <t>Yes</t>
  </si>
  <si>
    <t xml:space="preserve">AHLUWALIA KRIPAL SINGH </t>
  </si>
  <si>
    <t>16BBA-IB27</t>
  </si>
  <si>
    <t>BBA - Financial Services</t>
  </si>
  <si>
    <t>BBA-FS</t>
  </si>
  <si>
    <t>2016-19</t>
  </si>
  <si>
    <t>kripal371@gmail.com</t>
  </si>
  <si>
    <t>Bhaghyshila Society Rh-8 NIBM Road Kondhwa Pune-48</t>
  </si>
  <si>
    <t>31/8/1997</t>
  </si>
  <si>
    <t>Harpalsingh</t>
  </si>
  <si>
    <t>Veera</t>
  </si>
  <si>
    <t>AYON DAS</t>
  </si>
  <si>
    <t>16BBA-IB41</t>
  </si>
  <si>
    <t>ayondasayondas@gmail.com</t>
  </si>
  <si>
    <t>K 101 Lakshmi Township-2 Kalas Vishranwadi Pune-411015</t>
  </si>
  <si>
    <t>Shruti</t>
  </si>
  <si>
    <t xml:space="preserve">DEVASI PRAKASH BHAGARAM </t>
  </si>
  <si>
    <t>16BBA-IB28</t>
  </si>
  <si>
    <t>prakashdevasi789@gmail.com</t>
  </si>
  <si>
    <t>Akshay Classic Azad Nagar Wanawrie Pune -22</t>
  </si>
  <si>
    <t>Bhagaram</t>
  </si>
  <si>
    <t>Sita</t>
  </si>
  <si>
    <t xml:space="preserve">DHOLE DHEERAJ SURESH </t>
  </si>
  <si>
    <t>16BBA-IB29</t>
  </si>
  <si>
    <t>dhiru.konoha@gmail.com</t>
  </si>
  <si>
    <t>Ganesh Pushpa ,DY PATIl road Lohegaon Pune -411047</t>
  </si>
  <si>
    <t>12/61998</t>
  </si>
  <si>
    <t xml:space="preserve">KANOJ SOHAM </t>
  </si>
  <si>
    <t>16BBA-IB30</t>
  </si>
  <si>
    <t>sohamkanoj55@gmail.com</t>
  </si>
  <si>
    <t>Anam Residency, azadnagar, Wanowrie Pune 411022</t>
  </si>
  <si>
    <t>Jagdish</t>
  </si>
  <si>
    <t>ST</t>
  </si>
  <si>
    <t xml:space="preserve">LANGDE ASHWINI </t>
  </si>
  <si>
    <t>16BBA-IB31</t>
  </si>
  <si>
    <t>langdeashwini@gmail.com</t>
  </si>
  <si>
    <t>Indra Nagar ,Airport Road Pune-32</t>
  </si>
  <si>
    <t>Nagesh</t>
  </si>
  <si>
    <t>NT-2</t>
  </si>
  <si>
    <t xml:space="preserve">MEETHAL ATHIRA CHATHOTH </t>
  </si>
  <si>
    <t>16BBA-IB32</t>
  </si>
  <si>
    <t>98athirabinduraj@gmail.com</t>
  </si>
  <si>
    <t>C-2 101 Hari Ganga ,Pune -06</t>
  </si>
  <si>
    <t>28/5/1998</t>
  </si>
  <si>
    <t>Binduraj</t>
  </si>
  <si>
    <t>Sheeja</t>
  </si>
  <si>
    <t xml:space="preserve">PIRMOHAMED ARSHEEN </t>
  </si>
  <si>
    <t>16BBA-IB33</t>
  </si>
  <si>
    <t>arsheen.pirmohaed@gmail.com</t>
  </si>
  <si>
    <t>Tablet</t>
  </si>
  <si>
    <t>G/17, Konark Splendour ,Wadgaon Sheri ,Pune-411014</t>
  </si>
  <si>
    <t>17/4/1998</t>
  </si>
  <si>
    <t>Hussain</t>
  </si>
  <si>
    <t>Fatima</t>
  </si>
  <si>
    <t>PRONOY SENGUPTA</t>
  </si>
  <si>
    <t>16BBA-IB38</t>
  </si>
  <si>
    <t>pronoysengupta97@gmail.com</t>
  </si>
  <si>
    <t>204 Celecteno Dhanori Road Pune-411015</t>
  </si>
  <si>
    <t>Biplop</t>
  </si>
  <si>
    <t>Mohua</t>
  </si>
  <si>
    <t xml:space="preserve">SHETTY YUGAL </t>
  </si>
  <si>
    <t>16BBA-IB34</t>
  </si>
  <si>
    <t>yugalshetty57@gmail.com</t>
  </si>
  <si>
    <t>Flat -16 Amey Society B.t.Kawade Road Pune -411036</t>
  </si>
  <si>
    <t>Mena</t>
  </si>
  <si>
    <t xml:space="preserve">SHIVAM KUMAR </t>
  </si>
  <si>
    <t>16BBA-IB35</t>
  </si>
  <si>
    <t>shi084135@gmail.com</t>
  </si>
  <si>
    <t>301 Shivdooti Palace Sugat Uppalwadi  Nagpur-440026</t>
  </si>
  <si>
    <t>Sheela</t>
  </si>
  <si>
    <t xml:space="preserve">SINGH ASHU KUMAR </t>
  </si>
  <si>
    <t>16BBA-IB36</t>
  </si>
  <si>
    <t>ashusinghrajput03@gmail.com</t>
  </si>
  <si>
    <t>Sr no 52 Srinath Niwas B.T Kawade Road Pune -411001</t>
  </si>
  <si>
    <t>Ajaykumar</t>
  </si>
  <si>
    <t>Milan</t>
  </si>
  <si>
    <t>SINGH SUJAYA</t>
  </si>
  <si>
    <t>16BBA-IB39</t>
  </si>
  <si>
    <t>sujayasingh1@gmail.com</t>
  </si>
  <si>
    <t>101 Prince Recidency Vivekanand Park Phulwari, Patna Bihar-800013</t>
  </si>
  <si>
    <t>22/2/1996</t>
  </si>
  <si>
    <t>SWAPNIL GOPHANE</t>
  </si>
  <si>
    <t>16BBA-IB37</t>
  </si>
  <si>
    <t>swapnilvitthalgophane12@gmail.com</t>
  </si>
  <si>
    <t>SR no-47 BFC road Mundhwa PUNE-36</t>
  </si>
  <si>
    <t>Vitthal</t>
  </si>
  <si>
    <t>Shilpa</t>
  </si>
  <si>
    <t>VIVEK KUMAR</t>
  </si>
  <si>
    <t>16BBA-IB40</t>
  </si>
  <si>
    <t>vivekkumarvivek448@gmail.com</t>
  </si>
  <si>
    <t>Villege-Neema, Po.Nandwan, PSDH-Anarua, Dist-Patna, Bihar</t>
  </si>
  <si>
    <t>20/9/1994</t>
  </si>
  <si>
    <t>Vaidyanath</t>
  </si>
  <si>
    <t>Ritadevi</t>
  </si>
  <si>
    <t>Abhijeet Bharatrao Borse</t>
  </si>
  <si>
    <t>2017-B-24041998</t>
  </si>
  <si>
    <t>deshmukhabhi1998@gmail.com</t>
  </si>
  <si>
    <t>Lack view city, Lohegaon, pune 47</t>
  </si>
  <si>
    <t>24.04.1998</t>
  </si>
  <si>
    <t>Bharatrao</t>
  </si>
  <si>
    <t>Akshay Vaidya</t>
  </si>
  <si>
    <t>2017-B-17031997</t>
  </si>
  <si>
    <t>akshaynitinvaidya@gmail.com</t>
  </si>
  <si>
    <t>8.2 CGPA</t>
  </si>
  <si>
    <t>C-602, Pinnoc sadhicha soc., near MIT college, Kothrud, Pune</t>
  </si>
  <si>
    <t>17.03.1997</t>
  </si>
  <si>
    <t>Suchitra</t>
  </si>
  <si>
    <t>8826852843/7219004522</t>
  </si>
  <si>
    <t>Anusri Misra</t>
  </si>
  <si>
    <t>2017-B-02091999</t>
  </si>
  <si>
    <t>anusri299@gmail.com</t>
  </si>
  <si>
    <t xml:space="preserve">Kalyani appartment, sevoke road, siligvri, Darjeeling, west bengal </t>
  </si>
  <si>
    <t>Subrata</t>
  </si>
  <si>
    <t>9435325332, 9435329801</t>
  </si>
  <si>
    <t>Chaitrali Vyas</t>
  </si>
  <si>
    <t>2017-B-23101999</t>
  </si>
  <si>
    <t>chaitralivyas789@gmail.com</t>
  </si>
  <si>
    <t>A/79, Prem pooja bunglow, Kasturba soc. Alandi road, vishrantwadi, opp big bazaar, pune 15</t>
  </si>
  <si>
    <t>Nilesh</t>
  </si>
  <si>
    <t>Jayashri</t>
  </si>
  <si>
    <t>Chirag Sawant</t>
  </si>
  <si>
    <t>2017-B-20021999</t>
  </si>
  <si>
    <t>sawantchirag1999@gmail.com</t>
  </si>
  <si>
    <t>Sadguru prasad building, 931/A, Naradave road, Kanak nagar, Kankavli, Sindhudurg 416602</t>
  </si>
  <si>
    <t>20.02.1999</t>
  </si>
  <si>
    <t>Divakar</t>
  </si>
  <si>
    <t>9422436354, 7517352474</t>
  </si>
  <si>
    <t>Deeparti Pathak</t>
  </si>
  <si>
    <t>2017-B-30111997</t>
  </si>
  <si>
    <t>deepartipathak143@gmail.com</t>
  </si>
  <si>
    <t>7.5 CGPA</t>
  </si>
  <si>
    <t>Flat no. 101, Someshwar park apt. ,someshwar mandir lane, Chavan nagar, Chandannagar, pune 410014</t>
  </si>
  <si>
    <t>30.11.1997</t>
  </si>
  <si>
    <t>Durgadas</t>
  </si>
  <si>
    <t>Ilora</t>
  </si>
  <si>
    <t>Dhruv Awasthi</t>
  </si>
  <si>
    <t>2017-B-16101999</t>
  </si>
  <si>
    <t>dhruvawasthi993@gmail.com</t>
  </si>
  <si>
    <t>K78, Lajpat nagar 2, New Delhi 10024</t>
  </si>
  <si>
    <t>16.10.1999</t>
  </si>
  <si>
    <t>Sajal</t>
  </si>
  <si>
    <t>Saraswati</t>
  </si>
  <si>
    <t xml:space="preserve">  +971557475912/+971552932080</t>
  </si>
  <si>
    <t>Harshit Lodha</t>
  </si>
  <si>
    <t>2017-B-13101998</t>
  </si>
  <si>
    <t>harshit.lodha13@gmail.com</t>
  </si>
  <si>
    <t>Nr. Shiv Mandir Purana Bazar, East Singhbhum, Chakulia Jharkhand-832301</t>
  </si>
  <si>
    <t>13.10.1998</t>
  </si>
  <si>
    <t>Hindavi Prashant Gambhir</t>
  </si>
  <si>
    <t>2017-B24121999</t>
  </si>
  <si>
    <t>gambhirhidavi@gmail.com</t>
  </si>
  <si>
    <t>Pushpanjali 49/3 Shramik Nagar Dhanori Pune</t>
  </si>
  <si>
    <t>24.12.1999</t>
  </si>
  <si>
    <t>Prashant</t>
  </si>
  <si>
    <t>Insha Jaffar Khan</t>
  </si>
  <si>
    <t>2017-B-21071999</t>
  </si>
  <si>
    <t>inshakhan937@gmail.com</t>
  </si>
  <si>
    <t>37/A, New era society, near burhani society, market yard, pune 411037</t>
  </si>
  <si>
    <t>21.07.1999</t>
  </si>
  <si>
    <t>Jaffar</t>
  </si>
  <si>
    <t>Tasneem</t>
  </si>
  <si>
    <t>9371034673/7709256455</t>
  </si>
  <si>
    <t>Jeevan Raskar</t>
  </si>
  <si>
    <t>2017-B-06121998</t>
  </si>
  <si>
    <t>jeevanraskar84@gmail.com</t>
  </si>
  <si>
    <t>At post charoli bk, Tal. Haveli, Dist. Pune 412105</t>
  </si>
  <si>
    <t>06.12.1998</t>
  </si>
  <si>
    <t>Wageshwar</t>
  </si>
  <si>
    <t>9604871131, 8605081640</t>
  </si>
  <si>
    <t>Madhur Anand Goel</t>
  </si>
  <si>
    <t>2017-B-16021999</t>
  </si>
  <si>
    <t>madhurgoel79@gmail.com</t>
  </si>
  <si>
    <t>Flat no. B 706, 707, Sr no. 48/1/1/1 La Tierra, Anand park Dhanori, Tal. Haveli, Pune 411015</t>
  </si>
  <si>
    <t>16.02.1999</t>
  </si>
  <si>
    <t>Anand</t>
  </si>
  <si>
    <t>9371010355/9766871172</t>
  </si>
  <si>
    <t>Michelle Reginold Philips</t>
  </si>
  <si>
    <t>2017-B-03091999</t>
  </si>
  <si>
    <t>michellerphilips1999@gmail.com</t>
  </si>
  <si>
    <t>A-1 A wingh 18A 6th Floor Katepuram Pimple Gurav New Sangvi Pune- 16</t>
  </si>
  <si>
    <t>3.9.1999</t>
  </si>
  <si>
    <t>Regindlo</t>
  </si>
  <si>
    <t>o</t>
  </si>
  <si>
    <t>Mohammed Idrishbhai Ghiya</t>
  </si>
  <si>
    <t>2017-B-18031997</t>
  </si>
  <si>
    <t>princemohdzeas5276@gmail.com</t>
  </si>
  <si>
    <t>Gujrat board</t>
  </si>
  <si>
    <t>A103, Garden co-op hou. Soc. Near Ambemata temple, GIDC, Vapi, Gujrat 396195</t>
  </si>
  <si>
    <t>18.03.1997</t>
  </si>
  <si>
    <t>Onkar Ashok Patil</t>
  </si>
  <si>
    <t>2017-B-04091997</t>
  </si>
  <si>
    <t>www.onkar04patil@gmail.com</t>
  </si>
  <si>
    <t>A/P Mankeshwar, Tal. Bhoom, Dist. Osmanabad 413504</t>
  </si>
  <si>
    <t>04.09.1997</t>
  </si>
  <si>
    <t>Ashwini</t>
  </si>
  <si>
    <t>Prabhjeet Kour Gill</t>
  </si>
  <si>
    <t>2017-B-01071998</t>
  </si>
  <si>
    <t>prabhjeetkourgill@gmail.com</t>
  </si>
  <si>
    <t>Sr no. 162/C3, plot no. B8, Gurumeher niwas, Lane no. 5, Tingre nagar, pune 411015</t>
  </si>
  <si>
    <t>01.07.1998</t>
  </si>
  <si>
    <t>Ragguveer</t>
  </si>
  <si>
    <t>9545229141/7888266794</t>
  </si>
  <si>
    <t>Prachi Mahadev Darawade</t>
  </si>
  <si>
    <t>2017-B-11081997</t>
  </si>
  <si>
    <t>prachidarawade2014@gmail.con</t>
  </si>
  <si>
    <t>Ritvik Rana</t>
  </si>
  <si>
    <t>2017-B-27091999</t>
  </si>
  <si>
    <t>ritvikrana1224@gmail.com</t>
  </si>
  <si>
    <t>Robin Jonathan Maddela</t>
  </si>
  <si>
    <t>2017-B-22011999</t>
  </si>
  <si>
    <t>robinmaddela@gmail.com</t>
  </si>
  <si>
    <t>Delhi board</t>
  </si>
  <si>
    <t>802, Polaris, Hiranandani estate, Patlipada, GB road, Thane West 400607</t>
  </si>
  <si>
    <t>22.01.1999</t>
  </si>
  <si>
    <t>James</t>
  </si>
  <si>
    <t>Gracy</t>
  </si>
  <si>
    <t>9769984664/9820189759</t>
  </si>
  <si>
    <t>Samirul Sk</t>
  </si>
  <si>
    <t>2017-B-11011998</t>
  </si>
  <si>
    <t>sakilkhan.khan7797@gmail.com</t>
  </si>
  <si>
    <t>Sayali Mahendra Chahankar</t>
  </si>
  <si>
    <t>2017-B-08101998</t>
  </si>
  <si>
    <t>saylee698@gmail.com</t>
  </si>
  <si>
    <t>ravi nagar, wani ward no. 1, near nandekar house, yavatmal 445304</t>
  </si>
  <si>
    <t>08.10.1998</t>
  </si>
  <si>
    <t>Pratibha</t>
  </si>
  <si>
    <t>9403740402, 8421116430</t>
  </si>
  <si>
    <t>Shailesh Sushil Arolkar</t>
  </si>
  <si>
    <t>2017-B-10042000</t>
  </si>
  <si>
    <t>shailesharolkar9@gmail.com</t>
  </si>
  <si>
    <t>A303, rajratan soc. Above anand hospital, near sevice road, Jogeshwari east, Mumbai 400060</t>
  </si>
  <si>
    <t>10.04.2000</t>
  </si>
  <si>
    <t>Susheel</t>
  </si>
  <si>
    <t>9820426270, 9819769152</t>
  </si>
  <si>
    <t>Shraddha Popatrao Sarwade</t>
  </si>
  <si>
    <t>2017-B-26081995</t>
  </si>
  <si>
    <t>ssarwade22@gmail.com</t>
  </si>
  <si>
    <t>Satyam market, Flat no. 5, Plot no. 30, Sr no.111/1, Alandi road, Yerwada, Pune 411006</t>
  </si>
  <si>
    <t>26.08.1995</t>
  </si>
  <si>
    <t>Popatrao</t>
  </si>
  <si>
    <t>Indumati</t>
  </si>
  <si>
    <t>9881031382/9921526135</t>
  </si>
  <si>
    <t>Suraja Suresh Babu</t>
  </si>
  <si>
    <t>2017-B-04071999</t>
  </si>
  <si>
    <t>teknokraft@rediffmail.com</t>
  </si>
  <si>
    <t>Shraddha apt. Flat no. 1, Plot no. 242, Sect. 4, Santnagar, PCNTDA moshi, pune 412105</t>
  </si>
  <si>
    <t>04.07.1999</t>
  </si>
  <si>
    <t>Lalithambika</t>
  </si>
  <si>
    <t>8087168409/8446206041</t>
  </si>
  <si>
    <t>Ezhava</t>
  </si>
  <si>
    <t>Aarchanaa Kumarguru</t>
  </si>
  <si>
    <t>2017-B-02061998</t>
  </si>
  <si>
    <t>archanaa0206@gmail.com</t>
  </si>
  <si>
    <t>2.06.1998</t>
  </si>
  <si>
    <t xml:space="preserve">Abhiraj Satishchandra Wani </t>
  </si>
  <si>
    <t>2017-B-17021999</t>
  </si>
  <si>
    <t>abhirajwanipatil@gmail.com</t>
  </si>
  <si>
    <t>Sainagar, Saidhyan -2, Shirdi, Tal. Rahata 423109</t>
  </si>
  <si>
    <t>31.10.1999</t>
  </si>
  <si>
    <t>Satishchandra</t>
  </si>
  <si>
    <t>Sanjaya</t>
  </si>
  <si>
    <t>9511650595/8796150596</t>
  </si>
  <si>
    <t>Abhishek Jayant Warpe</t>
  </si>
  <si>
    <t>2017-B-23061998</t>
  </si>
  <si>
    <t>abhishekwarpe.33@gmail.com</t>
  </si>
  <si>
    <t>Sr. no. 43,Thube pathare nagar, chandan nagar, bypass kharadi, pune 411014</t>
  </si>
  <si>
    <t>23.06.1998</t>
  </si>
  <si>
    <t>Jayant</t>
  </si>
  <si>
    <t>Hemlata</t>
  </si>
  <si>
    <t>8484846118, 9673773812</t>
  </si>
  <si>
    <t>Abhishek Sahani</t>
  </si>
  <si>
    <t>2017-B-28051999</t>
  </si>
  <si>
    <t>abhisheksahani46@gmail.com</t>
  </si>
  <si>
    <t>MIG-1/197, Hudco Bhilai, CG 490009</t>
  </si>
  <si>
    <t>28.05.1999</t>
  </si>
  <si>
    <t>R K</t>
  </si>
  <si>
    <t>Priskilla</t>
  </si>
  <si>
    <t>AGARWAL RAHUL GANESH</t>
  </si>
  <si>
    <t>16BBA-IB01</t>
  </si>
  <si>
    <t>mr.rahulagarwal1147@gmail.com</t>
  </si>
  <si>
    <t>Gulmohar Road ,Flat no 201 ,Ratana Apartment,Ahmednagar</t>
  </si>
  <si>
    <t>Ganesh</t>
  </si>
  <si>
    <t>Santosh</t>
  </si>
  <si>
    <t>Baniya</t>
  </si>
  <si>
    <t>Ajinkya Kanifnath Deokar</t>
  </si>
  <si>
    <t>2017-B-25031999</t>
  </si>
  <si>
    <t>ajinkyadeokar3333@gmail.com</t>
  </si>
  <si>
    <t>Deokar Residency Nr. Greenthing Hotel, Wadgaon Sheri Pune</t>
  </si>
  <si>
    <t>25.03.1999</t>
  </si>
  <si>
    <t>Kanif Nath</t>
  </si>
  <si>
    <t>Ajinkya Rajesh Dhoke</t>
  </si>
  <si>
    <t>2017-B-12051999</t>
  </si>
  <si>
    <t>ajinkyarajeshdhoke@gmail.com</t>
  </si>
  <si>
    <t>ZP krishi colony, Hanum,an nagar, Yavatmal 445001</t>
  </si>
  <si>
    <t>12.05.1999</t>
  </si>
  <si>
    <t>Shital</t>
  </si>
  <si>
    <t>9049559999, 9422165654</t>
  </si>
  <si>
    <t>Akash Hulgesh Chalwadi</t>
  </si>
  <si>
    <t>2017-B-29091999</t>
  </si>
  <si>
    <t>chalwadia13@gmail.com</t>
  </si>
  <si>
    <t>Chalwadi niwas, Plot no. 10/11, vidya nagar road no. 10D, sr no. 67, pune 32</t>
  </si>
  <si>
    <t>29.09.1999</t>
  </si>
  <si>
    <t>Hulgesh</t>
  </si>
  <si>
    <t>9850887071, 9881899922</t>
  </si>
  <si>
    <t>Akash Khandve</t>
  </si>
  <si>
    <t>2017-B-08041999</t>
  </si>
  <si>
    <t>akashkhandve1999@gmail.com</t>
  </si>
  <si>
    <t>Lohegaon nirgudi road, Lohegaon, Pune 411014</t>
  </si>
  <si>
    <t>08.04.1999</t>
  </si>
  <si>
    <t>Eknath</t>
  </si>
  <si>
    <t>Ratan</t>
  </si>
  <si>
    <t>Akashy Chandrakant Tapkir</t>
  </si>
  <si>
    <t>2017-B-03031999</t>
  </si>
  <si>
    <t>atapkir51@gmail.com</t>
  </si>
  <si>
    <t>Indraprastha Villa, Tapkir nagar, Moshi, pune 412105</t>
  </si>
  <si>
    <t>03.03.1999</t>
  </si>
  <si>
    <t>Chandrakant</t>
  </si>
  <si>
    <t>Ratnaprabha</t>
  </si>
  <si>
    <t>9527009192, 9689461717</t>
  </si>
  <si>
    <t>Aman Vijay Kumar</t>
  </si>
  <si>
    <t>2017-B-01042000</t>
  </si>
  <si>
    <t>amankum666@gmail.com</t>
  </si>
  <si>
    <t>4, Nilmoni, Halder Lane Kolkata-700013</t>
  </si>
  <si>
    <t>1.04.2000</t>
  </si>
  <si>
    <t>Sonu</t>
  </si>
  <si>
    <t>Aniket Rajaram Dhumal</t>
  </si>
  <si>
    <t>2017-B-16041999</t>
  </si>
  <si>
    <t>adhumal7@gmail.com</t>
  </si>
  <si>
    <t>IB</t>
  </si>
  <si>
    <t>B</t>
  </si>
  <si>
    <t>At. Po. Pimple Kheda Shirur Pune- 412208</t>
  </si>
  <si>
    <t>16.04.1999</t>
  </si>
  <si>
    <t>ARPAN KAMBLE</t>
  </si>
  <si>
    <t>16BBA-IB20</t>
  </si>
  <si>
    <t>arpankamble100@gmail.com</t>
  </si>
  <si>
    <t>Sr. No2 Mahaveer Nagar Opp. Dt. Datta Hospital Vadgao Shinde Pune-411014</t>
  </si>
  <si>
    <t>24/10/1998</t>
  </si>
  <si>
    <t>Prabodh</t>
  </si>
  <si>
    <t>NT-1</t>
  </si>
  <si>
    <t>Avik Barman</t>
  </si>
  <si>
    <t>2017-B-25031997</t>
  </si>
  <si>
    <t>avi.alz.kool@gmail.com</t>
  </si>
  <si>
    <t>Brijeshkumar Babubhai Antaliya</t>
  </si>
  <si>
    <t>2017-B-22121999</t>
  </si>
  <si>
    <t>bantaliya@gmail.com</t>
  </si>
  <si>
    <t>23, ranibai park soc. Valbhacharya road, AK road, surat gujrat 395008</t>
  </si>
  <si>
    <t>22.12.1999</t>
  </si>
  <si>
    <t>Babubhai</t>
  </si>
  <si>
    <t>Hiraben</t>
  </si>
  <si>
    <t>9913367617, 9925045365</t>
  </si>
  <si>
    <t>CHUTIKANON CHUTIKARAN</t>
  </si>
  <si>
    <t>16BBA-IB03</t>
  </si>
  <si>
    <t>franig_1@hotmail.com</t>
  </si>
  <si>
    <t>Burapha University Thailand</t>
  </si>
  <si>
    <t>Bacis Education</t>
  </si>
  <si>
    <t>23.011 Pramjairaj Sansak, Mccrg Chonbari 20130 Thailand</t>
  </si>
  <si>
    <t>Somkert</t>
  </si>
  <si>
    <t>Verin</t>
  </si>
  <si>
    <t>Buddhisum</t>
  </si>
  <si>
    <t>Thailand</t>
  </si>
  <si>
    <t>Deepika Sunil Mohite</t>
  </si>
  <si>
    <t>2017-B-19111999</t>
  </si>
  <si>
    <t>deepikasmohite19@gmail.com</t>
  </si>
  <si>
    <t>Sr no. 286/2, sathe wasti, shree swami samarth nagar lohegaon pune 411047</t>
  </si>
  <si>
    <t>19.11.1999</t>
  </si>
  <si>
    <t>Sheetal</t>
  </si>
  <si>
    <t>9767918197, 9975474649</t>
  </si>
  <si>
    <t xml:space="preserve">DHEER SIDDHARTH </t>
  </si>
  <si>
    <t>16BBA-IB05</t>
  </si>
  <si>
    <t>sid19721@gmail.com</t>
  </si>
  <si>
    <t>APSEB</t>
  </si>
  <si>
    <t>A-10 Nyati serenity Enclave Hadapsar ,Pune 411060</t>
  </si>
  <si>
    <t>28/8/1996</t>
  </si>
  <si>
    <t>Neha</t>
  </si>
  <si>
    <t>DHERANGE NIKHIL SUNIL</t>
  </si>
  <si>
    <t>16BBA-IB07</t>
  </si>
  <si>
    <t>nikhil.6555@rediffmail.com</t>
  </si>
  <si>
    <t>koregaon Bhima ,Kadam Vasti -412216</t>
  </si>
  <si>
    <t>Gayathri Devi</t>
  </si>
  <si>
    <t>2017-B-26071998</t>
  </si>
  <si>
    <t>tsgayu.shaji@gmail.com</t>
  </si>
  <si>
    <t>26.07.1998</t>
  </si>
  <si>
    <t>Shaji mont K</t>
  </si>
  <si>
    <t>Nisha</t>
  </si>
  <si>
    <t xml:space="preserve">  +971504560539, +971504962883</t>
  </si>
  <si>
    <t>GOMATI WANKHEDE</t>
  </si>
  <si>
    <t>16BBA-IB18</t>
  </si>
  <si>
    <t>wankhedejitesh01@gmail.com</t>
  </si>
  <si>
    <t>Diploma</t>
  </si>
  <si>
    <t>MSBIT</t>
  </si>
  <si>
    <t>69 Viman Pride Society Flat No. 606 Viman nagar Pune</t>
  </si>
  <si>
    <t>Nilima</t>
  </si>
  <si>
    <t xml:space="preserve">GUPTA BHAVYA MANISH </t>
  </si>
  <si>
    <t>16BBA-IB09</t>
  </si>
  <si>
    <t>bhavyagupta2999@gmail.com</t>
  </si>
  <si>
    <t xml:space="preserve">Tower 8 Flat no 1602 Amanora Parktown  Pune </t>
  </si>
  <si>
    <t>Padmini</t>
  </si>
  <si>
    <t>Harshilkumar Manharbhai Panchani</t>
  </si>
  <si>
    <t>2017-B-06062000</t>
  </si>
  <si>
    <t>harshil6006@gmail.com</t>
  </si>
  <si>
    <t>GS &amp; HEB</t>
  </si>
  <si>
    <t>19, Sadhana soc, moth varachhit, setelight road, surat gujrat 394101</t>
  </si>
  <si>
    <t>06.06.2000</t>
  </si>
  <si>
    <t>Munharbhai</t>
  </si>
  <si>
    <t>Vanitaben</t>
  </si>
  <si>
    <t>9898090296, 7567009990</t>
  </si>
  <si>
    <t>Heipormi Khongpdah Pyngrope</t>
  </si>
  <si>
    <t>2017-B-09051998</t>
  </si>
  <si>
    <t>heipormipyng18@gmail.com</t>
  </si>
  <si>
    <t>Bakur Dawki, Jaimila Hill, Meghalaya 793109</t>
  </si>
  <si>
    <t>Sanjoy</t>
  </si>
  <si>
    <t>Plenty</t>
  </si>
  <si>
    <t>9436986737/9436960977</t>
  </si>
  <si>
    <t>Iren Arvindbhai Dhameliya</t>
  </si>
  <si>
    <t>2017-B-03052000</t>
  </si>
  <si>
    <t>irendhameliya1134@gmail.com</t>
  </si>
  <si>
    <t>I204, Auishkar heights, near panvel point, Mota-varachcha, surat gujrat 394101</t>
  </si>
  <si>
    <t>03.05.2000</t>
  </si>
  <si>
    <t>Arvindbhai</t>
  </si>
  <si>
    <t>Gitaben</t>
  </si>
  <si>
    <t>9374700687, 9825390687</t>
  </si>
  <si>
    <t>Ishan Vijay Nagar</t>
  </si>
  <si>
    <t>ishan.nagar17@gmail.com</t>
  </si>
  <si>
    <t>104, Indralok colony, Keshar bagh road, Indore, MP 452009</t>
  </si>
  <si>
    <t>9425052427/9826252427</t>
  </si>
  <si>
    <t>Khushi Abhishek Agarwal</t>
  </si>
  <si>
    <t>2017-B-14121999</t>
  </si>
  <si>
    <t>khushia679@gmail.com</t>
  </si>
  <si>
    <t>C2/5 Ganga Hights Pingale Vasti Pune-36</t>
  </si>
  <si>
    <t>14.12.1999</t>
  </si>
  <si>
    <t>Abhishek</t>
  </si>
  <si>
    <t>Komal Sanjay Shinde</t>
  </si>
  <si>
    <t>2017-B-11061999</t>
  </si>
  <si>
    <t>shindeks1999@gmail.com</t>
  </si>
  <si>
    <t xml:space="preserve">Near utsav Mangalkaryalay, Balaji terrece, ward no. 7, Shrirampur, Tal. Shrirampur, Ahmednagar </t>
  </si>
  <si>
    <t>11.06.1999</t>
  </si>
  <si>
    <t>9823771021/9545710184</t>
  </si>
  <si>
    <t>Komelraza Arifali Muni</t>
  </si>
  <si>
    <t>2017-B-06012000</t>
  </si>
  <si>
    <t>komelreza@gmail.com</t>
  </si>
  <si>
    <t>Gujrat state board</t>
  </si>
  <si>
    <t>B-3/702, lunkad colonnade, next to HDFC bank, viman nagar, pune 411014</t>
  </si>
  <si>
    <t>06.01.2000</t>
  </si>
  <si>
    <t>Arifali</t>
  </si>
  <si>
    <t>Farnaz</t>
  </si>
  <si>
    <t>9824285163, 9376363563</t>
  </si>
  <si>
    <t xml:space="preserve">KOUSHIK M.RAM. </t>
  </si>
  <si>
    <t>16BBA-IB11</t>
  </si>
  <si>
    <t>ramkousik1998@gmail.com</t>
  </si>
  <si>
    <t>RRN collony ,Madanapalli 15-2-5 Andhra Pradesh</t>
  </si>
  <si>
    <t>14/12/1998</t>
  </si>
  <si>
    <t>Mungara</t>
  </si>
  <si>
    <t>Madhvi</t>
  </si>
  <si>
    <t>Kunal Balasaheb Tingre</t>
  </si>
  <si>
    <t>kunaltingre5@gmail.com</t>
  </si>
  <si>
    <t>Sr. no. 67/1B/20, Dhanori, Akash park, Near Ambedkar school, Pune 15</t>
  </si>
  <si>
    <t>Shubhangee</t>
  </si>
  <si>
    <t>Kunal V Jain</t>
  </si>
  <si>
    <t>2017-B-12071999</t>
  </si>
  <si>
    <t>kunalbohra72@gmail.com</t>
  </si>
  <si>
    <t>Sha Parasmal &amp; brothers, Laxmi bazaar, near krishna nursing home, Chitradurga, 577501</t>
  </si>
  <si>
    <t>12.07.1999</t>
  </si>
  <si>
    <t>9480115538, 8792219998</t>
  </si>
  <si>
    <t xml:space="preserve">LOKHANDE YOGESH KANTILAL </t>
  </si>
  <si>
    <t>16BBA-IB12</t>
  </si>
  <si>
    <t>yogesh.0707@gmail.com</t>
  </si>
  <si>
    <t>Markal Taluka Khed Pune-412105</t>
  </si>
  <si>
    <t>20/4/1998</t>
  </si>
  <si>
    <t>Kantilal</t>
  </si>
  <si>
    <t>Kalpana</t>
  </si>
  <si>
    <t>Maher Talha Makrani</t>
  </si>
  <si>
    <t>2017-B-28071996</t>
  </si>
  <si>
    <t>mahermakrani7866@gmail.com</t>
  </si>
  <si>
    <t>Rose garden, flat no. 605, A wing, Viman nagar, Pune 411014</t>
  </si>
  <si>
    <t>28.07.1996</t>
  </si>
  <si>
    <t>Talha</t>
  </si>
  <si>
    <t>Safiya</t>
  </si>
  <si>
    <t>9423202060/9175011778</t>
  </si>
  <si>
    <t>Manoj Narayan Choudhari</t>
  </si>
  <si>
    <t>2017-B-13031998</t>
  </si>
  <si>
    <t>manojc991@gmail.com</t>
  </si>
  <si>
    <t>Sanaswadi, Tal. Shirur, Dist. Pune 412208</t>
  </si>
  <si>
    <t>13.03.1998</t>
  </si>
  <si>
    <t>Pavan</t>
  </si>
  <si>
    <t>9422028205, 8796720809</t>
  </si>
  <si>
    <t>Manpreet Kaur</t>
  </si>
  <si>
    <t>2017-B-22091998</t>
  </si>
  <si>
    <t>manpreetxc@gmail.com</t>
  </si>
  <si>
    <t>UP board</t>
  </si>
  <si>
    <t>Village &amp; post office Rehariya, Lakhimpur Kheri, UP 262804</t>
  </si>
  <si>
    <t>22.09.1998</t>
  </si>
  <si>
    <t>Sukhvinder</t>
  </si>
  <si>
    <t>Rajvant</t>
  </si>
  <si>
    <t>Manpreet Singh Monga</t>
  </si>
  <si>
    <t>manpreetmonga4@gmail.com</t>
  </si>
  <si>
    <t>C-503, Dewdrops, Vishrantwadi, Alandi road, pune 411015</t>
  </si>
  <si>
    <t>Harmeet</t>
  </si>
  <si>
    <t>9850998149, 9921642642</t>
  </si>
  <si>
    <t>MANSI DEOKAR</t>
  </si>
  <si>
    <t>16BBA-IB23</t>
  </si>
  <si>
    <t>mansideokar5@gmail.com</t>
  </si>
  <si>
    <t>Flat No.22 Barkha Bahar Soc. Kathe Lajalli Dwarka, Nasik-422011</t>
  </si>
  <si>
    <t>14/6/1998</t>
  </si>
  <si>
    <t>Meet Korat</t>
  </si>
  <si>
    <t>2017-B-20022000</t>
  </si>
  <si>
    <t>135520korat@gmail.com</t>
  </si>
  <si>
    <t>E 1003, Swastik tover, sarthana jakatnaka, surat, gujrat 395006</t>
  </si>
  <si>
    <t>20.02.2000</t>
  </si>
  <si>
    <t>Bhanubhai</t>
  </si>
  <si>
    <t>9724989450, 9998709927</t>
  </si>
  <si>
    <t>Mirza Mohsin Beg</t>
  </si>
  <si>
    <t>mirzamohsin@gmail.com</t>
  </si>
  <si>
    <t>Ali nagar, Mubarakpur, Azamgarh, UP 276404</t>
  </si>
  <si>
    <t>Mirza Masihuddin</t>
  </si>
  <si>
    <t>Naseem</t>
  </si>
  <si>
    <t>71527615555/8543805555</t>
  </si>
  <si>
    <t>Mridul Joura</t>
  </si>
  <si>
    <t>2017-B-12071998</t>
  </si>
  <si>
    <t>mriduljoura@gmail.com</t>
  </si>
  <si>
    <t>16, Mani ram road, near prakash dairy, rishikesh, Dehradun, Uttarakhand 249201</t>
  </si>
  <si>
    <t>12.7.1998</t>
  </si>
  <si>
    <t>Rasmi</t>
  </si>
  <si>
    <t>8433070910/9997270990</t>
  </si>
  <si>
    <t>Punjabi</t>
  </si>
  <si>
    <t>Mukesh Choudhary</t>
  </si>
  <si>
    <t>2017-B-24081998</t>
  </si>
  <si>
    <t>cmukesh664@gmail.com</t>
  </si>
  <si>
    <t>Sr no. 191, Nagepur chawl, yerwada, pune 411006</t>
  </si>
  <si>
    <t>17.02.1999</t>
  </si>
  <si>
    <t>Pukharam</t>
  </si>
  <si>
    <t>Pyaridevi</t>
  </si>
  <si>
    <t>Pawan Prasadrao Velpula</t>
  </si>
  <si>
    <t>2017-B-29121999</t>
  </si>
  <si>
    <t>pawanvelpula1234@gmail.com</t>
  </si>
  <si>
    <t>Sr no. 67, House no. 38, Bhairav nagar, Dhanori road, pune 411015</t>
  </si>
  <si>
    <t>29.12.1999</t>
  </si>
  <si>
    <t>Prsadrao</t>
  </si>
  <si>
    <t>Malkondamma</t>
  </si>
  <si>
    <t>9412960476/9405429856</t>
  </si>
  <si>
    <t>Balija</t>
  </si>
  <si>
    <t>Piyush Harish Jain</t>
  </si>
  <si>
    <t>2017-B-14111998</t>
  </si>
  <si>
    <t>piyushj258.pj@gmail.com</t>
  </si>
  <si>
    <t>CG</t>
  </si>
  <si>
    <t>Gandhi Chowk, Pandhariya, Kabirdham, Chattisgarh 491559</t>
  </si>
  <si>
    <t>14.11.1998</t>
  </si>
  <si>
    <t>Harish</t>
  </si>
  <si>
    <t>9981322300, 9644090300</t>
  </si>
  <si>
    <t>2017-B-08081998</t>
  </si>
  <si>
    <t>poojasingh9765@gmail.com</t>
  </si>
  <si>
    <t>Arts</t>
  </si>
  <si>
    <t>Shri Krishna Palace, Flat no. 102, near by sai park, Lohegaon, pune 47</t>
  </si>
  <si>
    <t>08.08.1998</t>
  </si>
  <si>
    <t>Hav Jai Singh</t>
  </si>
  <si>
    <t>Sushma</t>
  </si>
  <si>
    <t>8412989758, 9460167268</t>
  </si>
  <si>
    <t>Prachi Jaiswal</t>
  </si>
  <si>
    <t>2017-B-17091997</t>
  </si>
  <si>
    <t>prachij608@gmail.com</t>
  </si>
  <si>
    <t>C/O Amir Lal Vishnu Prasad, Henery bazar, Telliyapatti chowk (Motihari), East Champaran, Bihar 845401</t>
  </si>
  <si>
    <t>17.09.1997</t>
  </si>
  <si>
    <t>Rashmi</t>
  </si>
  <si>
    <t>9431233764/7277958499</t>
  </si>
  <si>
    <t>Pranav Ravindra Ajapunje</t>
  </si>
  <si>
    <t>2017-B-06071999</t>
  </si>
  <si>
    <t>rajapunje@gmail.com</t>
  </si>
  <si>
    <t>Vikas colony, Shraddha nagar, Yavatmal 445001</t>
  </si>
  <si>
    <t>06.07.1999</t>
  </si>
  <si>
    <t>7972614743, 7020499260</t>
  </si>
  <si>
    <t>SBC</t>
  </si>
  <si>
    <t>Pranay Sundar</t>
  </si>
  <si>
    <t>2017-B-21052000</t>
  </si>
  <si>
    <t>josepha.sundar@outlook.com</t>
  </si>
  <si>
    <t>Sector V, Tauraus Evershine city, Vasai ( E), 1381401, 401208</t>
  </si>
  <si>
    <t>21.05.2000</t>
  </si>
  <si>
    <t>K Shanmoga</t>
  </si>
  <si>
    <t>Josepha</t>
  </si>
  <si>
    <t>9860568304, 8600195523</t>
  </si>
  <si>
    <t>Pratik Mahendrakumar Jangir</t>
  </si>
  <si>
    <t>pratik.jangir@gmail.com</t>
  </si>
  <si>
    <t>B4-404, silver oak, kalyani nagar, florina estate, pune 411014</t>
  </si>
  <si>
    <t>Mahendrakumar</t>
  </si>
  <si>
    <t>9822288517, 9139838881</t>
  </si>
  <si>
    <t>PRATIK SHAHAJI DHERANGE</t>
  </si>
  <si>
    <t>16BBA-IB14</t>
  </si>
  <si>
    <t>pratikd.6555@gmail.com</t>
  </si>
  <si>
    <t xml:space="preserve">Koregaon Bhima ,Dherange Vasti </t>
  </si>
  <si>
    <t>Shahaji</t>
  </si>
  <si>
    <t>Lakshmi</t>
  </si>
  <si>
    <t>Pratiksha Loknath Nayak</t>
  </si>
  <si>
    <t>2017-B-02051998</t>
  </si>
  <si>
    <t>pratikshanayak02@gmail.com</t>
  </si>
  <si>
    <t>PUSHKAR KUMAR SONI</t>
  </si>
  <si>
    <t>16BBA-IB25</t>
  </si>
  <si>
    <t>pushkarsoni46@gmail.com</t>
  </si>
  <si>
    <t>Samastha Sthan, Near Bharat Gas Agency bilter Patana Bihar-801103</t>
  </si>
  <si>
    <t>Renu</t>
  </si>
  <si>
    <t>Sonar</t>
  </si>
  <si>
    <t>Rahul Kyatham</t>
  </si>
  <si>
    <t>kyathamrahul10.rk@gmail.com</t>
  </si>
  <si>
    <t>Flat no. 16, worli sea side, narayan, pinjari nagar, Chs mumbai 400018</t>
  </si>
  <si>
    <t>24.08.1998</t>
  </si>
  <si>
    <t>Balraj</t>
  </si>
  <si>
    <t>9820494924, 8850894674</t>
  </si>
  <si>
    <t>Resham Kumar</t>
  </si>
  <si>
    <t>reshamkumar7787@gmail.com</t>
  </si>
  <si>
    <t>Chandauti, Gaya, Bihar 823001</t>
  </si>
  <si>
    <t>Rupa</t>
  </si>
  <si>
    <t>BC II</t>
  </si>
  <si>
    <t>REVAN VALAHANKAR</t>
  </si>
  <si>
    <t>16BBA-IB22</t>
  </si>
  <si>
    <t>revanvalhankar11@gmail.com</t>
  </si>
  <si>
    <t xml:space="preserve">at Po. Udapur Ta. Junnar Dist. Pune </t>
  </si>
  <si>
    <t>Nandkumar</t>
  </si>
  <si>
    <t>Rutuja Rajendra Mahajan</t>
  </si>
  <si>
    <t>ms.rutuja_mahajan@rediff.com</t>
  </si>
  <si>
    <t>Sakshi Mathuradas Gupta</t>
  </si>
  <si>
    <t>2017-B-17031999</t>
  </si>
  <si>
    <t>sg26266161@gmail.com</t>
  </si>
  <si>
    <t>Sr no. 13, Satavwadi, Hadapsar, pune 411028</t>
  </si>
  <si>
    <t>Mathuradas</t>
  </si>
  <si>
    <t>Padma</t>
  </si>
  <si>
    <t>9422834460/9765048040</t>
  </si>
  <si>
    <t>Satya Dubey</t>
  </si>
  <si>
    <t>2017-B-29081998</t>
  </si>
  <si>
    <t>satyadubey1929@gmail.com</t>
  </si>
  <si>
    <t>Hanuman ward, near singhwahni mandir, gadarwara, Dist. Narsingpur, MP 487551</t>
  </si>
  <si>
    <t>29.08.1998</t>
  </si>
  <si>
    <t>Taruna</t>
  </si>
  <si>
    <t>8959231126/9300231126</t>
  </si>
  <si>
    <t>SAV ANMOL</t>
  </si>
  <si>
    <t>16BBA-IB24</t>
  </si>
  <si>
    <t>anmolsav999@gmail.com</t>
  </si>
  <si>
    <t>Vadgaonsheri B/H Anup Hospital Ser.no. 36, Pune411015</t>
  </si>
  <si>
    <t>Dhaneshwar</t>
  </si>
  <si>
    <t>Aasha</t>
  </si>
  <si>
    <t>Sheetal Vijaykumar Babar</t>
  </si>
  <si>
    <t>2017-B-25061999</t>
  </si>
  <si>
    <t>sheetalbabar25061999@gmail.com</t>
  </si>
  <si>
    <t>Shivali Singh</t>
  </si>
  <si>
    <t>2017-B-18092000</t>
  </si>
  <si>
    <t>shivalis556@gmail.com</t>
  </si>
  <si>
    <t>Ganesh nagar, Bopkhel, Vishrantwadi, pune 411031</t>
  </si>
  <si>
    <t>18.09.2000</t>
  </si>
  <si>
    <t>Ragini</t>
  </si>
  <si>
    <t>9689292910/8551913275</t>
  </si>
  <si>
    <t>Shivanjal Pathak</t>
  </si>
  <si>
    <t>2017-B-03121997</t>
  </si>
  <si>
    <t>shivanjalpathak03@gmail.com</t>
  </si>
  <si>
    <t>Deri tiraha, sagar road, Chhatarpur, MP 471001</t>
  </si>
  <si>
    <t>03.12.1997</t>
  </si>
  <si>
    <t>Kuldeep</t>
  </si>
  <si>
    <t>Madhuri</t>
  </si>
  <si>
    <t>9770260256, 7415562279</t>
  </si>
  <si>
    <t>SHUBHAM KUMAR</t>
  </si>
  <si>
    <t>16BBA-IB16</t>
  </si>
  <si>
    <t>shubbhamsharma84@gmail.com</t>
  </si>
  <si>
    <t>Simran Mukesh Agarwal</t>
  </si>
  <si>
    <t>2017-B-03061999</t>
  </si>
  <si>
    <t>agarwalsimran323@gmail.com</t>
  </si>
  <si>
    <t>Vandan niwas, Jadhav Vasta, Kalas, Vishrantwadi, Pune 411015</t>
  </si>
  <si>
    <t>03.06.1999</t>
  </si>
  <si>
    <t>Mukesh</t>
  </si>
  <si>
    <t>9011797941/9881664857</t>
  </si>
  <si>
    <t>Soumi Ganguli</t>
  </si>
  <si>
    <t>soumiganguli92@gmail.com</t>
  </si>
  <si>
    <t>CIE</t>
  </si>
  <si>
    <t>Mangalam park, A1-101, 14, HO CHI NINH Sarani, West bengal 700034</t>
  </si>
  <si>
    <t>Swapan</t>
  </si>
  <si>
    <t>9433055466, 9831568682</t>
  </si>
  <si>
    <t>Suraj Debbarma</t>
  </si>
  <si>
    <t>2017-B-19031999</t>
  </si>
  <si>
    <t>hellsider333@gmail.com</t>
  </si>
  <si>
    <t>Suyash Sawant</t>
  </si>
  <si>
    <t>2017-B-19111997</t>
  </si>
  <si>
    <t>suyaship@icloud.com</t>
  </si>
  <si>
    <t>D3, 901, Dignity, Uttam tourscapes, opp Serene hospital, Vishrantwadi, Pune 411006</t>
  </si>
  <si>
    <t>19.11.1997</t>
  </si>
  <si>
    <t>Smita</t>
  </si>
  <si>
    <t>9767756705/9890931549</t>
  </si>
  <si>
    <t>TejaswIni Suresh Pillay</t>
  </si>
  <si>
    <t>2017-B-10091999</t>
  </si>
  <si>
    <t>tejaswanipillay@gmail.com</t>
  </si>
  <si>
    <t>Bunglow no. 14, Airport/Jail road, next to business bay, yerwada, pune 411006</t>
  </si>
  <si>
    <t>10.09.1999</t>
  </si>
  <si>
    <t>Arita</t>
  </si>
  <si>
    <t>9422082759, 9370124351</t>
  </si>
  <si>
    <t>TUSHAR VISPUTE</t>
  </si>
  <si>
    <t>16BBA-IB21</t>
  </si>
  <si>
    <t>tusharvispute07@gmail.com</t>
  </si>
  <si>
    <t>D-700, Hari Bhai Upoadhyay Ragen Extention Pushkar Road Ajmer- Rajasthan-305001</t>
  </si>
  <si>
    <t>31/12/1997</t>
  </si>
  <si>
    <t>Utkarsh Mishra</t>
  </si>
  <si>
    <t>2017-B-24111998</t>
  </si>
  <si>
    <t>utkarshmishrasatna@gmail.com</t>
  </si>
  <si>
    <t>Comerce</t>
  </si>
  <si>
    <t>Opp. Hanuman Mandir, Ward no. 10, Post birlavikas, Satna, MP 485001</t>
  </si>
  <si>
    <t>24.11.1998</t>
  </si>
  <si>
    <t>9039185892/9753229269</t>
  </si>
  <si>
    <t>VANASHREE KADAM</t>
  </si>
  <si>
    <t>16BBA-IB19</t>
  </si>
  <si>
    <t>vanashreekadam2@gmail.com</t>
  </si>
  <si>
    <t>Sr. No.23 Prajasatak Colony, Munjaba Vasti Dhanori, Pune-411015</t>
  </si>
  <si>
    <t>Shekhar</t>
  </si>
  <si>
    <t>Joshna</t>
  </si>
  <si>
    <t>Vikas Kumar Upadhyay</t>
  </si>
  <si>
    <t>2017-B-01071997</t>
  </si>
  <si>
    <t>vikasupadhyay621@gmail.com</t>
  </si>
  <si>
    <t>Viraj Noel Ephrem</t>
  </si>
  <si>
    <t>2017-B-13121997</t>
  </si>
  <si>
    <t>virajnoel@gmail.com</t>
  </si>
  <si>
    <t>Gondia board</t>
  </si>
  <si>
    <t>22 point</t>
  </si>
  <si>
    <t>D-201, Madhuban soc. Vishrantwadi, pune 411015</t>
  </si>
  <si>
    <t>13.12.1997</t>
  </si>
  <si>
    <t>Ephrem</t>
  </si>
  <si>
    <t>Margaret</t>
  </si>
  <si>
    <t>Vishal Ninawe</t>
  </si>
  <si>
    <t>2017-B-29121997</t>
  </si>
  <si>
    <t>vishalninawe440@gmail.com</t>
  </si>
  <si>
    <t xml:space="preserve">Malhotra Enclave, Pune road, Military court, Aurangabad </t>
  </si>
  <si>
    <t>29.12.1997</t>
  </si>
  <si>
    <t>Rushinath</t>
  </si>
  <si>
    <t xml:space="preserve">YADAV DEEPAK </t>
  </si>
  <si>
    <t>16BBA-IB17</t>
  </si>
  <si>
    <t>deepak.yadav1111@rediffmail.com</t>
  </si>
  <si>
    <t>Koregaon Bhima ,Dherange Vasti -412216</t>
  </si>
  <si>
    <t>Achelal</t>
  </si>
  <si>
    <t>Anjanidevi</t>
  </si>
  <si>
    <t>Yash Babanrao Solanke</t>
  </si>
  <si>
    <t>2017-B-11051999</t>
  </si>
  <si>
    <t>solanke01@gmail.com</t>
  </si>
  <si>
    <t>503, B1, Yellow blossom, kawate petrol pump, BT kawate road, pune 411001</t>
  </si>
  <si>
    <t>11.05.1999</t>
  </si>
  <si>
    <t>Babanrao</t>
  </si>
  <si>
    <t>Ratna</t>
  </si>
  <si>
    <t>9422087777/9922531796</t>
  </si>
  <si>
    <t>YASHAVENDRA SINGH</t>
  </si>
  <si>
    <t>16BBA-IB26</t>
  </si>
  <si>
    <t>yashvendras@gmail.com</t>
  </si>
  <si>
    <t>77/Golf Course Airforce Area Ratanada Jodhpur Rajasthan-342001</t>
  </si>
  <si>
    <t>21/12/1995</t>
  </si>
  <si>
    <t>Ratansinghj</t>
  </si>
  <si>
    <t>Shanta</t>
  </si>
  <si>
    <t>Yogesh Deepak Naidu</t>
  </si>
  <si>
    <t>2017-B-05051999</t>
  </si>
  <si>
    <t>yogeshnaidu1999@gmail.com</t>
  </si>
  <si>
    <t>Swapna Sankul Venchute Flat No. 108 A wing , Porval Road Lohegaon pune</t>
  </si>
  <si>
    <t xml:space="preserve">AGARWAL SANKET </t>
  </si>
  <si>
    <t>16BBA-IB02</t>
  </si>
  <si>
    <t>sanketagarwal46@gmail.com</t>
  </si>
  <si>
    <t xml:space="preserve">Tablet </t>
  </si>
  <si>
    <t>Vandan Niwas,Kalas Jadhav Vasti,Vishrantwadi, Pune -15</t>
  </si>
  <si>
    <t xml:space="preserve">DAHILEKAR KAUSTUBH D </t>
  </si>
  <si>
    <t>16BBA-IB04</t>
  </si>
  <si>
    <t>kd.dahilekar@gmail.com</t>
  </si>
  <si>
    <t xml:space="preserve">Flat no 7 ,Dhanlaxmbi society,Pune </t>
  </si>
  <si>
    <t>14/9/1998</t>
  </si>
  <si>
    <t>Dadaraoji</t>
  </si>
  <si>
    <t>DHERANGE AADESH C.</t>
  </si>
  <si>
    <t>16BBA-IB06</t>
  </si>
  <si>
    <t>adeshdherange150@gmail.com</t>
  </si>
  <si>
    <t>Chaurannatn</t>
  </si>
  <si>
    <t xml:space="preserve">DOERA NEHA </t>
  </si>
  <si>
    <t>16BBA-IB08</t>
  </si>
  <si>
    <t>nehadevra15@gmail.com</t>
  </si>
  <si>
    <t>RSEB</t>
  </si>
  <si>
    <t>D-2 202 ,Pride Aashiyana ,Porwal Road,Dhanori 411047</t>
  </si>
  <si>
    <t>15/4/1998</t>
  </si>
  <si>
    <t>Chhananath</t>
  </si>
  <si>
    <t>Kanchan</t>
  </si>
  <si>
    <t xml:space="preserve">JOGDAND SUSHANT A </t>
  </si>
  <si>
    <t>16BBA-IB10</t>
  </si>
  <si>
    <t>sushantjogdand7@gmail.com</t>
  </si>
  <si>
    <t>House No 1090 Janai Niwas Bhavasar Chowk,Nanded</t>
  </si>
  <si>
    <t xml:space="preserve">PATIL VAIBHAV BHARAT </t>
  </si>
  <si>
    <t>16BBA-IB13</t>
  </si>
  <si>
    <t>vaibhavbpatil1717@gmail.com</t>
  </si>
  <si>
    <t xml:space="preserve">405 Amrut  Ganga Manik Bagh ,Wadgaon Budruk </t>
  </si>
  <si>
    <t>Bharat</t>
  </si>
  <si>
    <t>RAWAL RINKUNATH R</t>
  </si>
  <si>
    <t>16BBA-IB15</t>
  </si>
  <si>
    <t>rawalrinku59@gmail.com</t>
  </si>
  <si>
    <t>IGCSE</t>
  </si>
  <si>
    <t>31/7/1998</t>
  </si>
  <si>
    <t>Abhishek Bhosale</t>
  </si>
  <si>
    <t>16BCA30</t>
  </si>
  <si>
    <t xml:space="preserve">BCA - Cloud Technology &amp; Information security </t>
  </si>
  <si>
    <t>BCA-CTIS</t>
  </si>
  <si>
    <t>abhosale97@gmail.com</t>
  </si>
  <si>
    <t>Flat No. 203 Neel Heights Sai Chowk, New Sangvi Pune -411027</t>
  </si>
  <si>
    <t>Vinayak</t>
  </si>
  <si>
    <t>Adesh Dalvi</t>
  </si>
  <si>
    <t>16BCA31</t>
  </si>
  <si>
    <t>adeshdalvi41@gmail.com</t>
  </si>
  <si>
    <t>Shivaji Chowk, Pimple Nilakh, Aundh Post Pune-411027</t>
  </si>
  <si>
    <t>Akki Mahidhar Reddy</t>
  </si>
  <si>
    <t>16BCA32</t>
  </si>
  <si>
    <t>allwinne1232@gmail.com</t>
  </si>
  <si>
    <t>Raheja Woods 101 Skylark A Kalyani Nagar Pune-411006</t>
  </si>
  <si>
    <t>15/9/1998</t>
  </si>
  <si>
    <t>Ratnaya</t>
  </si>
  <si>
    <t>Thirupalamma</t>
  </si>
  <si>
    <t>Ashutosh Jaiswal</t>
  </si>
  <si>
    <t>16BCA33</t>
  </si>
  <si>
    <t>ashutoshjaiswal11197@gmail.com</t>
  </si>
  <si>
    <t>Sukh Shanti Nagar wadgaon Road, Alandi Devachi Pune-412105</t>
  </si>
  <si>
    <t>Anirudh</t>
  </si>
  <si>
    <t>Urmila</t>
  </si>
  <si>
    <t>Chandan ray</t>
  </si>
  <si>
    <t>16BCA51</t>
  </si>
  <si>
    <t>crai2550@gmail.com</t>
  </si>
  <si>
    <t>CHBSE</t>
  </si>
  <si>
    <t>CHBHSE</t>
  </si>
  <si>
    <t>Subhash Nagar Ambikapur Dist.Surguja, Chhattisgarh-497001</t>
  </si>
  <si>
    <t>29/3/1998</t>
  </si>
  <si>
    <t>Kanchana</t>
  </si>
  <si>
    <t>Hitesh Pogade</t>
  </si>
  <si>
    <t>16BCA52</t>
  </si>
  <si>
    <t>pogadehitesh6@gmail.com</t>
  </si>
  <si>
    <t>THSB</t>
  </si>
  <si>
    <t>Saroj Toalkis Gandhi Chowk, House No.25, Yavatamal Maharashtra-445001</t>
  </si>
  <si>
    <t>Vishwas</t>
  </si>
  <si>
    <t>Kalyani Naidu</t>
  </si>
  <si>
    <t>16BCA34</t>
  </si>
  <si>
    <t>meghanaidu59@gmail.com</t>
  </si>
  <si>
    <t>Deepal</t>
  </si>
  <si>
    <t>Kaustubh Kadam</t>
  </si>
  <si>
    <t>16BCA35</t>
  </si>
  <si>
    <t>kadam.kaustubh91@gmail.com</t>
  </si>
  <si>
    <t>Bld No.15 Flat No.9 Vishrant Society Vishrantwadi, Alandi Road Pune-411015</t>
  </si>
  <si>
    <t>23/08/1998</t>
  </si>
  <si>
    <t>Sushama</t>
  </si>
  <si>
    <t>Kunal Barai</t>
  </si>
  <si>
    <t>16BCA36</t>
  </si>
  <si>
    <t>kunalbarai5@gmail.com</t>
  </si>
  <si>
    <t>B-13 1/2 Sector-3 Himgiri Society Sanpadanavi Mumbai-400705</t>
  </si>
  <si>
    <t>Vinod</t>
  </si>
  <si>
    <t>Kunal Dhumal</t>
  </si>
  <si>
    <t>16BCA37</t>
  </si>
  <si>
    <t>kunaldhumal366@gmail.com</t>
  </si>
  <si>
    <t>Flat No.201Yashshree Nivas, Colony No.1 Ganesh Nagar, Bopkhel Pune-411031</t>
  </si>
  <si>
    <t>Balaso</t>
  </si>
  <si>
    <t>Mayuresh Sambhudas</t>
  </si>
  <si>
    <t>16BCA59</t>
  </si>
  <si>
    <t>mayusam057@gmail.com</t>
  </si>
  <si>
    <t>At. Po. Rajgurunagar, Sugandhabag Phase-2 Wada Road, Ta. Khed Dist. Pune -410505</t>
  </si>
  <si>
    <t>Kailas</t>
  </si>
  <si>
    <t>Anuradha</t>
  </si>
  <si>
    <t>Shimpi</t>
  </si>
  <si>
    <t>Mukesh Ghanchi</t>
  </si>
  <si>
    <t>16BCA38</t>
  </si>
  <si>
    <t>mukesh.ghanchi@gmail.com</t>
  </si>
  <si>
    <t>Indira Nagar Barmasel Pune</t>
  </si>
  <si>
    <t>Rooparam</t>
  </si>
  <si>
    <t>Sukidevi</t>
  </si>
  <si>
    <t>Ghanchi</t>
  </si>
  <si>
    <t>Nidhi Palande</t>
  </si>
  <si>
    <t>16BCA39</t>
  </si>
  <si>
    <t>nidhipalande99@gmail.com</t>
  </si>
  <si>
    <t>Sr. No. 14 Jai Jawan Nagar Yerawada Pune-411006 Bhagatsingh Chowk</t>
  </si>
  <si>
    <t>21/2/1999</t>
  </si>
  <si>
    <t>Asha</t>
  </si>
  <si>
    <t>Pooja Srivastava</t>
  </si>
  <si>
    <t>16BCA40</t>
  </si>
  <si>
    <t>poohhh9@gmail.com</t>
  </si>
  <si>
    <t>Impress Classic Homes Flat No.A-206 Plot No.25/2B Shambhu Ngara Mankapur, Jhingabai Takli, Nagpur -440030</t>
  </si>
  <si>
    <t>27/7/1998</t>
  </si>
  <si>
    <t>Bimi</t>
  </si>
  <si>
    <t>Kayastha</t>
  </si>
  <si>
    <t>Pravin Nirmal</t>
  </si>
  <si>
    <t>16BCA58</t>
  </si>
  <si>
    <t>nirmalpravin1997.pn@gmail.com</t>
  </si>
  <si>
    <t>Nr Old Canal at. Phursungi Nirmal Vasti, Pune-412308</t>
  </si>
  <si>
    <t>19/6/1997</t>
  </si>
  <si>
    <t>Rajan</t>
  </si>
  <si>
    <t>Reshma</t>
  </si>
  <si>
    <t>Prince Pradhan</t>
  </si>
  <si>
    <t>16BCA14</t>
  </si>
  <si>
    <t>1999princearya@gmail.com</t>
  </si>
  <si>
    <t>Lane No. 3 Dhobighat, Buxar Bihar-802101</t>
  </si>
  <si>
    <t>Sanju</t>
  </si>
  <si>
    <t>Priyanka Marthe</t>
  </si>
  <si>
    <t>16BCA41</t>
  </si>
  <si>
    <t>priyankamarathe65@gmail.com</t>
  </si>
  <si>
    <t xml:space="preserve">Houdse No.56 Sant Nagar Lohagaon Pune-411047 </t>
  </si>
  <si>
    <t>18/11/1996</t>
  </si>
  <si>
    <t>Suvarna</t>
  </si>
  <si>
    <t>Rushikesh Gangatir</t>
  </si>
  <si>
    <t>16BCA42</t>
  </si>
  <si>
    <t>rushikeshgangatir@gmail.com</t>
  </si>
  <si>
    <t>Mauli Hoising Society nt. Police Chowki, Rupi Nagar, Nigadi Pune-411062</t>
  </si>
  <si>
    <t>Keshav</t>
  </si>
  <si>
    <t>Rushikesh Gurav</t>
  </si>
  <si>
    <t>16BCA57</t>
  </si>
  <si>
    <t>rushikeshgurav31@gmail.com</t>
  </si>
  <si>
    <t>Opp. Shivam Medical and Gurav Complex At Po. Phursungi Hadapsar Ta. Haveli Dist. Pune-412308</t>
  </si>
  <si>
    <t>22/3/1999</t>
  </si>
  <si>
    <t>Umesh</t>
  </si>
  <si>
    <t xml:space="preserve">Rushikesh Jagdale </t>
  </si>
  <si>
    <t>16BCA43</t>
  </si>
  <si>
    <t>jagadalerushikesh42@gmail.com</t>
  </si>
  <si>
    <t>Sr No.215 Ganga Nagar Chaitanya Colony Phursungi Hadapsar Pune411028</t>
  </si>
  <si>
    <t>14/8/1998</t>
  </si>
  <si>
    <t>Sadik Shaikh</t>
  </si>
  <si>
    <t>16BCA55</t>
  </si>
  <si>
    <t>sadikshaikh0507@gmail.com</t>
  </si>
  <si>
    <t>Sr. No. 55 Lane No.2 Bhairav Nagar Dhanori Road Pune-15</t>
  </si>
  <si>
    <t>Innus</t>
  </si>
  <si>
    <t>Salama</t>
  </si>
  <si>
    <t>Sankalp Biyani</t>
  </si>
  <si>
    <t>16BCA44</t>
  </si>
  <si>
    <t>sankalpbiyani07@gmail.com</t>
  </si>
  <si>
    <t>Cambridge</t>
  </si>
  <si>
    <t>A-705, Raj Madhur Deridas Lane, Borivali West Mumbai-400092</t>
  </si>
  <si>
    <t>Satyaprakash Arora</t>
  </si>
  <si>
    <t>16BCA45</t>
  </si>
  <si>
    <t>satya.arora@gmail.com</t>
  </si>
  <si>
    <t>V-708 Blog No.5 Gare Skyvilla Sr. No. 64 Kharadi Pune-411014</t>
  </si>
  <si>
    <t>20/12/1993</t>
  </si>
  <si>
    <t>Some Medical Condition</t>
  </si>
  <si>
    <t>Snehal Kusalkar</t>
  </si>
  <si>
    <t>16BCA54</t>
  </si>
  <si>
    <t>snehalkusalkar.sk21@gmail.com</t>
  </si>
  <si>
    <t>Sr.No.74 Shikshak colony sant nagar, nr kanerkar bunglow lohgaon Pune-411047</t>
  </si>
  <si>
    <t>Harishchandra</t>
  </si>
  <si>
    <t>VJ-A</t>
  </si>
  <si>
    <t>Sushmanth Kola</t>
  </si>
  <si>
    <t>16BCA46</t>
  </si>
  <si>
    <t>raj261997.rk@gmail.com</t>
  </si>
  <si>
    <t>MSSEB</t>
  </si>
  <si>
    <t>MSHEB</t>
  </si>
  <si>
    <t>Sri Sai appartment Flat No.3 Chandan Nagar Kharadi Pune-411014</t>
  </si>
  <si>
    <t>26/6/1997</t>
  </si>
  <si>
    <t>Shrinivasulu</t>
  </si>
  <si>
    <t>VijayaKumari</t>
  </si>
  <si>
    <t>Tejal Ankam</t>
  </si>
  <si>
    <t>16BCA47</t>
  </si>
  <si>
    <t>ankamtejal24@gmail.com</t>
  </si>
  <si>
    <t>C/702 Nancy Lakes Homes, Opp.Bharati Vidyapith, Kataraj Pune-411046</t>
  </si>
  <si>
    <t>23/6/1996</t>
  </si>
  <si>
    <t>Shamala</t>
  </si>
  <si>
    <t>Telegu</t>
  </si>
  <si>
    <t>Urja Inamdar</t>
  </si>
  <si>
    <t>16BCA56</t>
  </si>
  <si>
    <t>inamdaru.30@gmail.com</t>
  </si>
  <si>
    <t>Wants to try for B.Tech Next year</t>
  </si>
  <si>
    <t>Vaibhav Zapke</t>
  </si>
  <si>
    <t>16BCA48</t>
  </si>
  <si>
    <t>vaibhavzapke0408@gmail.com</t>
  </si>
  <si>
    <t>Kalash Vishrantwadi Nr Hanuman Mandir Pune-411015</t>
  </si>
  <si>
    <t>Vidya</t>
  </si>
  <si>
    <t>Vansika Srivastava</t>
  </si>
  <si>
    <t>16BCA49</t>
  </si>
  <si>
    <t>sssayoni890@gmail.com</t>
  </si>
  <si>
    <t>D-65/110 F Lahartara Varanasi 221002 UP</t>
  </si>
  <si>
    <t>14/11/1999</t>
  </si>
  <si>
    <t>Vivek</t>
  </si>
  <si>
    <t>Neetu</t>
  </si>
  <si>
    <t>Vinit Vijay Palande</t>
  </si>
  <si>
    <t>16BCA50</t>
  </si>
  <si>
    <t>vinitpalande01@gmail.com</t>
  </si>
  <si>
    <t>Plot No.159 Nr. Ganesh Mandir Dhanori Road Pune- 411015</t>
  </si>
  <si>
    <t>13/6/1998</t>
  </si>
  <si>
    <t>Agarwal Aniket</t>
  </si>
  <si>
    <t>15 BCA-MA 01</t>
  </si>
  <si>
    <t>aniketagrawal733@gmail.com</t>
  </si>
  <si>
    <t>402,ROYAL RESIDENCY,SATAV CHOWK,JATHAR PETH Akola-444005</t>
  </si>
  <si>
    <t>Agarwal Anuj</t>
  </si>
  <si>
    <t>15 BCA-MA 02</t>
  </si>
  <si>
    <t>anuj.agrawal180.com@gmail.com</t>
  </si>
  <si>
    <t xml:space="preserve"> Jan - 2016Father Got Transfer</t>
  </si>
  <si>
    <t>Ajay Barkade</t>
  </si>
  <si>
    <t>16BCA01</t>
  </si>
  <si>
    <t>ajaybarkade354@gmail.com</t>
  </si>
  <si>
    <t>Sr. No.51 Bhairav Nagar Dhanori, Pune-411015</t>
  </si>
  <si>
    <t>22/6/1999</t>
  </si>
  <si>
    <t>Sulochana</t>
  </si>
  <si>
    <t>Dhangar</t>
  </si>
  <si>
    <t>Amol Vidhate</t>
  </si>
  <si>
    <t>16BCA02</t>
  </si>
  <si>
    <t>amolvid222@gmail.com</t>
  </si>
  <si>
    <t>Wadia Bunglow, Stop Farm Yerwda Pune-411006</t>
  </si>
  <si>
    <t>Aniket Mahajan</t>
  </si>
  <si>
    <t>16BCA03</t>
  </si>
  <si>
    <t>aniketmahajan1230@gmail.com</t>
  </si>
  <si>
    <t>Non Medical</t>
  </si>
  <si>
    <t>C-604 6th flr, Revell Orchid Society, Porwal Road, Lohgaon Pune-440027</t>
  </si>
  <si>
    <t>Surash</t>
  </si>
  <si>
    <t>Shwet</t>
  </si>
  <si>
    <t>Anvesh Dhumal</t>
  </si>
  <si>
    <t>16BCA04</t>
  </si>
  <si>
    <t>anveshadhumal@gmail.com</t>
  </si>
  <si>
    <t>D/94 Florentine Co-op. HSG Society, Sopan Baug, Pune-411001</t>
  </si>
  <si>
    <t>18/12/1997</t>
  </si>
  <si>
    <t>Avdhoot Pavale</t>
  </si>
  <si>
    <t>16BCA05</t>
  </si>
  <si>
    <t>avdhootpavale1432@gmail.com</t>
  </si>
  <si>
    <t>Jai BhavaniNagar Parvati Paitha, Lane No.3 House No. 25 Pune-411009</t>
  </si>
  <si>
    <t>Gautam</t>
  </si>
  <si>
    <t>Dhiraj Rathod</t>
  </si>
  <si>
    <t>16BCA06</t>
  </si>
  <si>
    <t>dhirajrathod1016@gmail.com</t>
  </si>
  <si>
    <t>Sr. No. 14 Nr Matushri School Jai Jawan Nagar Yeravda Pune-411006</t>
  </si>
  <si>
    <t>27/12/1997</t>
  </si>
  <si>
    <t>Reddy</t>
  </si>
  <si>
    <t>VJNT</t>
  </si>
  <si>
    <t>Gaikwad Amit</t>
  </si>
  <si>
    <t>15 BCA-MA 03</t>
  </si>
  <si>
    <t>amitgaikwad59@yahoo.com</t>
  </si>
  <si>
    <t>801 bhawani peth, Opp.sasa Studio pune 411042</t>
  </si>
  <si>
    <t>Gaikwad Kshitija</t>
  </si>
  <si>
    <t>15 BCA-MA 04</t>
  </si>
  <si>
    <t>kshitajag91@gmail.com</t>
  </si>
  <si>
    <t>Sr. No. 259 Vikas Nagar, near Shiv Mandir Kalwad Lohegaon</t>
  </si>
  <si>
    <t>Shankar</t>
  </si>
  <si>
    <t>Buddhist</t>
  </si>
  <si>
    <t>Gaikwad Shweta</t>
  </si>
  <si>
    <t>15 BCA-MA 05</t>
  </si>
  <si>
    <t>shwetagaikwad540@gmail.com</t>
  </si>
  <si>
    <t>Sr No. 103 Jay Prakash Nagar Yerewda Near Ganesh Temple Next to Don Bosco School Pune-411006</t>
  </si>
  <si>
    <t>Galdhar Nitin</t>
  </si>
  <si>
    <t>15 BCA-MA 06</t>
  </si>
  <si>
    <t>niting5775@gmail.com</t>
  </si>
  <si>
    <t>B-13 tirupati township bhiravnagar, dhanori, pune</t>
  </si>
  <si>
    <t>Bhausaheb</t>
  </si>
  <si>
    <t>Ghodke Rushikesh</t>
  </si>
  <si>
    <t>15 BCA-MA 07</t>
  </si>
  <si>
    <t>rushikeshghodke30@gmail.com</t>
  </si>
  <si>
    <t>sr.no.25 munjaba vasti dhanori Pune-411015</t>
  </si>
  <si>
    <t>NTCJ</t>
  </si>
  <si>
    <t>Hrishikesh Dilip Chikne</t>
  </si>
  <si>
    <t>16BCA07</t>
  </si>
  <si>
    <t>hrishikeshchikane007@gmail.com</t>
  </si>
  <si>
    <t>347Koli Ali, Mahabaleshwar Dist. Satara- 412806</t>
  </si>
  <si>
    <t>22/12/1998</t>
  </si>
  <si>
    <t>Jadhavrao Aishwarya</t>
  </si>
  <si>
    <t>15 BCA-MA 08</t>
  </si>
  <si>
    <t>aishwaryajadhavrao@yahoo.com</t>
  </si>
  <si>
    <t>suprem aagan soc,flat A002,baif road,Wagholi</t>
  </si>
  <si>
    <t>Jagtap Roshni</t>
  </si>
  <si>
    <t>15 BCA-MA 09</t>
  </si>
  <si>
    <t>roshjagtap12@gmail.com</t>
  </si>
  <si>
    <t>D/11,lane no-3,heaven park soc,mohammadwadi khind,pune60</t>
  </si>
  <si>
    <t>Karan Choudhary</t>
  </si>
  <si>
    <t>16BCA08</t>
  </si>
  <si>
    <t>karanchoudhary.kc19@gmail.com</t>
  </si>
  <si>
    <t>9130916155 / 9922346155 (Father)</t>
  </si>
  <si>
    <t>Shop No. 13 Vandana Varaites Soyal Palace Jakat Naka Dhanori Pune</t>
  </si>
  <si>
    <t>18/02/1999</t>
  </si>
  <si>
    <t>Dhalaram</t>
  </si>
  <si>
    <t>Kathale Diksha</t>
  </si>
  <si>
    <t>15 BCA-MA 10</t>
  </si>
  <si>
    <t>dikshakathale@gmail.com</t>
  </si>
  <si>
    <t>Serve No.31 / 1B choudhari nagar Tingre Nagar dhanori pune 15</t>
  </si>
  <si>
    <t>NT (B)</t>
  </si>
  <si>
    <t>Kevin D cruz</t>
  </si>
  <si>
    <t>16BCA09</t>
  </si>
  <si>
    <t>decruzkevin27@gmail.com</t>
  </si>
  <si>
    <t>J-401Lakshmi Nagar Dhanori-Pune-411015</t>
  </si>
  <si>
    <t>Alexander</t>
  </si>
  <si>
    <t>Evelyn</t>
  </si>
  <si>
    <t>Krushna Rathod</t>
  </si>
  <si>
    <t>16BCA10</t>
  </si>
  <si>
    <t>kr3337254@gmail.com</t>
  </si>
  <si>
    <t>Sr. No.12 Sevak Chauk Lakshmi Ngagar Yerwada, Pune-411006</t>
  </si>
  <si>
    <t>26/01/1999</t>
  </si>
  <si>
    <t>Namdev</t>
  </si>
  <si>
    <t>Shita</t>
  </si>
  <si>
    <t>Laman</t>
  </si>
  <si>
    <t>Kumar Ayush</t>
  </si>
  <si>
    <t>16BCA11</t>
  </si>
  <si>
    <t>karmohanrajput3@gmail.com</t>
  </si>
  <si>
    <t>Chini Mill Nr. DM Office Buxar Bihar-802103</t>
  </si>
  <si>
    <t>Dinesh Kumar</t>
  </si>
  <si>
    <t>Kirandevi</t>
  </si>
  <si>
    <t>Lulla Sagar</t>
  </si>
  <si>
    <t>15 BCA-MA 11</t>
  </si>
  <si>
    <t>sagarrlulla@gmail.com</t>
  </si>
  <si>
    <t>Green valley,gulmohar, flat1006,wanwadi,pune-40</t>
  </si>
  <si>
    <t>Sindhi</t>
  </si>
  <si>
    <t>Mahadik Radhakrusha</t>
  </si>
  <si>
    <t>15 BCA-MA 12</t>
  </si>
  <si>
    <t>rkmahadik@yahoo.com</t>
  </si>
  <si>
    <t>Near Z. P. Primery School Ukkadgaon, Ta. shrigonda Dist. Ahmednagar</t>
  </si>
  <si>
    <t>Rani</t>
  </si>
  <si>
    <t>Mandhare Shubham</t>
  </si>
  <si>
    <t>15 BCA-MA 13</t>
  </si>
  <si>
    <t>shubhammandhare05@gmail.com</t>
  </si>
  <si>
    <t>Imperia Building, Mohan Nagar Society Flat No.401 Baner Pune</t>
  </si>
  <si>
    <t>Rajshri</t>
  </si>
  <si>
    <t>Mhaska Yuvraj</t>
  </si>
  <si>
    <t>15 BCA-MA 14</t>
  </si>
  <si>
    <t>yptl143@gmail.com</t>
  </si>
  <si>
    <t xml:space="preserve">At.Post Jaitapur Tq.Kannad Dist.Aurangabad </t>
  </si>
  <si>
    <t>Dattatraya</t>
  </si>
  <si>
    <t>Mukesh Rajpurhoit</t>
  </si>
  <si>
    <t>16BCA12</t>
  </si>
  <si>
    <t>mukeshrajpurohit202@gmail.com</t>
  </si>
  <si>
    <t>Kolhapur Board</t>
  </si>
  <si>
    <t>Mari Peth School Mohalla Mahabaleshwar Dist. Satara- 412806 Maharashtra</t>
  </si>
  <si>
    <t>19/12/1998</t>
  </si>
  <si>
    <t>Jaysing</t>
  </si>
  <si>
    <t>Pawan</t>
  </si>
  <si>
    <t>Raiger</t>
  </si>
  <si>
    <t>Namita More</t>
  </si>
  <si>
    <t>16BCA13</t>
  </si>
  <si>
    <t>namita555@gmail.com</t>
  </si>
  <si>
    <t>A101 Maitri Park Tirupati Nagar, Virar West -401303</t>
  </si>
  <si>
    <t>17/7/1997</t>
  </si>
  <si>
    <t>Pal Arti</t>
  </si>
  <si>
    <t>15 BCA-MA 15</t>
  </si>
  <si>
    <t>artipal105@gmail.com</t>
  </si>
  <si>
    <t>T 41/5 ibgh area military hospital kirkee pune</t>
  </si>
  <si>
    <t>Shiv</t>
  </si>
  <si>
    <t>Pardeshi Shubham</t>
  </si>
  <si>
    <t>15 BCA-MA 16</t>
  </si>
  <si>
    <t>PARDESHISHUBHAM143@gmail.com</t>
  </si>
  <si>
    <t>SR.NO.69 APARTMENT 1, FLAT NO. 1 NEAR ANANT TALKIES GHORPADI PUNE 1</t>
  </si>
  <si>
    <t>Deepa</t>
  </si>
  <si>
    <t>Pranay Chachere</t>
  </si>
  <si>
    <t>16BCA53</t>
  </si>
  <si>
    <t>chacherepranay@gmail.com</t>
  </si>
  <si>
    <t>48 Shrikrishna Nagar, Wathoda layout Nagpur-440009</t>
  </si>
  <si>
    <t>Kishor</t>
  </si>
  <si>
    <t>Dhiwar</t>
  </si>
  <si>
    <t>Priyanka Jadhav</t>
  </si>
  <si>
    <t>16BCA15</t>
  </si>
  <si>
    <t>priya.011198@gmail.com</t>
  </si>
  <si>
    <t>Sr. No. 67/1B /23 Shah Paradaise Flat No102 Tingrenagar Pune -411032</t>
  </si>
  <si>
    <t>Jayashree</t>
  </si>
  <si>
    <t>Rajput Ritwik</t>
  </si>
  <si>
    <t>15 BCA-MA 17</t>
  </si>
  <si>
    <t>RITWIK_ENTERPRISES@YAHOO.CO.IN</t>
  </si>
  <si>
    <t>B+MARI GOLD 2 RAHUL SOCIETY TINGRENAGAR Dhanori Pune-15</t>
  </si>
  <si>
    <t>16BCA16</t>
  </si>
  <si>
    <t>ranjeetmaurya048@gmail.com</t>
  </si>
  <si>
    <t>Vill. Kathar Khurd, PS-Krishnabhrahm PO- Chokiyan Dist. Buxar Bihar-802133</t>
  </si>
  <si>
    <t>Bhagvansingh</t>
  </si>
  <si>
    <t>Babuni Devi</t>
  </si>
  <si>
    <t>BC-II</t>
  </si>
  <si>
    <t>Rao Sagrika</t>
  </si>
  <si>
    <t>15 BCA-MA 18</t>
  </si>
  <si>
    <t>sagarika_rao@yahoo.com</t>
  </si>
  <si>
    <t>A1-703 Jasminium, Magarpatta City, Hadapsar, Pune</t>
  </si>
  <si>
    <t>Rajiv</t>
  </si>
  <si>
    <t>Lalitha Murthy</t>
  </si>
  <si>
    <t>Richa Jain</t>
  </si>
  <si>
    <t>16BCA17</t>
  </si>
  <si>
    <t>starofjain@gmail.com</t>
  </si>
  <si>
    <t>F-902 Laburnam Park, Magarpatta City Hadapsar Pune-411028</t>
  </si>
  <si>
    <t>21/9/1996</t>
  </si>
  <si>
    <t>Rishab Bhat</t>
  </si>
  <si>
    <t>16BCA19</t>
  </si>
  <si>
    <t>rishabbht70@gmail.com</t>
  </si>
  <si>
    <t>Jammu &amp; Kashmir Board</t>
  </si>
  <si>
    <t>Radhakrishna Vihar, udhaywala Bohai Jammu-180002</t>
  </si>
  <si>
    <t>Rakeshkumar</t>
  </si>
  <si>
    <t>Rohan Sarkale</t>
  </si>
  <si>
    <t>16BCA18</t>
  </si>
  <si>
    <t>rohansarkale9299@gmail.com</t>
  </si>
  <si>
    <t>Sr. No. 55 Bhirav Nagar, Dhanori Road Pune-411015</t>
  </si>
  <si>
    <t>Parshant</t>
  </si>
  <si>
    <t>Balika</t>
  </si>
  <si>
    <t>Rushikesh Ambre</t>
  </si>
  <si>
    <t>16BCA20</t>
  </si>
  <si>
    <t>ambrerushikesh999@gmail.com</t>
  </si>
  <si>
    <t>Sr.No.14 Adarsh Housing Society Ram Nagar Yerawada Pune-411006</t>
  </si>
  <si>
    <t>26/5/1999</t>
  </si>
  <si>
    <t>Prakashj</t>
  </si>
  <si>
    <t>Sachin Kumar Pasi</t>
  </si>
  <si>
    <t>16BCA21</t>
  </si>
  <si>
    <t>sk9249839@gmail.com</t>
  </si>
  <si>
    <t>Anjani Gaatha D-504 Dehu Alandi Road Chikhali Pune-411062</t>
  </si>
  <si>
    <t>21/9/1997</t>
  </si>
  <si>
    <t>Sachin Mohite</t>
  </si>
  <si>
    <t>16BCA22</t>
  </si>
  <si>
    <t>mohiteakash100@gmail.com</t>
  </si>
  <si>
    <t>Anand Nagar Pimple Gurav B/H Ganesh Complex nr. Mohite Chal Pune-411061</t>
  </si>
  <si>
    <t>21/11/1998</t>
  </si>
  <si>
    <t>Tai</t>
  </si>
  <si>
    <t>Samruddhi Kulkarni</t>
  </si>
  <si>
    <t>16BCA23</t>
  </si>
  <si>
    <t>samruddhimkulkarni@gmail.com</t>
  </si>
  <si>
    <t>Row House No.1 Prasad Nagar, Wadgaonsheri, Pune-411014</t>
  </si>
  <si>
    <t>26/06/1998</t>
  </si>
  <si>
    <t>Mangesh</t>
  </si>
  <si>
    <t>Shubham Pote</t>
  </si>
  <si>
    <t>16BCA24</t>
  </si>
  <si>
    <t>shubhampote0497@gmail.com</t>
  </si>
  <si>
    <t>Kalas Malwadi, Vishrantwadi Alandi Road Pune-411015</t>
  </si>
  <si>
    <t>Sadhana</t>
  </si>
  <si>
    <t>Shubham R Bhabad</t>
  </si>
  <si>
    <t>16BCA25</t>
  </si>
  <si>
    <t>shubhambhabad118@gmail.com</t>
  </si>
  <si>
    <t>Shivllila Appartment Flat No.11 Dhankawadi Pune411043</t>
  </si>
  <si>
    <t>30/9/1998</t>
  </si>
  <si>
    <t>NTD</t>
  </si>
  <si>
    <t>Sujit Birari</t>
  </si>
  <si>
    <t>16BCA26</t>
  </si>
  <si>
    <t>birarisujit870@gmail.com</t>
  </si>
  <si>
    <t>omkar Plot. No. 48, Kranti Nagar, Nampur Road, Satana Dirt.Nashik -425501</t>
  </si>
  <si>
    <t>27/03/1998</t>
  </si>
  <si>
    <t>Kunbi</t>
  </si>
  <si>
    <t>Suman Biswas</t>
  </si>
  <si>
    <t>16BCA27</t>
  </si>
  <si>
    <t>somubiswas.biswas1@gmail.com</t>
  </si>
  <si>
    <t>KSEEB</t>
  </si>
  <si>
    <t>p168/2 Lane No B/5 Kharat Complex Gurudwara Colony Lohegaon Pune-411047</t>
  </si>
  <si>
    <t>30/11/1995</t>
  </si>
  <si>
    <t>Saroj</t>
  </si>
  <si>
    <t>Sushant Manjare</t>
  </si>
  <si>
    <t>16BCA28</t>
  </si>
  <si>
    <t>sushantmanjare33@gmail.com</t>
  </si>
  <si>
    <t>Ram Nagar, Vadhu Khurd Ta. Haveli Dist. Pune-412216</t>
  </si>
  <si>
    <t>Popat</t>
  </si>
  <si>
    <t>Varghese Daison</t>
  </si>
  <si>
    <t>16BCA29</t>
  </si>
  <si>
    <t>varkyinva@gmail.com</t>
  </si>
  <si>
    <t>Nellissery House, Olarikara, Pullazhi P D Dist. Thrissur Kerala-680012</t>
  </si>
  <si>
    <t>28/9/1997</t>
  </si>
  <si>
    <t>Daison</t>
  </si>
  <si>
    <t>Jereena</t>
  </si>
  <si>
    <t>Venkat Ravi</t>
  </si>
  <si>
    <t>15 BCA-MA 19</t>
  </si>
  <si>
    <t>ravivelpula777@gmail.com</t>
  </si>
  <si>
    <t>Serv. No.67 house no. 38 velpula niwas bhairvnagar dhanori road pune 15</t>
  </si>
  <si>
    <t>Prasadrao</t>
  </si>
  <si>
    <t>Malakondamma</t>
  </si>
  <si>
    <t>Abhishek Lalan Pathak</t>
  </si>
  <si>
    <t>2017-B-20052001</t>
  </si>
  <si>
    <t>abhishekpathak7276@gmail.com</t>
  </si>
  <si>
    <t>A/404, new sai niwas, Shankeshwar nagar, Achole cross road, near sai mandir, Nallasopara east 401209</t>
  </si>
  <si>
    <t>20.05.2001</t>
  </si>
  <si>
    <t>Lalan</t>
  </si>
  <si>
    <t>Reema</t>
  </si>
  <si>
    <t>9987879317, 7709901592</t>
  </si>
  <si>
    <t>Akash Ganesh Shitole</t>
  </si>
  <si>
    <t>2017-B-27061998</t>
  </si>
  <si>
    <t>akashshitole4815@gmail.com</t>
  </si>
  <si>
    <t>Flat no. B/4, Corner view building, Yerwada nagar road, pune 411006</t>
  </si>
  <si>
    <t>27.06.1998</t>
  </si>
  <si>
    <t>9881716873, 9960362894</t>
  </si>
  <si>
    <t>Akshay Kekunnaya</t>
  </si>
  <si>
    <t>2017-B-07041999</t>
  </si>
  <si>
    <t>kekunnayaakshay0704@gmail.com</t>
  </si>
  <si>
    <t>903, snow drop, subh jeevan circle, IC colony, borivali west, mumbi 400103</t>
  </si>
  <si>
    <t>07.04.1999</t>
  </si>
  <si>
    <t>9560886399, 9945745454</t>
  </si>
  <si>
    <t>Anshul Hemraj Raut</t>
  </si>
  <si>
    <t>2017-B-09042000</t>
  </si>
  <si>
    <t>rautanshul52@gmail.com</t>
  </si>
  <si>
    <t>plot no. 101, sr no. 39/1, road 13(O), Tingrenagar, pune 411032</t>
  </si>
  <si>
    <t>09.04.2000</t>
  </si>
  <si>
    <t>Hemraj</t>
  </si>
  <si>
    <t>9822621092, 9552358621</t>
  </si>
  <si>
    <t>Ashutosh Balasaheb Thorat</t>
  </si>
  <si>
    <t>2017-B-06021998</t>
  </si>
  <si>
    <t>ashutoshthorat40@yahoo.com</t>
  </si>
  <si>
    <t>Sr. no. 46, vishrantwadi, airport road, bhimnagar, near sunil general store, pune 411015</t>
  </si>
  <si>
    <t>06.02.1998</t>
  </si>
  <si>
    <t>8860783846, 8793896470</t>
  </si>
  <si>
    <t>Avinash Ponnaganti</t>
  </si>
  <si>
    <t>aviarts78913@gmail.com</t>
  </si>
  <si>
    <t>Sr no. 49/10/3 vathare mala, opp shirke company, BT kawade road, pune 411036</t>
  </si>
  <si>
    <t>Venkatramaiah</t>
  </si>
  <si>
    <t>9881285339, 879664559</t>
  </si>
  <si>
    <t>Ayush Khattak</t>
  </si>
  <si>
    <t>2017-B-13061998</t>
  </si>
  <si>
    <t>vk55976@gmail.com</t>
  </si>
  <si>
    <t>7.4 CGPA</t>
  </si>
  <si>
    <t>H. no. 461, new shastri nagar, pathankot, punjab 145001</t>
  </si>
  <si>
    <t>13.06.1998</t>
  </si>
  <si>
    <t>Sanjeev</t>
  </si>
  <si>
    <t>8437732953, 9888127125</t>
  </si>
  <si>
    <t>Danendra Jaiswal</t>
  </si>
  <si>
    <t>danendra06@gmail.com</t>
  </si>
  <si>
    <t>Govind Udaram Choudhary</t>
  </si>
  <si>
    <t>2017-B-23121998</t>
  </si>
  <si>
    <t>govindchoudhary@gmail.com</t>
  </si>
  <si>
    <t>Flat no. 301, pawan classic building, kamal park, Dhanori, Pune 411047</t>
  </si>
  <si>
    <t>23.12.1998</t>
  </si>
  <si>
    <t>Udaram</t>
  </si>
  <si>
    <t>Jemima Johnson Abraham</t>
  </si>
  <si>
    <t>2017-B-12041999</t>
  </si>
  <si>
    <t>giftlinejemima@gmail.com</t>
  </si>
  <si>
    <t>114, KP tower 2, Diamond bakery lane, Fatima nagar, Pune 411013</t>
  </si>
  <si>
    <t>12.04.1999</t>
  </si>
  <si>
    <t>TD</t>
  </si>
  <si>
    <t>Jasmin</t>
  </si>
  <si>
    <t>9096029989, 9619307427</t>
  </si>
  <si>
    <t>Krunal Subhash Thigale</t>
  </si>
  <si>
    <t>2017-B-21071998</t>
  </si>
  <si>
    <t>krunalthigale2971@gmail.com</t>
  </si>
  <si>
    <t>A/P Rajgurunagar, Tal. Khed, Dist. Pune 410505</t>
  </si>
  <si>
    <t>21.07.1998</t>
  </si>
  <si>
    <t>9604150039, 7040929002</t>
  </si>
  <si>
    <t>Kshitij Santosh Wadekar</t>
  </si>
  <si>
    <t>2017-B-29042000</t>
  </si>
  <si>
    <t>kshitijs7031@gmail.com</t>
  </si>
  <si>
    <t>I/102, indraprastha premises, survey no. 15, manjari road, hadapsar, pune 411028</t>
  </si>
  <si>
    <t>29.04.2000</t>
  </si>
  <si>
    <t>Rajeshree</t>
  </si>
  <si>
    <t>9850432152, 9850085463</t>
  </si>
  <si>
    <t>Mayuri Deepak More</t>
  </si>
  <si>
    <t>2017-B-08081997</t>
  </si>
  <si>
    <t>mayuridmore088@gmail.com</t>
  </si>
  <si>
    <t>DY patil knowledge city hostel, Charoli (BK), Lohegaon, pune 412105</t>
  </si>
  <si>
    <t>08.08.1997</t>
  </si>
  <si>
    <t>8329913221, 8668535850</t>
  </si>
  <si>
    <t>Mihir Walia</t>
  </si>
  <si>
    <t>2017-B-29031999</t>
  </si>
  <si>
    <t>mihirwalia99@gmail.com</t>
  </si>
  <si>
    <t>301, Aum sai, sector 7, plot no. 23/C, near royal tulip, kharghar, navi mumbai 410210</t>
  </si>
  <si>
    <t>29.03.1999</t>
  </si>
  <si>
    <t>9833967533, 9004887291</t>
  </si>
  <si>
    <t>Walia</t>
  </si>
  <si>
    <t>Moinul Mohibul Shaikh</t>
  </si>
  <si>
    <t>2017-B-16091999</t>
  </si>
  <si>
    <t>moinul1731@gmail.com</t>
  </si>
  <si>
    <t>967, Raviwar peth, gulam ali chember, pune 411002</t>
  </si>
  <si>
    <t>16.09.1999</t>
  </si>
  <si>
    <t>Mohibul</t>
  </si>
  <si>
    <t>Sahana</t>
  </si>
  <si>
    <t>Nitin Dnyandeo Labade</t>
  </si>
  <si>
    <t>2017-B-27121997</t>
  </si>
  <si>
    <t>nitinlabade1234@gmail.com</t>
  </si>
  <si>
    <t>Belwandi (Bk.), Tal. Srigonda, Dist. Ahmednagar 413702</t>
  </si>
  <si>
    <t>27.12.1997</t>
  </si>
  <si>
    <t>Dnyandeo</t>
  </si>
  <si>
    <t>9423209681, 9423201781</t>
  </si>
  <si>
    <t>Prakash Mohanlal Choudhary</t>
  </si>
  <si>
    <t>2017-B-07051998</t>
  </si>
  <si>
    <t>prakashchoudhary71998@gmail.com</t>
  </si>
  <si>
    <t>Sr no. 296, Porwal road, opp abhilasha soc. Lohegaon, pune 47</t>
  </si>
  <si>
    <t>07.05.1998</t>
  </si>
  <si>
    <t>Mohanlal</t>
  </si>
  <si>
    <t>Gauri</t>
  </si>
  <si>
    <t>9767379991, 9168785052</t>
  </si>
  <si>
    <t>Prerna Damodhar Bhajbhuje</t>
  </si>
  <si>
    <t>2017-B-01041985</t>
  </si>
  <si>
    <t>prernajadhav1485@gmail.com</t>
  </si>
  <si>
    <t>row house no. 192/B, kamalbaug soc. Near shangrila hotel, wagholi, pune 412207</t>
  </si>
  <si>
    <t>01.04.1985</t>
  </si>
  <si>
    <t>Damodar</t>
  </si>
  <si>
    <t>7387548838, 7057556204</t>
  </si>
  <si>
    <t>Rohit Porje</t>
  </si>
  <si>
    <t>2017-B-02061999</t>
  </si>
  <si>
    <t>porjerohit@gmail.com</t>
  </si>
  <si>
    <t>A/P Vadner dhumala, near bhairavnath mandir, nashik 422101</t>
  </si>
  <si>
    <t>02.06.1999</t>
  </si>
  <si>
    <t>Trambak</t>
  </si>
  <si>
    <t>8208026535, 7058110984</t>
  </si>
  <si>
    <t>Sayali Sanjay Ambre</t>
  </si>
  <si>
    <t>2017-B-05121999</t>
  </si>
  <si>
    <t>sayliambre1999@gmail.com</t>
  </si>
  <si>
    <t>51/108, Ganga darshan society, flat no. 7, dhanori road, bhairav nagar, near aaypa temple, pune 411015</t>
  </si>
  <si>
    <t>05.12.1999</t>
  </si>
  <si>
    <t>Trupti</t>
  </si>
  <si>
    <t>7900103835, 8380920779</t>
  </si>
  <si>
    <t>Shreyas Santosh Shendge</t>
  </si>
  <si>
    <t>2017-B-27082000</t>
  </si>
  <si>
    <t>shendgesantosh44@gmail.com</t>
  </si>
  <si>
    <t>Sr no. 12, Laxmi nagar, yerwada, near urdu school, opp Dr. Rande clinic, pune 411006</t>
  </si>
  <si>
    <t>27.08.2000</t>
  </si>
  <si>
    <t>9823856968, 8888660275</t>
  </si>
  <si>
    <t>Matang</t>
  </si>
  <si>
    <t>Shruti Mahajan</t>
  </si>
  <si>
    <t>2017-B-09091999</t>
  </si>
  <si>
    <t>shrutimahajan109@gmail.com</t>
  </si>
  <si>
    <t>BX-17, BDTA Apt. behind poornima towers, shankarseth road, pune 411037</t>
  </si>
  <si>
    <t>09.09.1999</t>
  </si>
  <si>
    <t>Suhas</t>
  </si>
  <si>
    <t>Meenal</t>
  </si>
  <si>
    <t>9823491977, 9823286776</t>
  </si>
  <si>
    <t>Solomon Michael Nickson</t>
  </si>
  <si>
    <t>soloman.nickson10@gmail.com</t>
  </si>
  <si>
    <t>C-1 building, flat no. 205, RK puram soc. Lane no. 14, chaudhary nagar pune 411015</t>
  </si>
  <si>
    <t>02.02.1999</t>
  </si>
  <si>
    <t>Michale</t>
  </si>
  <si>
    <t>Dorothy</t>
  </si>
  <si>
    <t>7276508399, 8788894879</t>
  </si>
  <si>
    <t>Protestant</t>
  </si>
  <si>
    <t>Suyog Kharche</t>
  </si>
  <si>
    <t>suyogk81@gmail.com</t>
  </si>
  <si>
    <t>406, Tilak nagar, street 10, Indore 452001</t>
  </si>
  <si>
    <t>28.07.1999</t>
  </si>
  <si>
    <t>Yograj</t>
  </si>
  <si>
    <t>7748036101, 7770877795</t>
  </si>
  <si>
    <t>Suyog Nivrutti Waghole</t>
  </si>
  <si>
    <t>2017-B-28071999</t>
  </si>
  <si>
    <t>suyogwaghole77@gmail.com</t>
  </si>
  <si>
    <t>Amogh, housing, vatannagar, Talegaon Dabhade</t>
  </si>
  <si>
    <t>Tejas Anand Yadav</t>
  </si>
  <si>
    <t>2017-B-17101999</t>
  </si>
  <si>
    <t>yadavtejas249@gmail.com</t>
  </si>
  <si>
    <t>137 Ambedkar Housing Society, Yerawda Pune- 411006</t>
  </si>
  <si>
    <t>17.10.1999</t>
  </si>
  <si>
    <t>VijayKumar Yadav</t>
  </si>
  <si>
    <t>2017-B-13121999</t>
  </si>
  <si>
    <t>kumarvijay79235@gmail.com</t>
  </si>
  <si>
    <t>Bypass road, near sanichara baba,  Buxar, Bihar 802101</t>
  </si>
  <si>
    <t>13.12.1999</t>
  </si>
  <si>
    <t>Munna</t>
  </si>
  <si>
    <t>9934426923, 7070711218</t>
  </si>
  <si>
    <t>Vishal Pandurang Jangam</t>
  </si>
  <si>
    <t>2017-B-12081998</t>
  </si>
  <si>
    <t>jangam.vishal321@gmail.com</t>
  </si>
  <si>
    <t>Moze aali, Jangam niwas, lohegaon, pune 411032</t>
  </si>
  <si>
    <t>12.08.1998</t>
  </si>
  <si>
    <t>Pandurang</t>
  </si>
  <si>
    <t>Vrushali Ganesh Thigale</t>
  </si>
  <si>
    <t>2017-B-29091998</t>
  </si>
  <si>
    <t>thigalevrush@gmail.com</t>
  </si>
  <si>
    <t>Rajgurunagar thigalstal near water tank, pune 410505</t>
  </si>
  <si>
    <t>29.09.1997</t>
  </si>
  <si>
    <t>9881059012, 9623183888</t>
  </si>
  <si>
    <t>Yogesh Ravindra Ratnaparkhe</t>
  </si>
  <si>
    <t>2017-B-24011998</t>
  </si>
  <si>
    <t>yjain2554@gmail.com</t>
  </si>
  <si>
    <t>Morya sparsh residency, flat no. A 107, opp.  CWPRS gate, kirkatwadi, pune 411024</t>
  </si>
  <si>
    <t>24.01.1998</t>
  </si>
  <si>
    <t>Alisha Pattanaik</t>
  </si>
  <si>
    <t>2017-B-01071999</t>
  </si>
  <si>
    <t>alisha82012@gmail.com</t>
  </si>
  <si>
    <t>A1, Kshitija soc. Mohan wadia, yerwada, near MSCB office, pune 411006</t>
  </si>
  <si>
    <t>01.07.1999</t>
  </si>
  <si>
    <t>Bijoykumar</t>
  </si>
  <si>
    <t>Swapna</t>
  </si>
  <si>
    <t>9657152255, 8830053552</t>
  </si>
  <si>
    <t>Anway Somani</t>
  </si>
  <si>
    <t>2017-B-10061999</t>
  </si>
  <si>
    <t>anwaysomani@gmail.com</t>
  </si>
  <si>
    <t>8.0 CGPA</t>
  </si>
  <si>
    <t>S-403, Rohan mithila, new airport road, viman nagar, pune 411014</t>
  </si>
  <si>
    <t>10.06.1999</t>
  </si>
  <si>
    <t>Ajay kumar</t>
  </si>
  <si>
    <t>9970170833, 9975769450</t>
  </si>
  <si>
    <t>Atul Massaji Kale</t>
  </si>
  <si>
    <t>2017-B-15061998</t>
  </si>
  <si>
    <t>akale2266@gmail.com</t>
  </si>
  <si>
    <t>Thitevasti, kharadi, pune 411014</t>
  </si>
  <si>
    <t>15.06.1998</t>
  </si>
  <si>
    <t>Massaji</t>
  </si>
  <si>
    <t>9657000481, 9011104198</t>
  </si>
  <si>
    <t>Deept Abhijeet Barse</t>
  </si>
  <si>
    <t>2017-B-29111998</t>
  </si>
  <si>
    <t>DeeptBarse@gmail.com</t>
  </si>
  <si>
    <t>30/31, plot no. 2, new nurses town pune 411043</t>
  </si>
  <si>
    <t>29.11.1998</t>
  </si>
  <si>
    <t>Abhijit</t>
  </si>
  <si>
    <t>9922437556, 9604273688</t>
  </si>
  <si>
    <t>Dnyaneshwar Ramling Jadhav</t>
  </si>
  <si>
    <t>2017-B-02031998</t>
  </si>
  <si>
    <t>dnyaneshjadhav8050@gmail.com</t>
  </si>
  <si>
    <t>Thite nagar, Kharadi, pune 41014</t>
  </si>
  <si>
    <t>02.03.1999</t>
  </si>
  <si>
    <t>Ramling</t>
  </si>
  <si>
    <t>9763332492, 8999841567</t>
  </si>
  <si>
    <t>Kanika Ajay Kapoor</t>
  </si>
  <si>
    <t>2017-B-03101999</t>
  </si>
  <si>
    <t>kapoorkanika3109@gmail.com</t>
  </si>
  <si>
    <t>B 102, Virayatan co-op hos soc. Plot no. 18, SEC IE, near new sudhagad school, kalamboli, Raigad, 410218</t>
  </si>
  <si>
    <t>03.10.1999</t>
  </si>
  <si>
    <t xml:space="preserve">Ajay  </t>
  </si>
  <si>
    <t>Monika</t>
  </si>
  <si>
    <t>9702912654, 9594220053</t>
  </si>
  <si>
    <t>Kunal Nivruti Walke</t>
  </si>
  <si>
    <t>kunalwalke6@gmail.com</t>
  </si>
  <si>
    <t>Near vitthal temple, Indira gandhi chowk, Dighi, pune 411015</t>
  </si>
  <si>
    <t>8830550761, 9763455195</t>
  </si>
  <si>
    <t>Mansi Krishna Sawant</t>
  </si>
  <si>
    <t>2017-B-30031999</t>
  </si>
  <si>
    <t>mansisawant4112@gmail.com</t>
  </si>
  <si>
    <t>Neal samarthya A201, plot no. 14/A, Sec 8, Kalamboli, Navi Mumbai 410218</t>
  </si>
  <si>
    <t>30.03.1999</t>
  </si>
  <si>
    <t>9323465148, 9323648931</t>
  </si>
  <si>
    <t>Naveen S</t>
  </si>
  <si>
    <t>2017-B-16081999</t>
  </si>
  <si>
    <t>naveensubu13@gmail.com</t>
  </si>
  <si>
    <t>Tamil nadu state board</t>
  </si>
  <si>
    <t>Om sai apartment, Ashoka nagar bunglow colony, kharadi, pune 411014</t>
  </si>
  <si>
    <t>P Subramaniam</t>
  </si>
  <si>
    <t>S. Vidya</t>
  </si>
  <si>
    <t>8411015757, 8148868015</t>
  </si>
  <si>
    <t>Nikhil Ranjan Jha</t>
  </si>
  <si>
    <t>2017-B-08071996</t>
  </si>
  <si>
    <t>nikhilrajan7@gmail.com</t>
  </si>
  <si>
    <t>CGPA</t>
  </si>
  <si>
    <t>Lagma saharsa, Bihar 852129</t>
  </si>
  <si>
    <t>08.07.1996</t>
  </si>
  <si>
    <t>Ishwar</t>
  </si>
  <si>
    <t>9547516019, 8796768675</t>
  </si>
  <si>
    <t>Noel Immanuel Bommu</t>
  </si>
  <si>
    <t>2017-B-27032000</t>
  </si>
  <si>
    <t>bommunoel@gmail.com</t>
  </si>
  <si>
    <t>Sr no. 71, colony no. 2, Balaji nagar, Ghorpadi gaon, Pune 411001</t>
  </si>
  <si>
    <t>27.03.2000</t>
  </si>
  <si>
    <t>Immanuel</t>
  </si>
  <si>
    <t>Leva</t>
  </si>
  <si>
    <t>Pallavi Santosh Dasase</t>
  </si>
  <si>
    <t>pallavidasare123@gmail.com</t>
  </si>
  <si>
    <t>Suyog park 1/2, Addhesh nagar, kalyan road, Ahmednagar 414001</t>
  </si>
  <si>
    <t>9822330222, 9881298022</t>
  </si>
  <si>
    <t>Pradnya Sanjay Kamble</t>
  </si>
  <si>
    <t>2017-B-02121999</t>
  </si>
  <si>
    <t>kamblepradnya1999@gmail.com</t>
  </si>
  <si>
    <t>71/31, madhukar colony, behind maruti temple, yerwada, pune 411006</t>
  </si>
  <si>
    <t>02.12.1999</t>
  </si>
  <si>
    <t>Pratik Ramesh Hinge</t>
  </si>
  <si>
    <t>hingepratik7@gmail.com</t>
  </si>
  <si>
    <t>Ravet, serene scapes, shinde wasti, E104, pune 411044</t>
  </si>
  <si>
    <t>9028585324, 9922941325</t>
  </si>
  <si>
    <t>Prerit Jatinbhai Shah</t>
  </si>
  <si>
    <t>shahprerit1@gmail.com</t>
  </si>
  <si>
    <t>Vardhman, Ambika Nagar Society, Bhojraj Para Gondal-360311</t>
  </si>
  <si>
    <t>Jatinbhai</t>
  </si>
  <si>
    <t>Sachin Vasantrao More</t>
  </si>
  <si>
    <t>2017-B-25081999</t>
  </si>
  <si>
    <t>sachin230@gmail.com</t>
  </si>
  <si>
    <t>At post Wadad, Tal. Mahagaon, Dist. Yavatmal 445205</t>
  </si>
  <si>
    <t>25.08.1999</t>
  </si>
  <si>
    <t>Vasantrao</t>
  </si>
  <si>
    <t>Meenabai</t>
  </si>
  <si>
    <t>9545697446, 7558607613</t>
  </si>
  <si>
    <t>Saddam Gulab Bagwan</t>
  </si>
  <si>
    <t>2017-B-09121998</t>
  </si>
  <si>
    <t>saddambagwan70061@gmail.com</t>
  </si>
  <si>
    <t>Thite nagar, Kharadi, Pune 411014</t>
  </si>
  <si>
    <t>09.12.1998</t>
  </si>
  <si>
    <t>Gulab</t>
  </si>
  <si>
    <t>Dilshad</t>
  </si>
  <si>
    <t>9503370061, 9637702063</t>
  </si>
  <si>
    <t>Santosh Yadav Wankhede</t>
  </si>
  <si>
    <t>2017-B-20061994</t>
  </si>
  <si>
    <t>wankhedesantosh76@gmail.com</t>
  </si>
  <si>
    <t>At post panchalu, washim, 444505</t>
  </si>
  <si>
    <t>20.06.1994</t>
  </si>
  <si>
    <t>Yadav</t>
  </si>
  <si>
    <t>Santoshkumar Malikarjun Lokure</t>
  </si>
  <si>
    <t>2017-B-24092000</t>
  </si>
  <si>
    <t>smlokure@gmail.com</t>
  </si>
  <si>
    <t>Ekta nagar, vishrantwadi, pune 411015</t>
  </si>
  <si>
    <t>24.09.2000</t>
  </si>
  <si>
    <t>Malikarjun</t>
  </si>
  <si>
    <t>Malkabai</t>
  </si>
  <si>
    <t>Harijan</t>
  </si>
  <si>
    <t>Sarvesh Mahesh Angadi</t>
  </si>
  <si>
    <t>sarveshangadi002@gmail.com</t>
  </si>
  <si>
    <t>S/No. 46/6, pawar baug, BT kawade road, ghorpuri, mundhwa, pune 411036</t>
  </si>
  <si>
    <t>Mahesh</t>
  </si>
  <si>
    <t>Sarika</t>
  </si>
  <si>
    <t>8888360933, 8805964732</t>
  </si>
  <si>
    <t>Satyam Raj</t>
  </si>
  <si>
    <t>2017-B-25022000</t>
  </si>
  <si>
    <t>b.satyamjha@gmail.com</t>
  </si>
  <si>
    <t>Near bypass road, kailashpuri, polytechnic ward 34, saharsa, Bihar 852201</t>
  </si>
  <si>
    <t>25.02.2000</t>
  </si>
  <si>
    <t>Jay kishor</t>
  </si>
  <si>
    <t>Neel kamal</t>
  </si>
  <si>
    <t>9661848153, 9931709117</t>
  </si>
  <si>
    <t>Shweta Govind Shinde</t>
  </si>
  <si>
    <t>2017-B-30091998</t>
  </si>
  <si>
    <t>shwetashinde315@gmail.com</t>
  </si>
  <si>
    <t>Sr no. 29/2, Sonai nagar keshavnagar, Mundhwa, pune 411036</t>
  </si>
  <si>
    <t>30.09.1998</t>
  </si>
  <si>
    <t>Govind</t>
  </si>
  <si>
    <t>9822036661, 8308736276</t>
  </si>
  <si>
    <t>Sourabh Manoj Kondel</t>
  </si>
  <si>
    <t>2017-B-25121999</t>
  </si>
  <si>
    <t>sourabhkondel823@gmail.com</t>
  </si>
  <si>
    <t>Flat no. 17, subhakamana housing soc city sr no. 525, near shani mandir, yerwada, pune 411006</t>
  </si>
  <si>
    <t>25.12.1999</t>
  </si>
  <si>
    <t>Sumedh Shashikant Teltumbade</t>
  </si>
  <si>
    <t>2017-B-25091996</t>
  </si>
  <si>
    <t>sumedh115@gmail.com</t>
  </si>
  <si>
    <t>Niyati environ, flat no. 504, mahogany lane no. 5, adarsh colony, tingre nagar, pune 411015</t>
  </si>
  <si>
    <t>25.09.1996</t>
  </si>
  <si>
    <t>Shashikant</t>
  </si>
  <si>
    <t>9423581128, 9623057336</t>
  </si>
  <si>
    <t>Tejasvi Srivastava</t>
  </si>
  <si>
    <t>2017-B-21111998</t>
  </si>
  <si>
    <t>tejasvipooja@gmail.com</t>
  </si>
  <si>
    <t>165/1, Gurudwara colony, lohegaon, near disha cloth store, pune 411047</t>
  </si>
  <si>
    <t>21.11.1998</t>
  </si>
  <si>
    <t>Arti</t>
  </si>
  <si>
    <t>9113182074, 9011083672</t>
  </si>
  <si>
    <t>Vivek Bhaskar Jadhav</t>
  </si>
  <si>
    <t>2017-B-22091999</t>
  </si>
  <si>
    <t>vivek33jadhav@gmail.com</t>
  </si>
  <si>
    <t>Gangakhed, Sarada colony, Parbhani 431514</t>
  </si>
  <si>
    <t>Bhaskar</t>
  </si>
  <si>
    <t>Janadai</t>
  </si>
  <si>
    <t>9881404427, 8390333681</t>
  </si>
  <si>
    <t>Aaditya Eknath Bhondave</t>
  </si>
  <si>
    <t>2017-B-08052000</t>
  </si>
  <si>
    <t>Animation</t>
  </si>
  <si>
    <t xml:space="preserve">B.sc - Animation &amp; VFX </t>
  </si>
  <si>
    <t>B.Sc-Ani &amp; VFX</t>
  </si>
  <si>
    <t>ab17@gmail.com</t>
  </si>
  <si>
    <t>Flat no. 8, sahara corner, near bharat sari depot, saswad road, bhekrai nagar, Pursungi, Dist. Haveli</t>
  </si>
  <si>
    <t>08.05.2000</t>
  </si>
  <si>
    <t>Aditya Gajmal</t>
  </si>
  <si>
    <t>2017-B-09041996</t>
  </si>
  <si>
    <t>adityagajmal090496@gmail.com</t>
  </si>
  <si>
    <t>Plot no. 14, Erandwana, Gaothan, Karve road, pune 411004</t>
  </si>
  <si>
    <t>09.04.1996</t>
  </si>
  <si>
    <t>9623908067/ 9689615294</t>
  </si>
  <si>
    <t>Aditya S Goudia</t>
  </si>
  <si>
    <t>2017-B-08011996</t>
  </si>
  <si>
    <t>adityagoudia98@gmail.com</t>
  </si>
  <si>
    <t>652-A Siraspeth, Matipura, Resham bagh Chowk Nagpur-</t>
  </si>
  <si>
    <t>8.11.1996</t>
  </si>
  <si>
    <t>Shankarlal</t>
  </si>
  <si>
    <t>Akshal Nayak</t>
  </si>
  <si>
    <t>2017-B-09071999</t>
  </si>
  <si>
    <t>akshaynayak1233@gmail.com</t>
  </si>
  <si>
    <t>5.2 CGPA</t>
  </si>
  <si>
    <t>28, shivneri society, Arni road, Behind Hanuman Mandir, Yavatmal 445001</t>
  </si>
  <si>
    <t>09.07.1999</t>
  </si>
  <si>
    <t>Bharti</t>
  </si>
  <si>
    <t>9421844464/07232-242384</t>
  </si>
  <si>
    <t>Bharat I Tak</t>
  </si>
  <si>
    <t>bharattak81@gmail.com</t>
  </si>
  <si>
    <t>Sai corner building, gondhalenagar, hadapsar, pune 28</t>
  </si>
  <si>
    <t>Indaram</t>
  </si>
  <si>
    <t>Kanya</t>
  </si>
  <si>
    <t>9860177944/9890774915</t>
  </si>
  <si>
    <t>Datta Madhukar Shedute</t>
  </si>
  <si>
    <t>dattashedut@gmail.com</t>
  </si>
  <si>
    <t>Vaghjay nagar, Ambegaon khurd, pune 411028</t>
  </si>
  <si>
    <t>29.8.1998</t>
  </si>
  <si>
    <t>Madhukar</t>
  </si>
  <si>
    <t>Kalinda</t>
  </si>
  <si>
    <t>7720886309/9657309395</t>
  </si>
  <si>
    <t>Durvesh D Jagtap</t>
  </si>
  <si>
    <t>2017-B-15082000</t>
  </si>
  <si>
    <t>durveshjagtap233@gmail.com</t>
  </si>
  <si>
    <t>Munjaba wasti, dhanori, ganpati temple road, pune 15</t>
  </si>
  <si>
    <t>15.08.2000</t>
  </si>
  <si>
    <t>Dashrath</t>
  </si>
  <si>
    <t>9175769180/9623034148</t>
  </si>
  <si>
    <t>Girish Bangar</t>
  </si>
  <si>
    <t>bangiridh1123@gmail.com</t>
  </si>
  <si>
    <t>Plot no. 20, Ninad hsg. Soc. , Somnath nagar, opp. Ramchandra Sabhagruh, vadgaon sheri, pune  411014</t>
  </si>
  <si>
    <t>Malini</t>
  </si>
  <si>
    <t>9168010559/8421540578</t>
  </si>
  <si>
    <t>Hrushikesh Vijay garve</t>
  </si>
  <si>
    <t>2017-B-07051999</t>
  </si>
  <si>
    <t>hrushikeshgarve@gmail.com</t>
  </si>
  <si>
    <t>85-A Manish Nagar Nagpur-440015</t>
  </si>
  <si>
    <t>07.05.1999</t>
  </si>
  <si>
    <t>Jeevankumar A Manjurkar</t>
  </si>
  <si>
    <t>2017-B-01101993</t>
  </si>
  <si>
    <t>manjurkarj007@gmail.com</t>
  </si>
  <si>
    <t>Vitthal park, sant tukaram nagar, near gavhane petrol pump, bhosari , pune 411039</t>
  </si>
  <si>
    <t>01.10.1993</t>
  </si>
  <si>
    <t>Arun</t>
  </si>
  <si>
    <t>Kiran Dipak Gaikwad</t>
  </si>
  <si>
    <t>2017-B-07091998</t>
  </si>
  <si>
    <t>kirangaikwad987@gmail.com</t>
  </si>
  <si>
    <t>A-14, Suyog Samruddhi, Parmar Parisar, Bhekrai nagar, hadapsar, pune 412308</t>
  </si>
  <si>
    <t>07.09.1998</t>
  </si>
  <si>
    <t>Shubhada</t>
  </si>
  <si>
    <t>8968610399/9922033284</t>
  </si>
  <si>
    <t>Mahendra N Choudhary</t>
  </si>
  <si>
    <t>2017-B-28121999</t>
  </si>
  <si>
    <t>mahendracat424@gmail.com</t>
  </si>
  <si>
    <t>Prestige comlex, building no. 2, flat no. 204, chinchwad station, pune 411019</t>
  </si>
  <si>
    <t>28.12.1999</t>
  </si>
  <si>
    <t>Nenaram</t>
  </si>
  <si>
    <t>9561164295/8087450628</t>
  </si>
  <si>
    <t>Mohini Kalamkar</t>
  </si>
  <si>
    <t>2017-B-14031999</t>
  </si>
  <si>
    <t>mohinikalamkar9888@gmail.com</t>
  </si>
  <si>
    <t>Joshiwadi, Shirur, Pune 412210</t>
  </si>
  <si>
    <t>14.03.1999</t>
  </si>
  <si>
    <t>Sanjivani</t>
  </si>
  <si>
    <t>9890205403/9860898181</t>
  </si>
  <si>
    <t xml:space="preserve">Nilesh Babu Mageri </t>
  </si>
  <si>
    <t>2017-B-29051999</t>
  </si>
  <si>
    <t>nmageri29@gmail.com</t>
  </si>
  <si>
    <t>Dhanori road, pune 15</t>
  </si>
  <si>
    <t>29.05.1999</t>
  </si>
  <si>
    <t>Babu</t>
  </si>
  <si>
    <t>Lila</t>
  </si>
  <si>
    <t>9850288334/9850163134</t>
  </si>
  <si>
    <t>Omkar R Wagh</t>
  </si>
  <si>
    <t>waghomkar67@gmail.com</t>
  </si>
  <si>
    <t>Flat no. 404, near Laxmi colony, Saikrupa, pune 411028</t>
  </si>
  <si>
    <t>21.05.1999</t>
  </si>
  <si>
    <t>9822353574/8856847781</t>
  </si>
  <si>
    <t>Pallavi Manjurkar</t>
  </si>
  <si>
    <t>2017-B-07061991</t>
  </si>
  <si>
    <t>pallavi555manjurkar@gmail.com</t>
  </si>
  <si>
    <t>Sant Tukaram Nagar Vitthal Park, Nr. Krishna Temple, Bhosari Pune-39</t>
  </si>
  <si>
    <t>7.06.1991</t>
  </si>
  <si>
    <t>Pankesh V Mane</t>
  </si>
  <si>
    <t>2017-B-18061999</t>
  </si>
  <si>
    <t>manepankesh114@gmail.com</t>
  </si>
  <si>
    <t>Ganeshwadi, Theur, Tal. Haveli, Dist. Pune 412110</t>
  </si>
  <si>
    <t>18.06.1999</t>
  </si>
  <si>
    <t>Vishwanath</t>
  </si>
  <si>
    <t>Ragini Kamble</t>
  </si>
  <si>
    <t>2017-B-17031998</t>
  </si>
  <si>
    <t>ragini.kamble17@gmail.com</t>
  </si>
  <si>
    <t>5.8CGPA</t>
  </si>
  <si>
    <t>6.6CGPA</t>
  </si>
  <si>
    <t>71/31 madhukar colony, behind maruti, yerwada, pune 411006</t>
  </si>
  <si>
    <t>17.03.1998</t>
  </si>
  <si>
    <t>Rahul Dattatray Rakshe</t>
  </si>
  <si>
    <t>2017-B-11121998</t>
  </si>
  <si>
    <t>Manchar, Ambegaon, Pune 410503</t>
  </si>
  <si>
    <t>11.12.1998</t>
  </si>
  <si>
    <t>Rahul G Kanase</t>
  </si>
  <si>
    <t>2017-B-22061996</t>
  </si>
  <si>
    <t>rgkanse@gmail.com</t>
  </si>
  <si>
    <t>P-120, bappa complex, near lokmanya chowk, bajaj nagar, aurangabad 431136</t>
  </si>
  <si>
    <t>22.06.1996</t>
  </si>
  <si>
    <t>Gorakhnath</t>
  </si>
  <si>
    <t>Rushiksh Shirodkar</t>
  </si>
  <si>
    <t>rushishirodkar@gmail.com</t>
  </si>
  <si>
    <t>Sr. no. 55/3, road no. 12, Bhairav nagar, Dhanori road, pune 15</t>
  </si>
  <si>
    <t>02.03.2000</t>
  </si>
  <si>
    <t>9881676180/8605736579</t>
  </si>
  <si>
    <t>Sagar Dadarao Palskar</t>
  </si>
  <si>
    <t>sagarpalaskar99@gmail.com</t>
  </si>
  <si>
    <t>Surbhi nagar, Paratwada, Kandli, Amravati 444805</t>
  </si>
  <si>
    <t>Dadarao</t>
  </si>
  <si>
    <t>7507164222/7057330221</t>
  </si>
  <si>
    <t>Samarth Dhanraj Patil</t>
  </si>
  <si>
    <t>dpatil204@gmail.com</t>
  </si>
  <si>
    <t>Kharade chal, satavwadi, saswad road, hadapsar, pune 411028</t>
  </si>
  <si>
    <t>Dhanraj</t>
  </si>
  <si>
    <t>9545555981/9527745421</t>
  </si>
  <si>
    <t>Sanket Mulande</t>
  </si>
  <si>
    <t>2017-B-05032000</t>
  </si>
  <si>
    <t>sanketmulande532@gmail.com</t>
  </si>
  <si>
    <t>37, Kolhelayout, Daruha Road Yavatmal</t>
  </si>
  <si>
    <t>5.03.2000</t>
  </si>
  <si>
    <t>Onkar</t>
  </si>
  <si>
    <t>Shardul A. Memane</t>
  </si>
  <si>
    <t>2017-B-30042000</t>
  </si>
  <si>
    <t>shardulmemane26@gmail.com</t>
  </si>
  <si>
    <t>Sr no. 3, Behind maruti temple, gadital, hadapsar, pune 411028</t>
  </si>
  <si>
    <t>30.04.2000</t>
  </si>
  <si>
    <t>Amol</t>
  </si>
  <si>
    <t>9822447898/9763002626</t>
  </si>
  <si>
    <t>Shivam Pardeshi</t>
  </si>
  <si>
    <t>2017-B-17042000</t>
  </si>
  <si>
    <t>tgshadow0017@gmail.com</t>
  </si>
  <si>
    <t>Munjaba wasti, Dhanori road no. 11 ,pune 15</t>
  </si>
  <si>
    <t>17.04.2000</t>
  </si>
  <si>
    <t>8888926641/7057244539</t>
  </si>
  <si>
    <t>Shubham G Ghatkar</t>
  </si>
  <si>
    <t>2017-B-01041997</t>
  </si>
  <si>
    <t>shubham000ghatkar777@gmail.com</t>
  </si>
  <si>
    <t>Ramchandra nagar, ekta soc, more building, near datta mandir, dhankawadi, pune 411043</t>
  </si>
  <si>
    <t>01.04.1997</t>
  </si>
  <si>
    <t>Gurunath</t>
  </si>
  <si>
    <t>Shubham Rajendra Bhujbal</t>
  </si>
  <si>
    <t>2017-B-06041999</t>
  </si>
  <si>
    <t>shubhambhujbal8890@gmail.com</t>
  </si>
  <si>
    <t>Hadapsar, Bhekrai nagar, Juna Fursungi road, Harpale Wasti, Pune 412308</t>
  </si>
  <si>
    <t>06.04.1999</t>
  </si>
  <si>
    <t>8888989893/9146091210</t>
  </si>
  <si>
    <t xml:space="preserve">Sumeet Ramesh Kasbe </t>
  </si>
  <si>
    <t>2017-B-03051997</t>
  </si>
  <si>
    <t>sumitkasbe555@gmail.com</t>
  </si>
  <si>
    <t>Nangbaba Nagar, Building No. 16-B 4 Room No.404, Chembur, Mumbai</t>
  </si>
  <si>
    <t>3.5.1997</t>
  </si>
  <si>
    <t>Swapnil H Vannam</t>
  </si>
  <si>
    <t>2017-B-24022000</t>
  </si>
  <si>
    <t>swapnilvannam2632@gmail.com</t>
  </si>
  <si>
    <t>377, bhawani peth, balaji mandir, near laxmi narayan chivda, pune 42</t>
  </si>
  <si>
    <t>24.02.2000</t>
  </si>
  <si>
    <t>Umesh V Dikonda</t>
  </si>
  <si>
    <t>2017-B-23021999</t>
  </si>
  <si>
    <t>umeshdikonda411@gmail.com</t>
  </si>
  <si>
    <t>Sr no. 19/A, Gondhale nagar, Hadapsar, pune 28</t>
  </si>
  <si>
    <t>23.02.1999</t>
  </si>
  <si>
    <t>Venkatesh</t>
  </si>
  <si>
    <t>Hema</t>
  </si>
  <si>
    <t>9730994240/9130361986</t>
  </si>
  <si>
    <t>Virendra R Nawade</t>
  </si>
  <si>
    <t>2017-B-07052000</t>
  </si>
  <si>
    <t>virendranawade6027@gmail.com</t>
  </si>
  <si>
    <t>Flat no. 302, Omhiraman complex, old fursungi road, shivshakti chowk, Bhekrai nagar, pune 412308</t>
  </si>
  <si>
    <t>07.05.2000</t>
  </si>
  <si>
    <t>Minakshi</t>
  </si>
  <si>
    <t>9850645068/9096465033</t>
  </si>
  <si>
    <t>Yogesh K Askat</t>
  </si>
  <si>
    <t>yogeshaskat1999@gmail.com</t>
  </si>
  <si>
    <t>Yogeshwar chowk, ramnagar, suryanagar, sambhaji chowk, LBS marg, Vikhroli (W), Mumbai 400083</t>
  </si>
  <si>
    <t>Indutai</t>
  </si>
  <si>
    <t xml:space="preserve">JORE SUNIL </t>
  </si>
  <si>
    <t>16MBA01</t>
  </si>
  <si>
    <t>MBA Digital Marketing and E commerce</t>
  </si>
  <si>
    <t>MBA-DME</t>
  </si>
  <si>
    <t>suniljore97@gmail.com</t>
  </si>
  <si>
    <t>B.Sc.</t>
  </si>
  <si>
    <t>Pune University</t>
  </si>
  <si>
    <t>manjri,tal-haveli,dist,pune-412110.</t>
  </si>
  <si>
    <t xml:space="preserve">SINGH DIVVYA </t>
  </si>
  <si>
    <t>16MBA04</t>
  </si>
  <si>
    <t>divyabmn2015@gmail.com</t>
  </si>
  <si>
    <t>BMM</t>
  </si>
  <si>
    <t>Mumbai University</t>
  </si>
  <si>
    <t>202 Jai Ambe Nivas, Sankeshwar Nagar, Achole Road Nala Sopara East Palghar-401209</t>
  </si>
  <si>
    <t>TANDON AASHNA</t>
  </si>
  <si>
    <t>16MBA07</t>
  </si>
  <si>
    <t>aashnatandon87@gmail.com</t>
  </si>
  <si>
    <t>BA</t>
  </si>
  <si>
    <t>Delhi University</t>
  </si>
  <si>
    <t>Flat no. 1004   C-Wing, Dew Drops Society Vishrantwadi near Vishrantwadi Chowk</t>
  </si>
  <si>
    <t>Raman</t>
  </si>
  <si>
    <t>Shipra</t>
  </si>
  <si>
    <t xml:space="preserve">KHAN MOHD AHZRUDDIN </t>
  </si>
  <si>
    <t>16MBA02</t>
  </si>
  <si>
    <t>khanazhar1021@yahoo.com</t>
  </si>
  <si>
    <t>B.Com</t>
  </si>
  <si>
    <t>uttan naka, bhayandar (w) thane 401106</t>
  </si>
  <si>
    <t>30-5-1995</t>
  </si>
  <si>
    <t>Islam</t>
  </si>
  <si>
    <t>Jathuna</t>
  </si>
  <si>
    <t>Uttankarai</t>
  </si>
  <si>
    <t xml:space="preserve">SATHE VAIBHAV PRAKASH </t>
  </si>
  <si>
    <t>16MBA03</t>
  </si>
  <si>
    <t xml:space="preserve">vaibhavsathe555@gmail.com </t>
  </si>
  <si>
    <t>A/P:-nagargoan tal:-shirur dist:-pune pin:-412211</t>
  </si>
  <si>
    <t>SHITAL DADAS</t>
  </si>
  <si>
    <t>16MBA08</t>
  </si>
  <si>
    <t>shitaldadas723@gmail.com</t>
  </si>
  <si>
    <t>BMS</t>
  </si>
  <si>
    <t>B11 /102 Chandresh Warnel Sai Nagar opp. Police Station Nalasopara (w) Vasai-401203</t>
  </si>
  <si>
    <t>Ashwin Kumar Ram</t>
  </si>
  <si>
    <t>16BCOM01</t>
  </si>
  <si>
    <t>ashwin.ram1996@gmail.com</t>
  </si>
  <si>
    <t>Flat No. B1/13 Pleasant Park 2, Fatima Nagar Pune-411013</t>
  </si>
  <si>
    <t>R.K. Ram</t>
  </si>
  <si>
    <t>harijan</t>
  </si>
  <si>
    <t xml:space="preserve">BARNE PRATIK DNYANESHWAR </t>
  </si>
  <si>
    <t>16BCOM02</t>
  </si>
  <si>
    <t>pratikbarne0577.pb@gmail.com</t>
  </si>
  <si>
    <t>Sceience</t>
  </si>
  <si>
    <t xml:space="preserve">A/P Vadgaon Shinde Taluka Haweli Distt. Pune </t>
  </si>
  <si>
    <t>Sitadevi</t>
  </si>
  <si>
    <t>Not cleared 12th in second Attempt</t>
  </si>
  <si>
    <t xml:space="preserve">BHONSLE PRAJAKTA </t>
  </si>
  <si>
    <t>16BCOM03</t>
  </si>
  <si>
    <t>prajaktabhosale.1997@gmail.com</t>
  </si>
  <si>
    <t>Anand Park Tirupati Township, Vishrantwadi, Pune</t>
  </si>
  <si>
    <t>24/11/1997</t>
  </si>
  <si>
    <t>Christain</t>
  </si>
  <si>
    <t xml:space="preserve">CHANDGUDE OMKAR M </t>
  </si>
  <si>
    <t>16BCOM04</t>
  </si>
  <si>
    <t>mahesh.chandgude46@gmail.com</t>
  </si>
  <si>
    <t>Gaurinandan Park, Rh-91/1 Flat No. D-1 Shahu Nagar, Chinchwad Pune-411019</t>
  </si>
  <si>
    <t>Supriya</t>
  </si>
  <si>
    <t xml:space="preserve">CHETRY KOMAL </t>
  </si>
  <si>
    <t>16BCOM05</t>
  </si>
  <si>
    <t>chetrikomal5@gmail.com</t>
  </si>
  <si>
    <t>Shanti Nagar Kadamtala Baramohan Singh Jote Ranidanga, Kadamtala Darjeelink West Bangal-734011</t>
  </si>
  <si>
    <t>29/01/1999</t>
  </si>
  <si>
    <t>Kumar</t>
  </si>
  <si>
    <t>Kshatriya</t>
  </si>
  <si>
    <t xml:space="preserve">DHANAWADE PARTH PRAKASH </t>
  </si>
  <si>
    <t>16BCOM06</t>
  </si>
  <si>
    <t>parthdhanawade@gmail.com</t>
  </si>
  <si>
    <t>826, Dastur Mehar Road, Parasi Agiyari, Opp. J J Guarden Camp-1 Pune-411001</t>
  </si>
  <si>
    <t>Priyanka</t>
  </si>
  <si>
    <t xml:space="preserve">GALANDE CHAITANYA R </t>
  </si>
  <si>
    <t>16BCOM08</t>
  </si>
  <si>
    <t>chaitanyagalande1@gmail.com</t>
  </si>
  <si>
    <t>Dhanori Pune-15 Bhairav Nagar Shreehans nagar, Wing-B2 Plot No.7</t>
  </si>
  <si>
    <t>27/04/1997</t>
  </si>
  <si>
    <t xml:space="preserve">GANGE VAIBHAV BALASAHEB </t>
  </si>
  <si>
    <t>16BCOM09</t>
  </si>
  <si>
    <t>Chakan Nighoje Dist. Khed</t>
  </si>
  <si>
    <t>29/11/1995</t>
  </si>
  <si>
    <t xml:space="preserve">GHORPADE SHAILESH H </t>
  </si>
  <si>
    <t>16BCOM10</t>
  </si>
  <si>
    <t>shaileshghorpade31@gmail.com</t>
  </si>
  <si>
    <t>Sainik Niwas Siddhivinayak Colony Parande Nagar Dighi, Pune 15</t>
  </si>
  <si>
    <t>Haridas</t>
  </si>
  <si>
    <t>Vanita</t>
  </si>
  <si>
    <t xml:space="preserve">GILL POOJA </t>
  </si>
  <si>
    <t>16BCOM11</t>
  </si>
  <si>
    <t>pgill4045@gmail.com</t>
  </si>
  <si>
    <t>Choudary Park, Dighi, Pune15</t>
  </si>
  <si>
    <t>23/04/1998</t>
  </si>
  <si>
    <t>Harjindar</t>
  </si>
  <si>
    <t>Paramjit</t>
  </si>
  <si>
    <t xml:space="preserve">HAZARE VAIBHAV </t>
  </si>
  <si>
    <t>16BCOM12</t>
  </si>
  <si>
    <t>vaibhavhazare13@gmail.com</t>
  </si>
  <si>
    <t>Kamal Nagar, Vadgaon Sheri Pune-411014</t>
  </si>
  <si>
    <t>23/5/1998</t>
  </si>
  <si>
    <t>Kaluram</t>
  </si>
  <si>
    <t xml:space="preserve">JADHAV AKSHATA SANJAY </t>
  </si>
  <si>
    <t>16BCOM13</t>
  </si>
  <si>
    <t>Akshatap3115@gmail.com</t>
  </si>
  <si>
    <t>House No. 16 Abyudya Housing society, Wanwadi</t>
  </si>
  <si>
    <t>31/01/1999</t>
  </si>
  <si>
    <t xml:space="preserve">KADAM NIKITA N </t>
  </si>
  <si>
    <t>16BCOM15</t>
  </si>
  <si>
    <t>nickyyyy205@gmail.com</t>
  </si>
  <si>
    <t xml:space="preserve">B1205 Uttara Nagri, Bhau patil road, Pune </t>
  </si>
  <si>
    <t>16/07/1997</t>
  </si>
  <si>
    <t>Naresh</t>
  </si>
  <si>
    <t xml:space="preserve">KHABIYA SHREYA </t>
  </si>
  <si>
    <t>16BCOM16</t>
  </si>
  <si>
    <t>sheru0111@gmail.com</t>
  </si>
  <si>
    <t>B2101 Ganga Osian Meadows, Chichwad, Pune 33</t>
  </si>
  <si>
    <t xml:space="preserve">LAKKIPOGU AMMU </t>
  </si>
  <si>
    <t>16BCOM17</t>
  </si>
  <si>
    <t>ammulakkipogu0123@gmail.com</t>
  </si>
  <si>
    <t xml:space="preserve">Lane No. 6 Srinath Nagar, Behind Axis Bank, BT Kawate Road, Pune </t>
  </si>
  <si>
    <t>28/06/1998</t>
  </si>
  <si>
    <t>Prasad</t>
  </si>
  <si>
    <t>Ratnamala</t>
  </si>
  <si>
    <t>Madhur Dutt</t>
  </si>
  <si>
    <t>16BCOM21</t>
  </si>
  <si>
    <t>madutt12372@gmail.com</t>
  </si>
  <si>
    <t>Flat No. 7, Chintamani Heights, Vishrantwadi</t>
  </si>
  <si>
    <t>Pushkar</t>
  </si>
  <si>
    <t>MANDAL ANKIT KUMAR</t>
  </si>
  <si>
    <t>16BCOM18</t>
  </si>
  <si>
    <t>ankitwayne9@gmail.com</t>
  </si>
  <si>
    <t>SNOBSE</t>
  </si>
  <si>
    <t>Shilong Barik Survey of India Meghalaya- 793001</t>
  </si>
  <si>
    <t>Tarpan</t>
  </si>
  <si>
    <t xml:space="preserve">MANDAL PRODUT </t>
  </si>
  <si>
    <t>16BCOM19</t>
  </si>
  <si>
    <t>mandal.produt@gmail.com</t>
  </si>
  <si>
    <t xml:space="preserve">Flatno C14 Dreamheritage C.D.C. Plot no 90 Purnanagar, Chinchwad Pune </t>
  </si>
  <si>
    <t>24/04/1999</t>
  </si>
  <si>
    <t>Bangali</t>
  </si>
  <si>
    <t xml:space="preserve">MATANG JAYESH BHAUSAHEB </t>
  </si>
  <si>
    <t>16BCOM20</t>
  </si>
  <si>
    <t>jayeshmatang1@gmail.com</t>
  </si>
  <si>
    <t>Kharadi Chand Nagar Khulewadi, Pune14</t>
  </si>
  <si>
    <t>21/06/1997</t>
  </si>
  <si>
    <t>Mang</t>
  </si>
  <si>
    <t xml:space="preserve">MIREKAR ANIKET </t>
  </si>
  <si>
    <t>16BCOM22</t>
  </si>
  <si>
    <t>aniketmirekar17@gmail.com</t>
  </si>
  <si>
    <t>Flat No. 202 Indraprasth Society , Tingre nagar</t>
  </si>
  <si>
    <t>17/09/1998</t>
  </si>
  <si>
    <t>Jaishree</t>
  </si>
  <si>
    <t>Vadar</t>
  </si>
  <si>
    <t xml:space="preserve">NIKALJE SUSHIL MAHADEV </t>
  </si>
  <si>
    <t>16BCOM23</t>
  </si>
  <si>
    <t>sushilnikalje@gmail.com</t>
  </si>
  <si>
    <t>Survey No. 40/2 Tingre nagar Ekta nagar, Vishrantwadi, Pune 15</t>
  </si>
  <si>
    <t>23/03/1996</t>
  </si>
  <si>
    <t>mahadev</t>
  </si>
  <si>
    <t>Alpana</t>
  </si>
  <si>
    <t xml:space="preserve">PARKHE PRATIKSHA PRABHAKAR </t>
  </si>
  <si>
    <t>16BCOM24</t>
  </si>
  <si>
    <t>pratikshaparkhe567@gmail.com</t>
  </si>
  <si>
    <t>Kharadi Chandan Nagar Radissol Hotel, Pune14</t>
  </si>
  <si>
    <t>Prabhakar</t>
  </si>
  <si>
    <t xml:space="preserve">PAWAR MAYURI KAILAS </t>
  </si>
  <si>
    <t>16BCOM25</t>
  </si>
  <si>
    <t>kailaspawar1967@gmail.com</t>
  </si>
  <si>
    <t>Sector No. 1 Plot No. G44/8B, Indrayani Nagar, Bhosari</t>
  </si>
  <si>
    <t>20/09/1998</t>
  </si>
  <si>
    <t xml:space="preserve">RAWAT SANJAY </t>
  </si>
  <si>
    <t>16BCOM26</t>
  </si>
  <si>
    <t>sanjayrawat924@ymail.com</t>
  </si>
  <si>
    <t>Flat No 106 Shakti Apartments, Sangamwadi, Pune</t>
  </si>
  <si>
    <t>29/05/1998</t>
  </si>
  <si>
    <t>HMS</t>
  </si>
  <si>
    <t>Shakuntala</t>
  </si>
  <si>
    <t xml:space="preserve">RELEKAR SAMARTH N </t>
  </si>
  <si>
    <t>16BCOM27</t>
  </si>
  <si>
    <t>samarthrelekar98@gmail.com</t>
  </si>
  <si>
    <t>84/164 Gurujan Society Shastri Nagar, Kotharud, Pune38</t>
  </si>
  <si>
    <t xml:space="preserve">SAMPSON CELESTE AGNES </t>
  </si>
  <si>
    <t>16BCOM28</t>
  </si>
  <si>
    <t>celes0098@gmail.com</t>
  </si>
  <si>
    <t>ICES</t>
  </si>
  <si>
    <t>C/O Cecilia Ann Sampson The Rajkumar College Nr. Dr. Radhakrushnan Road Rajkot-36001</t>
  </si>
  <si>
    <t>26/03/1998</t>
  </si>
  <si>
    <t>Agnes</t>
  </si>
  <si>
    <t>Cecilia</t>
  </si>
  <si>
    <t xml:space="preserve">SARF VAISHNAVI RAJENDRA </t>
  </si>
  <si>
    <t>16BCOM29</t>
  </si>
  <si>
    <t>rajendrasaraf7@gmail.com</t>
  </si>
  <si>
    <t xml:space="preserve">Saraf bazar, Dandaicha Dis. Dhule </t>
  </si>
  <si>
    <t>17/06/1998</t>
  </si>
  <si>
    <t>Yogita</t>
  </si>
  <si>
    <t xml:space="preserve">SAYYED TOFFIK </t>
  </si>
  <si>
    <t>16BCOM30</t>
  </si>
  <si>
    <t>toffiksayyed77@gmail.com</t>
  </si>
  <si>
    <t>Sr no 10/3b sambhaji nagar mundwa road, Kharadi Pune</t>
  </si>
  <si>
    <t>28/02/1998</t>
  </si>
  <si>
    <t>Dastgir</t>
  </si>
  <si>
    <t>Tayara</t>
  </si>
  <si>
    <t xml:space="preserve">SHARMA SHUBHAM </t>
  </si>
  <si>
    <t>16BCOM31</t>
  </si>
  <si>
    <t>shubham.sharma10898@gmail.com</t>
  </si>
  <si>
    <t>Qr. No.47/C AVA Sector 7 Bhilai Nagar Durg (C.G.) Chhattisgarh -490006</t>
  </si>
  <si>
    <t>20/05/1999</t>
  </si>
  <si>
    <t>DP Sharma</t>
  </si>
  <si>
    <t xml:space="preserve">SHARMA VAISHNAVI PUNIT </t>
  </si>
  <si>
    <t>16BCOM32</t>
  </si>
  <si>
    <t>vaishnavisharma8177@gmail.com</t>
  </si>
  <si>
    <t>8482967693(Mom) 8177868545</t>
  </si>
  <si>
    <t>D/O Punit Kumar Sharma Tanegao Station Nr. Shah Patrol Pump S-3 Bhagyashree Appartment Pune-410507</t>
  </si>
  <si>
    <t>Punit</t>
  </si>
  <si>
    <t>Dipali</t>
  </si>
  <si>
    <t>SHIVA KUMAR</t>
  </si>
  <si>
    <t>16BCOM33</t>
  </si>
  <si>
    <t>evercoolshiva27@gmail.com</t>
  </si>
  <si>
    <t>11 Tulsi Nagar Society Mahila College Road Unjha Gujarat-384170</t>
  </si>
  <si>
    <t>27/11/1998</t>
  </si>
  <si>
    <t>Ashokan</t>
  </si>
  <si>
    <t>Amodha</t>
  </si>
  <si>
    <t xml:space="preserve">SINHA URVASHI </t>
  </si>
  <si>
    <t>16BCOM34</t>
  </si>
  <si>
    <t>urvashisinha.urvashi@gmail.com</t>
  </si>
  <si>
    <t xml:space="preserve">B5F2C Moon City Dimna Road, Mango Jamshedpur </t>
  </si>
  <si>
    <t>Ravikant</t>
  </si>
  <si>
    <t>TATHE PRITAM</t>
  </si>
  <si>
    <t>16BCOM35</t>
  </si>
  <si>
    <t>tathepritam@yahoo.com</t>
  </si>
  <si>
    <t>Bhigwan Road B/H Abhishek Hotel Nr. Sammrudhhi Complex Utkarsh Nagar, Baramati-413133</t>
  </si>
  <si>
    <t>Mali</t>
  </si>
  <si>
    <t>SHABBIR SADARIWALA</t>
  </si>
  <si>
    <t>16MBA09</t>
  </si>
  <si>
    <t>MBA - HR/Finance/Marketing</t>
  </si>
  <si>
    <t>MBA-HR/FS/M</t>
  </si>
  <si>
    <t>shabbirsadariwala8@gmail.com</t>
  </si>
  <si>
    <t>BM</t>
  </si>
  <si>
    <t>A/101 Ram Blog ram dev Park Meera Road East Thane-401107</t>
  </si>
  <si>
    <t>14/10/1995</t>
  </si>
  <si>
    <t>Zanuddin</t>
  </si>
  <si>
    <t>Sadhida</t>
  </si>
  <si>
    <t>Bohra</t>
  </si>
  <si>
    <t xml:space="preserve">SINGH NALINI </t>
  </si>
  <si>
    <t>16MBA05</t>
  </si>
  <si>
    <t>nalinisingh1205@gmail.com</t>
  </si>
  <si>
    <t>U P Board</t>
  </si>
  <si>
    <t>Pol. Science</t>
  </si>
  <si>
    <t>Navalpur Arhak, Varansi Uttar Pradesh-221202</t>
  </si>
  <si>
    <t>arvind</t>
  </si>
  <si>
    <t xml:space="preserve">SINGH SIDDHARTH </t>
  </si>
  <si>
    <t>16MBA06</t>
  </si>
  <si>
    <t>singhsiddharth810@gmail.com</t>
  </si>
  <si>
    <t>F-2 Atharva Recedency Utsav Sabhagrah, Lane, above Orion Gym, nr. Krushna Hotel Paud Road Pune-411038</t>
  </si>
  <si>
    <t>Ranbhadur Singh</t>
  </si>
  <si>
    <t>Bandana</t>
  </si>
  <si>
    <t>Ayush Ranjan</t>
  </si>
  <si>
    <t>2017-M-18081996</t>
  </si>
  <si>
    <t>ayush.bsb1996@gmail.com</t>
  </si>
  <si>
    <t>BBA</t>
  </si>
  <si>
    <t>Mahatma gandhi kashi vidyapith</t>
  </si>
  <si>
    <t>Ashok puram colony, plot no. 39, meerapur basahi, varanasi, UP 221002</t>
  </si>
  <si>
    <t>18.08.1996</t>
  </si>
  <si>
    <t>9648959777, 8957293744</t>
  </si>
  <si>
    <t>Darshan Raninga</t>
  </si>
  <si>
    <t>2017-M-15081995</t>
  </si>
  <si>
    <t>darshanraninga95@gmail.com</t>
  </si>
  <si>
    <t>B.Tech IT</t>
  </si>
  <si>
    <t>Ukatarasadiya</t>
  </si>
  <si>
    <t>A 201 Girdhar palace, near matawadi varachha road, LH road, surat, gujrat 395006</t>
  </si>
  <si>
    <t>15.08.1995</t>
  </si>
  <si>
    <t>Bipinkumar</t>
  </si>
  <si>
    <t>Sudhaben</t>
  </si>
  <si>
    <t>9879655152, 9601056462</t>
  </si>
  <si>
    <t>G V Santosh Kumar</t>
  </si>
  <si>
    <t>2017-M-06081995</t>
  </si>
  <si>
    <t>gvsantoshkumar6@gmail.com</t>
  </si>
  <si>
    <t>CEC</t>
  </si>
  <si>
    <t>BHMCT</t>
  </si>
  <si>
    <t>Osmania university</t>
  </si>
  <si>
    <t>5-2-167/68 N, Padmavathi bank employee colony, Sahednagar, Vanasthalipuram, hyderabad 500070</t>
  </si>
  <si>
    <t>06.08.1995</t>
  </si>
  <si>
    <t>Panduranga</t>
  </si>
  <si>
    <t>9603320156, 04024241349</t>
  </si>
  <si>
    <t>OC</t>
  </si>
  <si>
    <t>Lattala Sai Sameer</t>
  </si>
  <si>
    <t>2017-M-18021997</t>
  </si>
  <si>
    <t>sameerbippe@gmail.com</t>
  </si>
  <si>
    <t>MPC</t>
  </si>
  <si>
    <t>BBM</t>
  </si>
  <si>
    <t>Gayatri vidya prashala</t>
  </si>
  <si>
    <t>3-112/8 near mavidinamba temple, Purushothapuram, Vepagunta, Visakhapattanam, AP</t>
  </si>
  <si>
    <t>18.02.1997</t>
  </si>
  <si>
    <t>Subramanyam</t>
  </si>
  <si>
    <t>Adi Lakshmi</t>
  </si>
  <si>
    <t>9492233319, 8074878844</t>
  </si>
  <si>
    <t>Purnesh Dewangan</t>
  </si>
  <si>
    <t>2017-M-07031996</t>
  </si>
  <si>
    <t>purneshdewangan@gmail.com</t>
  </si>
  <si>
    <t>Kaushalpur Tiranga Chowk, Sonkar Badi, Raipur Chhatisgadh</t>
  </si>
  <si>
    <t>07.03.1996</t>
  </si>
  <si>
    <t>Singampalli Suresh</t>
  </si>
  <si>
    <t>2017-M-12041998</t>
  </si>
  <si>
    <t>singamsureshsuresh@gmail.com</t>
  </si>
  <si>
    <t>1-55  Mallansilu Pelam, Sabbaram Mandalam, Vishakhapattnam AndharaPradesh- 531035</t>
  </si>
  <si>
    <t>12.04.1998</t>
  </si>
  <si>
    <t>S. V. Ramana</t>
  </si>
  <si>
    <t>Tankala Manikanata</t>
  </si>
  <si>
    <t>2017-M-13061995</t>
  </si>
  <si>
    <t>tankalamanikanta1@gmail.com</t>
  </si>
  <si>
    <t>HPC</t>
  </si>
  <si>
    <t>state board</t>
  </si>
  <si>
    <t>9-72 main road, gopilli village, via palasa, srikakulam, AP 532221</t>
  </si>
  <si>
    <t>13.06.1995</t>
  </si>
  <si>
    <t>T. Lakshmana rao</t>
  </si>
  <si>
    <t>T. Kalyani</t>
  </si>
  <si>
    <t>8885838100, 8143855481</t>
  </si>
  <si>
    <t>Tushar Gupta</t>
  </si>
  <si>
    <t>2017-M-25111995</t>
  </si>
  <si>
    <t>tushargupta918@gmail.com</t>
  </si>
  <si>
    <t>UP</t>
  </si>
  <si>
    <t>Banaras hindu university</t>
  </si>
  <si>
    <t>Subhash cycle company, Khajuha chauraha, bindki, fatehpur, UP 212635</t>
  </si>
  <si>
    <t>25.11.1995</t>
  </si>
  <si>
    <t>Satya</t>
  </si>
  <si>
    <t>Sarla</t>
  </si>
  <si>
    <t>8381858189, 8542903277</t>
  </si>
  <si>
    <t>Karnika singh</t>
  </si>
  <si>
    <t>2017-M-25071995</t>
  </si>
  <si>
    <t>MBA Finance</t>
  </si>
  <si>
    <t>MBA-FS</t>
  </si>
  <si>
    <t>kannusingh480@gmail.com</t>
  </si>
  <si>
    <t>B.Com (Comp. Application)</t>
  </si>
  <si>
    <t>RDVV</t>
  </si>
  <si>
    <t>C/7, Amadand colony, Bartarai colltery, PO Chukan, Anuppur, MP 484336</t>
  </si>
  <si>
    <t>25.07.1995</t>
  </si>
  <si>
    <t>Dinesh kumar</t>
  </si>
  <si>
    <t>9179928885, 7049763655</t>
  </si>
  <si>
    <t>Paris Shrikhande</t>
  </si>
  <si>
    <t>2017-M-04121996</t>
  </si>
  <si>
    <t>psparis2@gmail.com</t>
  </si>
  <si>
    <t>HRM</t>
  </si>
  <si>
    <t>Pune</t>
  </si>
  <si>
    <t>Savli munjaba wasti, near RK puram, Dhanori, pune 411015</t>
  </si>
  <si>
    <t>4.12.1996</t>
  </si>
  <si>
    <t>Datta</t>
  </si>
  <si>
    <t>Nita</t>
  </si>
  <si>
    <t>9822430218, 9922028044</t>
  </si>
  <si>
    <t>Twinkle Joseph</t>
  </si>
  <si>
    <t>2017-M-03121996</t>
  </si>
  <si>
    <t>josephtwinkalinstar001@gmail.com</t>
  </si>
  <si>
    <t>Result not declared for backlog exam</t>
  </si>
  <si>
    <t>Sr. no. 164/2A, Gurudwara Colony, Road no. 9B, Bhukan nagar, lohegaon, pune 411047</t>
  </si>
  <si>
    <t>03.12.1996</t>
  </si>
  <si>
    <t>Sairaj</t>
  </si>
  <si>
    <t>Jamuna</t>
  </si>
  <si>
    <t>9822508188, 9881248875</t>
  </si>
  <si>
    <t>Roman Catalic</t>
  </si>
  <si>
    <t>Vishal</t>
  </si>
  <si>
    <t>2017-M-29091989</t>
  </si>
  <si>
    <t>vishalsingh29@outlook.com</t>
  </si>
  <si>
    <t>B.Com (banking &amp; finance)</t>
  </si>
  <si>
    <t>Ranchi road, near sanjay hotel, bihar sharif, nalanda, 803101</t>
  </si>
  <si>
    <t>29.09.1989</t>
  </si>
  <si>
    <t>Sheodanisingh</t>
  </si>
  <si>
    <t>Rushikesh Jambhale</t>
  </si>
  <si>
    <t>2017-M-14071993</t>
  </si>
  <si>
    <t>rushikeshjambhale7575@gmail.com</t>
  </si>
  <si>
    <t>Jaipur</t>
  </si>
  <si>
    <t>Flat no. 2, block A, Amol enclave, kotkar lane, aundh road, pune 411007</t>
  </si>
  <si>
    <t>9822601016, 9822661270</t>
  </si>
  <si>
    <t xml:space="preserve">Remarks </t>
  </si>
  <si>
    <t>Jain University- Kanakapura</t>
  </si>
  <si>
    <t>ANKITA KUMAWAT</t>
  </si>
  <si>
    <t>16BT6CT001</t>
  </si>
  <si>
    <t>FEMALE</t>
  </si>
  <si>
    <t>B.Tech CS - Cloud Technology &amp; Information Security</t>
  </si>
  <si>
    <t>2016-2020</t>
  </si>
  <si>
    <t>kumawat.ankita1706@gmail.com</t>
  </si>
  <si>
    <t>9414770335 / 9462166343</t>
  </si>
  <si>
    <t>CENTRAL BOARD OF SECONDARY EDUCATION</t>
  </si>
  <si>
    <t>C1-2, ROAD NO. 1, GANAPATI NAGAR, RAILWAY COLONY, JAIPUR, RAJASTHAN 302006</t>
  </si>
  <si>
    <t>17.05.1996</t>
  </si>
  <si>
    <t>MANMOHAN KUMAWAT</t>
  </si>
  <si>
    <t>RITA KUMAWAT</t>
  </si>
  <si>
    <t>GENERAL</t>
  </si>
  <si>
    <t>HINDU</t>
  </si>
  <si>
    <t>ANKUR GARG</t>
  </si>
  <si>
    <t>16BT6CT002</t>
  </si>
  <si>
    <t>MALE</t>
  </si>
  <si>
    <t>ankur4207777@gmail.com</t>
  </si>
  <si>
    <t>9929111238/ 9829195967</t>
  </si>
  <si>
    <t>1-A-22, TALWANDI, KOTA, RAJASTHAN</t>
  </si>
  <si>
    <t>26.07.1997</t>
  </si>
  <si>
    <t>ASHOK GARG</t>
  </si>
  <si>
    <t>GUDDI GARG</t>
  </si>
  <si>
    <t>AGARWAL</t>
  </si>
  <si>
    <t>DAMIAN PRAKASH MURMU</t>
  </si>
  <si>
    <t>16BT6CT003</t>
  </si>
  <si>
    <t>prakashmurmu1590.dpm.dpm@gmail.com</t>
  </si>
  <si>
    <t>7542808454 / 9931393172 / 9835482346</t>
  </si>
  <si>
    <t>COUNCIL FOR THE INDIAN SCHOOL CERTIFICATE EXAMINATIONS, NEW DELHI</t>
  </si>
  <si>
    <t>DAMIAN PRAKASH MURMU, S/O. COSMAS MURMU, MARIAM VILLAGE, PAHARI, CHARKAPATHAL P. O., SONO P. S., JAMUI DISTRICT, BIHAR - 811 314</t>
  </si>
  <si>
    <t>26.09.1998</t>
  </si>
  <si>
    <t>COSMAS MURMU</t>
  </si>
  <si>
    <t>ILIN PREMI HEMBROM</t>
  </si>
  <si>
    <t>CHRISTIAN</t>
  </si>
  <si>
    <t>DHATRI DATTA KIRAN NUTAKKI</t>
  </si>
  <si>
    <t>16BT6CT004</t>
  </si>
  <si>
    <t>DATHRI.DATTAKIRAN2GMAIL.COM</t>
  </si>
  <si>
    <t>9800529034/9740952553</t>
  </si>
  <si>
    <t>#1007, D BLOCK AECS LAYOUT KUNDALALALLI, BANGALORE-560037</t>
  </si>
  <si>
    <t>02.12.1997</t>
  </si>
  <si>
    <t>MURALIDHAR NUTAKKI</t>
  </si>
  <si>
    <t>RAJANI NUTAKKI</t>
  </si>
  <si>
    <t>KAMMA</t>
  </si>
  <si>
    <t>DHAGE SAI SIDDHARTH VARMA</t>
  </si>
  <si>
    <t>16BT6CT005</t>
  </si>
  <si>
    <t>siddharthvarma310@gmai.com</t>
  </si>
  <si>
    <t>7396536645/8341932122/9348078425</t>
  </si>
  <si>
    <t>56             (Grade Points)</t>
  </si>
  <si>
    <t>Andhra Board</t>
  </si>
  <si>
    <t>BOARD OF INTERMEDIATE EDUCATION:A P., HYDERABAD</t>
  </si>
  <si>
    <t>FLAT NO -9, B-BLOCK, SURYA TOWERS, CHALLA COMPOUND KURNOOL</t>
  </si>
  <si>
    <t>31.10.1998</t>
  </si>
  <si>
    <t>D. VEDAVRATH VARMA</t>
  </si>
  <si>
    <t>D. GEETHA VARMA</t>
  </si>
  <si>
    <t>RANGARAJ</t>
  </si>
  <si>
    <t>JATIN MEHROTRA</t>
  </si>
  <si>
    <t>16BT6CT006</t>
  </si>
  <si>
    <t>jatinjmehrotra@gmail.com</t>
  </si>
  <si>
    <t>09826059719 / 09753300625</t>
  </si>
  <si>
    <t>#7, KARBALA ROAD, BHOPAL, MADHYAPRADESH - 462001</t>
  </si>
  <si>
    <t>20.02.1996</t>
  </si>
  <si>
    <t>MAYUR MEHROTRA</t>
  </si>
  <si>
    <t>SAPNA MEHROTRA</t>
  </si>
  <si>
    <t>PUNJABI</t>
  </si>
  <si>
    <t>M N CHARITH</t>
  </si>
  <si>
    <t>16BT6CT007</t>
  </si>
  <si>
    <t>nanicharith@gmail.com</t>
  </si>
  <si>
    <t>9686185496 / 9740330835</t>
  </si>
  <si>
    <t>#388, 4th "B" MAIN ROAD, MARUTHI LAYOUT, VASANTHAPURA, BANGAL0RE - 560 061</t>
  </si>
  <si>
    <t>M NAGENDRAIAH</t>
  </si>
  <si>
    <t>M RANGANAYAKA LAKSHMI</t>
  </si>
  <si>
    <t>VYSYA</t>
  </si>
  <si>
    <t>MAHIMA N</t>
  </si>
  <si>
    <t>16BT6CT008</t>
  </si>
  <si>
    <t>mahimamahigowda@gmail.com</t>
  </si>
  <si>
    <t>9036199719 / 9964393920</t>
  </si>
  <si>
    <t>DEPARTMENT OF PRE-UNIVERSITY EDUCATION</t>
  </si>
  <si>
    <t>#11, NEXT TO LAGUMAMMA DEVI TEMPLE, HEROHALLI VILLAGE, MAYASANDRA (P), ANEKAL (T), ATTIBELE (HOBLI), BANGALORE - 562 107.</t>
  </si>
  <si>
    <t>29.06.1998</t>
  </si>
  <si>
    <t>NARAYANASWAMY</t>
  </si>
  <si>
    <t>BHAGYA</t>
  </si>
  <si>
    <t>VOKKALIGA</t>
  </si>
  <si>
    <t>NOOR SIDDIQA</t>
  </si>
  <si>
    <t>16BT6CT009</t>
  </si>
  <si>
    <t>noorrsiddiqa@gmail.com</t>
  </si>
  <si>
    <t>9535177424 / 8553317175</t>
  </si>
  <si>
    <t>#3 (U) 1, FAYAZABAD, NEAR GOVT. URDU SCHOOL, BANGALORE - 560 078.</t>
  </si>
  <si>
    <t>02.05.1999</t>
  </si>
  <si>
    <t>BABA JAN G R</t>
  </si>
  <si>
    <t>NOOR JAN</t>
  </si>
  <si>
    <t>ISLAM</t>
  </si>
  <si>
    <t>MUSLIM</t>
  </si>
  <si>
    <t>POOJA DAS</t>
  </si>
  <si>
    <t>16BT6CT010</t>
  </si>
  <si>
    <t>pooJa_lee@yahoo.in</t>
  </si>
  <si>
    <t>Assam Board</t>
  </si>
  <si>
    <t>ASSAM HIGHER SECONDARY EDUCATION COUNCIL, GUWAHATI</t>
  </si>
  <si>
    <t>POOJA DAS, D/O. NIRANJAN MOHAN DAS, LAKHIPUR VILLAGE, PART - 2, KALAIN P. O. CACHAR DISTRICT, ASSAM - 788815</t>
  </si>
  <si>
    <t>21.10.1996</t>
  </si>
  <si>
    <t>NIRANJAN MOHAN DAS</t>
  </si>
  <si>
    <t>BINA DAS</t>
  </si>
  <si>
    <t>PULYALA CHARISHMA</t>
  </si>
  <si>
    <t>16BT6CT011</t>
  </si>
  <si>
    <t>charishma.pulyala@gmail.com</t>
  </si>
  <si>
    <t>9246920665/ 9290465532</t>
  </si>
  <si>
    <t>TELANGANA STATE BOARD OF INTERMEDIATE EDUCATION</t>
  </si>
  <si>
    <t>SIVA SAI RESIDENCY, FLAT NO- 408, PRAKASH NAGAR, KURNOOL, ANDRA PRADESH</t>
  </si>
  <si>
    <t>23.05.1998</t>
  </si>
  <si>
    <t>PULYALA RAJASEKHARA REDDY</t>
  </si>
  <si>
    <t>PULYALA SHANTHI</t>
  </si>
  <si>
    <t>KAAPU</t>
  </si>
  <si>
    <t>SANJANA RAVINDRA</t>
  </si>
  <si>
    <t>16BT6CT012</t>
  </si>
  <si>
    <t>sanju0498@gmail.com</t>
  </si>
  <si>
    <t>9844057763 / 9482011653</t>
  </si>
  <si>
    <t>#1195, 7TH MAIN, 11TH "A" CROSS, MAHALAXMIPURAM, BANGALORE - 560 086</t>
  </si>
  <si>
    <t>B S RAVINDRA</t>
  </si>
  <si>
    <t>SHASHIKALA R</t>
  </si>
  <si>
    <t>BRAHMIN</t>
  </si>
  <si>
    <t>SHAIK AMAN</t>
  </si>
  <si>
    <t>16BT6CT013</t>
  </si>
  <si>
    <t>amanshaik66@gmail.com</t>
  </si>
  <si>
    <t>9703002711/ 9177854850</t>
  </si>
  <si>
    <t>H.NO: 8/362, ALMASPET, KADAPA- 516001, ANDRA PRADESH</t>
  </si>
  <si>
    <t>30.04.1998</t>
  </si>
  <si>
    <t>S CHAN BASHA</t>
  </si>
  <si>
    <t>S SHAKIRUNNISA</t>
  </si>
  <si>
    <t>SHAIK FAROOQMOHIDDIN</t>
  </si>
  <si>
    <t>16BT6CT014</t>
  </si>
  <si>
    <t>shaikfarooq mohiddin1998 gmail.com</t>
  </si>
  <si>
    <t>8179702040/ 9912318372</t>
  </si>
  <si>
    <t>44             (Grade Points)</t>
  </si>
  <si>
    <t>3/1690-6, SEONPURAM, KADAPA-516002, ANDRA PRADESH</t>
  </si>
  <si>
    <t>12.06.1998</t>
  </si>
  <si>
    <t>SHAIK JAFFAR MOHIDDIN</t>
  </si>
  <si>
    <t>SHAIK GHOUSIA KHANAM</t>
  </si>
  <si>
    <t>SHAIK MOHAMMED JAVEED UR REHAMAN</t>
  </si>
  <si>
    <t>16BT6CT015</t>
  </si>
  <si>
    <t>lovelgrehman1998@.gmail.com</t>
  </si>
  <si>
    <t>9247838661/ 9290040903</t>
  </si>
  <si>
    <t>11/91-2, KUMAR KUNTA STREET, AMEEN PEER ROAD, CUDDAPAH, ANDRA PRADESH</t>
  </si>
  <si>
    <t>31.05.1998</t>
  </si>
  <si>
    <t>S JEELAN BASHA</t>
  </si>
  <si>
    <t>S GULZAR BEGUM</t>
  </si>
  <si>
    <t>AKASH S DURAI</t>
  </si>
  <si>
    <t>16BT6CT016</t>
  </si>
  <si>
    <t>akashdurai9@gmail.com</t>
  </si>
  <si>
    <t>8012690869/8124610021</t>
  </si>
  <si>
    <t>maharashtra Board</t>
  </si>
  <si>
    <t>FLAT NO42, GOKULILLAM, 3RD STREET, VASANTHA NAGAR, MADURAI - 3</t>
  </si>
  <si>
    <t>17.04.1996</t>
  </si>
  <si>
    <t xml:space="preserve">V SETHURAMAN </t>
  </si>
  <si>
    <t>S SELVI</t>
  </si>
  <si>
    <t>ANKIT YADAV</t>
  </si>
  <si>
    <t>16BT6CT017</t>
  </si>
  <si>
    <t>ay69084@gmail.com</t>
  </si>
  <si>
    <t>cbse</t>
  </si>
  <si>
    <t>G-02, MALATI RESIDENCY, J.P.NAGAR 5TH PHASE, BANGALORE.</t>
  </si>
  <si>
    <t>28.02.1999</t>
  </si>
  <si>
    <t>VIMAL KISHORE</t>
  </si>
  <si>
    <t>RADHA YADAV</t>
  </si>
  <si>
    <t>YADAV</t>
  </si>
  <si>
    <t>APRAMEY NAGARAJ SHURPALI</t>
  </si>
  <si>
    <t>16BT6CT018</t>
  </si>
  <si>
    <t>pratiks@protonmail.ch</t>
  </si>
  <si>
    <t>09167711661/09702165665</t>
  </si>
  <si>
    <t xml:space="preserve">NATIONAL INSTITUTE OF OPEN SCHOOLING </t>
  </si>
  <si>
    <t>303, BALAJI VAJRAA, BRAHMAKUMARI ROAD, OFF BANNERGATTA MAIN ROAD, GOTTIGERI ,OPP  NYDHILE APARTMENT, BANGALORE-560083</t>
  </si>
  <si>
    <t>NAGRAJ R SHURPALI</t>
  </si>
  <si>
    <t>UMA.NAGARAJ SHURPALI</t>
  </si>
  <si>
    <t>CHOVATIYA HERISH KUMAR R</t>
  </si>
  <si>
    <t>16BT6CT019</t>
  </si>
  <si>
    <t>herish.herry123@gmail.com</t>
  </si>
  <si>
    <t>7411632432 (H) / 9066436692 / 7795979466 (F)</t>
  </si>
  <si>
    <t>DEPARTMENT  OF PRE - UNIVERSITY EDUCATION</t>
  </si>
  <si>
    <t>#62, 1ST STAGE, 3RD CROSS, B. H. MAHESHWARI BHAVAN, OKALIPURAM, BANGALORE - 560021</t>
  </si>
  <si>
    <t>08.12.1998</t>
  </si>
  <si>
    <t>RAJESH KUMAR</t>
  </si>
  <si>
    <t>RAXA</t>
  </si>
  <si>
    <t>LEVAPATIDAR</t>
  </si>
  <si>
    <t>GADA MAHIR PRAVIN</t>
  </si>
  <si>
    <t>16BT6CT020</t>
  </si>
  <si>
    <t>gadamahir1710@gmail.com</t>
  </si>
  <si>
    <t>MAHARASHTRA STATE BOARD OF SECONDARY AND HIGHER SECONDARY EDUCATION</t>
  </si>
  <si>
    <t>L-102, PANCHSHEEL GARDENS, MAHAVIR NAGAR, KANDIWALI )W) MUMBAI - 400067</t>
  </si>
  <si>
    <t>17.10.1998</t>
  </si>
  <si>
    <t>PRAVIN GADA</t>
  </si>
  <si>
    <t>SEEMA GADA</t>
  </si>
  <si>
    <t>JAIN</t>
  </si>
  <si>
    <t>HRISHIKESH D KAKKAD</t>
  </si>
  <si>
    <t>16BT6CT021</t>
  </si>
  <si>
    <t>hrishidkakkad@outlook.com</t>
  </si>
  <si>
    <t>9845744554/9845014554/9901914554</t>
  </si>
  <si>
    <t>S-2, #134, 1ST CROSS, CENTRAL EXCISE LAYOUT, VIJAYANAGAR, BANGALORE-40</t>
  </si>
  <si>
    <t>26.06.1998</t>
  </si>
  <si>
    <t>DEEPAK S KAKKAD</t>
  </si>
  <si>
    <t>MAMTA D KAKKAD</t>
  </si>
  <si>
    <t>LOHANA</t>
  </si>
  <si>
    <t>KHANUSIYA MOHMMAD SHAIM AIYUBBHAI</t>
  </si>
  <si>
    <t>16BT6CT022</t>
  </si>
  <si>
    <t>shaim456@gmail.com</t>
  </si>
  <si>
    <t>9974604799/7874922900</t>
  </si>
  <si>
    <t>92.73       Percentile</t>
  </si>
  <si>
    <t>Gujarath Board</t>
  </si>
  <si>
    <t>GUJARAT SECONDARY &amp; HIGHER SECONDARY EDUCATION BOARD, GANDHINAGAR</t>
  </si>
  <si>
    <t>AT. PABARDADA, TA. HIMMATNAGAR DIST, GUJARAT.</t>
  </si>
  <si>
    <t>09.12.1997</t>
  </si>
  <si>
    <t>KHANUSIYA AIYUBBHAI YUNUSBHAI</t>
  </si>
  <si>
    <t>KHANUSIYA VAHIDBEN AIYUR BHAI</t>
  </si>
  <si>
    <t>SUNNI</t>
  </si>
  <si>
    <t>SHAIK MOHAMMED ALI NAWAZ</t>
  </si>
  <si>
    <t>16BT6CT023</t>
  </si>
  <si>
    <t>shaikalinawaz8@gmail.com</t>
  </si>
  <si>
    <t>7306773003/9966332240</t>
  </si>
  <si>
    <t>54             (Grade Points)</t>
  </si>
  <si>
    <t>NO.65/37-6, BANDLA PENTA STREET, RAYACHOTY, KADAPA DIST, ANDHRA PRADESH.</t>
  </si>
  <si>
    <t>06.08.1998</t>
  </si>
  <si>
    <t>SHAIK MAHABOOB BASHA</t>
  </si>
  <si>
    <t>SHAIK BEEBIJAN</t>
  </si>
  <si>
    <t>SHARATH SANNAGOWDAR</t>
  </si>
  <si>
    <t>16BT6CT024</t>
  </si>
  <si>
    <t>sharathsannagoudar1@gmail.com</t>
  </si>
  <si>
    <t>8762089427/ 7899575271</t>
  </si>
  <si>
    <t>PAMPA NAGAR, 1ST MAIN, 1ST CROSS, RANEBENNUR- 581115, KARNATAKA</t>
  </si>
  <si>
    <t>15.12.1997</t>
  </si>
  <si>
    <t>SHANKARAGOWDA SANNAGOWDAR</t>
  </si>
  <si>
    <t>SHANTA</t>
  </si>
  <si>
    <t>LINGAYATH</t>
  </si>
  <si>
    <t>6 Subjects</t>
  </si>
  <si>
    <t>SUDHIR TOMAR</t>
  </si>
  <si>
    <t>16BT6CT025</t>
  </si>
  <si>
    <t>myselfsudhir9@gmail.com</t>
  </si>
  <si>
    <t>9589475011/9620023304</t>
  </si>
  <si>
    <t>NO.19/73, NANA NAGAR, GWALIOR, MANDHYA PRADESH</t>
  </si>
  <si>
    <t>06.06.1999</t>
  </si>
  <si>
    <t>RAMPAL SINGH TOMAR</t>
  </si>
  <si>
    <t>REKHA TOMAR</t>
  </si>
  <si>
    <t>ANISH JAIN</t>
  </si>
  <si>
    <t>16BT6CT026</t>
  </si>
  <si>
    <t>anishj1357@gmail.com</t>
  </si>
  <si>
    <t>8985773246/9848273246</t>
  </si>
  <si>
    <t>53             (Grade Points)</t>
  </si>
  <si>
    <t xml:space="preserve">D.NO: 6B-6-10, SOUTHERN STREET, NEAR JAIN TEMPLE, ELURU, WEST GODAVIR- 534001, ANDRA PRADESH </t>
  </si>
  <si>
    <t>24.10.1998</t>
  </si>
  <si>
    <t>GIRISH KUMAR JAIN</t>
  </si>
  <si>
    <t>REEMA JAIN</t>
  </si>
  <si>
    <t>HARSHAVARDHAN REDDY J K</t>
  </si>
  <si>
    <t>16BT6CT027</t>
  </si>
  <si>
    <t>harshareddyjr@yahoo.com</t>
  </si>
  <si>
    <t>9985820327/8978094949</t>
  </si>
  <si>
    <t>icse</t>
  </si>
  <si>
    <t>4-7-12/89, RAVINDRA NAGAR, NACHARAM, HYDERABAD-500076</t>
  </si>
  <si>
    <t>16.06.1999</t>
  </si>
  <si>
    <t>BRAHMANANDA REDDY J K</t>
  </si>
  <si>
    <t>ANURADHA J K</t>
  </si>
  <si>
    <t>REDDY</t>
  </si>
  <si>
    <t>JOSHUA JOSE PETER</t>
  </si>
  <si>
    <t>16BT6CT028</t>
  </si>
  <si>
    <t>joshuajose96@gmail.com</t>
  </si>
  <si>
    <t>09048375992 / 08281615992 / 09400132270</t>
  </si>
  <si>
    <t>DEPARTMENT OF GOVERNMENT EXAMINATION, CHENNAI</t>
  </si>
  <si>
    <t>JOSHUA JOSE PETER, S/O. JOSE K. PETER, KOCHUPARAMBIL HOUSE, PUTHUPPALLY P.O., KOTTYAM, KERALA, SOUTH INDIA - 686011</t>
  </si>
  <si>
    <t>02.01.1996</t>
  </si>
  <si>
    <t>JOSE K PETER</t>
  </si>
  <si>
    <t>SHINEY JOSE</t>
  </si>
  <si>
    <t>BORN AGAIN</t>
  </si>
  <si>
    <t>5 Subjects</t>
  </si>
  <si>
    <t xml:space="preserve">NIKHITA NAIDU V S </t>
  </si>
  <si>
    <t>16BT6CT029</t>
  </si>
  <si>
    <t xml:space="preserve">vpranithanaidu@gmail.com </t>
  </si>
  <si>
    <t>9845065714 / 9900309891</t>
  </si>
  <si>
    <t>DEPARTMENT OF PRE - UNIVERSITY EDUCATION</t>
  </si>
  <si>
    <t>#34, 2ND FLOOR, 12TH CROSS, 5TH MAIN, SHREYAS COLONY, J. P. NAGAR, 7TH PHASE, BANGALORE - 560 078</t>
  </si>
  <si>
    <t>10.10.1996</t>
  </si>
  <si>
    <t>SRINIVAS NAIDU V</t>
  </si>
  <si>
    <t>HEMALATHA V</t>
  </si>
  <si>
    <t>P ASHISH KUMAR</t>
  </si>
  <si>
    <t>16BT6CT030</t>
  </si>
  <si>
    <t>pashishkumar.3@gmail.com</t>
  </si>
  <si>
    <t>8197245964/08861471900/09036105942/08197245964</t>
  </si>
  <si>
    <t>17/1, JESUN HAVEN, ABBAIAH GARDEN, VANNARPET, VIVEK NAGAR, BANGALORE - 560047</t>
  </si>
  <si>
    <t>03.08.1998</t>
  </si>
  <si>
    <t>P RAMANAIAH</t>
  </si>
  <si>
    <t>P ANURADHA</t>
  </si>
  <si>
    <t>PUJARI REDDY HEMANTH</t>
  </si>
  <si>
    <t>16BT6CT031</t>
  </si>
  <si>
    <t>hemanthdts@gmail.com</t>
  </si>
  <si>
    <t>9676456015/8897316511</t>
  </si>
  <si>
    <t>39             (Grade Points)</t>
  </si>
  <si>
    <t>KALAKATAVARI PALLI, AMMAGARI PALLI VILLEAGE SODAM (P.M) CHITTOOR (D T) A.P</t>
  </si>
  <si>
    <t>18.03.1998</t>
  </si>
  <si>
    <t>PUJARI KANAKA DURGA SEKHER</t>
  </si>
  <si>
    <t>PUJARI RAMADEVI</t>
  </si>
  <si>
    <t>VADDI</t>
  </si>
  <si>
    <t>RONAK JAIN</t>
  </si>
  <si>
    <t>16BT6CT032</t>
  </si>
  <si>
    <t>ronak.ranjeet@gmail.com</t>
  </si>
  <si>
    <t>9705505970/ 9885409755</t>
  </si>
  <si>
    <t>16-12-7, HOSPITAL STREET, PEDDAPURAM, EAST GODAVARI, ANDRA PRADESH</t>
  </si>
  <si>
    <t>RANJEET KUMAR JAIN</t>
  </si>
  <si>
    <t>RISHIL JAIN</t>
  </si>
  <si>
    <t xml:space="preserve">JAIN </t>
  </si>
  <si>
    <t>SHAIK KHATEEB MD SUFIYAN</t>
  </si>
  <si>
    <t>16BT6CT033</t>
  </si>
  <si>
    <t>sufiyansufi676@gmail.com</t>
  </si>
  <si>
    <t>9951117808(F) 7396528262 (M)</t>
  </si>
  <si>
    <t>58             (Grade Points)</t>
  </si>
  <si>
    <t>BOARD OF  INTERMEDIATE EDUCATION  A P HYDERABAD</t>
  </si>
  <si>
    <t xml:space="preserve">63/89, BUDDEN SAB STREET RAYACHOTY KADAPA (D) ANDRA PRADESH -516269 </t>
  </si>
  <si>
    <t>10.10.1998</t>
  </si>
  <si>
    <t xml:space="preserve">SHAIK KHATEEB GHOUSE MOHIDDIN </t>
  </si>
  <si>
    <t>SHAIK KHATEEBSHABANA</t>
  </si>
  <si>
    <t>SHAIK</t>
  </si>
  <si>
    <t>SYED HUZAIFA AHAMMED</t>
  </si>
  <si>
    <t>16BT6CT034</t>
  </si>
  <si>
    <t>HUZAIFAAHAMMED10@MAIL.COM</t>
  </si>
  <si>
    <t>9441867200(F) 9490505804(M)</t>
  </si>
  <si>
    <t>51             (Grade Points)</t>
  </si>
  <si>
    <t>44/98-A, BOSE NAGAR, RAYACHOTY, KADAPA(D), ANDRA PRADESH -51629</t>
  </si>
  <si>
    <t>08.05.1999</t>
  </si>
  <si>
    <t>SYED NISAR AHAMMED</t>
  </si>
  <si>
    <t>SYED RASHIDA BEGUM</t>
  </si>
  <si>
    <t>A VISHAL KARTIK</t>
  </si>
  <si>
    <t>16BT6CT035</t>
  </si>
  <si>
    <t>1998vishalkarthik@gmail.com</t>
  </si>
  <si>
    <t>9437000354 (F) / 9668452707 (M) / 7205618766</t>
  </si>
  <si>
    <t>BOARD OF INTERMEDIATE EDUCATION, A. P., HYDERABAD</t>
  </si>
  <si>
    <t>NEW POWER HOUSE COLONY, PRAKASH VIDYALAYA, JEYPORE, ORISSA, 764 001</t>
  </si>
  <si>
    <t>12.12.1998</t>
  </si>
  <si>
    <t>A DILIP KUMAR</t>
  </si>
  <si>
    <t>A GANGA BHAVANI</t>
  </si>
  <si>
    <t>9437000354 (F)/ 9668452707 (M)</t>
  </si>
  <si>
    <t>BESTA SAITEJA</t>
  </si>
  <si>
    <t>16BT6CT036</t>
  </si>
  <si>
    <t>BOARD OF INTERMEDIATE EDUCATION, A. P.</t>
  </si>
  <si>
    <t>H.NO. 25/643/1, NEAR SHARADHA NIKETAN SCHOOL, ADONI-518301, KURNOOL DIST, A.P</t>
  </si>
  <si>
    <t>13.04.1998</t>
  </si>
  <si>
    <t>BESTA SEKHAR</t>
  </si>
  <si>
    <t>BESTA VISHALAKSHI</t>
  </si>
  <si>
    <t>BESTA</t>
  </si>
  <si>
    <t>BHALERAO AVINASH SHIVAJIRAO</t>
  </si>
  <si>
    <t>16BT6CT037</t>
  </si>
  <si>
    <t>avi7028654484@gmail.com</t>
  </si>
  <si>
    <t>7798064777/9421381185</t>
  </si>
  <si>
    <t>AT POST GUNDA, GUND, HINGOLI, MAHARASHTRA - 431705</t>
  </si>
  <si>
    <t>21.09.1997</t>
  </si>
  <si>
    <t>SHIVAJIRAO BHALERAO</t>
  </si>
  <si>
    <t>KASIBAI BHALERAO</t>
  </si>
  <si>
    <t>MARATHA</t>
  </si>
  <si>
    <t>CHINDANURU MANOGNA</t>
  </si>
  <si>
    <t>16BT6CT038</t>
  </si>
  <si>
    <t>manognachindanuru@gmail.com</t>
  </si>
  <si>
    <t>59             (Grade Points)</t>
  </si>
  <si>
    <t>NO. 21/226, OLD TOWN, BRAHMIN STREET, ANANTHPUR.</t>
  </si>
  <si>
    <t>CHINDANURU NAGESH KUMAR</t>
  </si>
  <si>
    <t>CHINDANURU SAILAJA KUMARI</t>
  </si>
  <si>
    <t>KONDAPALLI KUSHAL</t>
  </si>
  <si>
    <t>16BT6CT039</t>
  </si>
  <si>
    <t>mithun kondapplli@gmail.com</t>
  </si>
  <si>
    <t>9666661000 /8341645961</t>
  </si>
  <si>
    <t>49             (Grade Points)</t>
  </si>
  <si>
    <t>TELANGANA STATE BOARD OF INTERMEDIATE EDUCATION: HYDERABAD</t>
  </si>
  <si>
    <t>H.NO.10/3/389, ROAD NO.3, MEHAR NAGAR, KARIMNAGAR, TELANGANA.</t>
  </si>
  <si>
    <t>18.12.1997</t>
  </si>
  <si>
    <t>KONDAPALLI MOHAN RAO</t>
  </si>
  <si>
    <t>KONDAPALLI RANI</t>
  </si>
  <si>
    <t>MUSTHYALA ROHITH</t>
  </si>
  <si>
    <t>16BT6CT040</t>
  </si>
  <si>
    <t>mustyalaramesh@yahoo.com</t>
  </si>
  <si>
    <t>9700609192/9849163766</t>
  </si>
  <si>
    <t>41             (Grade Points)</t>
  </si>
  <si>
    <t>H.NO.1-4-15, BRAHMIN STREET, KARIMNAGAR</t>
  </si>
  <si>
    <t>23.12.1997</t>
  </si>
  <si>
    <t>MUSTHYALA RAMESH</t>
  </si>
  <si>
    <t>MUSTHYALA REVATHI</t>
  </si>
  <si>
    <t>7 Subjects</t>
  </si>
  <si>
    <t>N MANOGNA SRAVANI</t>
  </si>
  <si>
    <t>16BT6CT041</t>
  </si>
  <si>
    <t>manogna138@gmail.com</t>
  </si>
  <si>
    <t>55             (Grade Points)</t>
  </si>
  <si>
    <t>SANTHIPURAM, NEAR OLD MANDAL OFFICE, KUPPAM TALUK, CHITTOOR DIST, ANDHRA PRADESH</t>
  </si>
  <si>
    <t>13.08.1999</t>
  </si>
  <si>
    <t>N DEVARAJULU</t>
  </si>
  <si>
    <t>N SANTHA LAKSHMI</t>
  </si>
  <si>
    <t>NAKKA GURU RAGHAVA</t>
  </si>
  <si>
    <t>16BT6CT042</t>
  </si>
  <si>
    <t>gururaghava1998@gmail.com</t>
  </si>
  <si>
    <t>9052268007/ 9848429831/ 7330602632</t>
  </si>
  <si>
    <t>2/55C, PEDDAPASUPULA(V), PEDDAMUDIUM(M), KADAPA(D), ANDRA PRADESH</t>
  </si>
  <si>
    <t>05.04.1999</t>
  </si>
  <si>
    <t>NAKKA GURU MOHAN</t>
  </si>
  <si>
    <t>NAKKA SARASWATHI</t>
  </si>
  <si>
    <t>S K SAICHANDU REDDY</t>
  </si>
  <si>
    <t>16BT6CT043</t>
  </si>
  <si>
    <t>sksaichandreddy@gmail.com</t>
  </si>
  <si>
    <t>7674873775/ 7382722711/ 9885523287</t>
  </si>
  <si>
    <t>37             (Grade Points)</t>
  </si>
  <si>
    <t>TELANGANA STATE BOARD OF INTERMEDIATE EDUCATION : HYDERABAD</t>
  </si>
  <si>
    <t>H.NO: 87-1190/2, PLOT NO: 136A, GANESH NAGAR- 2, KURNOOL (P), KURNOOL(D)- 500001, ANDRA PRADESH</t>
  </si>
  <si>
    <t>06.10.1997</t>
  </si>
  <si>
    <t>S K BALEESWAR REDDY</t>
  </si>
  <si>
    <t>S K KRISHNAVENI</t>
  </si>
  <si>
    <t>8 Subjects</t>
  </si>
  <si>
    <t xml:space="preserve">PURUSHOTHAM REDDY V </t>
  </si>
  <si>
    <t>16BT6CT044</t>
  </si>
  <si>
    <t>reddypurushotham468@gmil.com</t>
  </si>
  <si>
    <t>09885753167/9731363683</t>
  </si>
  <si>
    <t>PRE-UNIVERSITY EDUCATION</t>
  </si>
  <si>
    <t>#751, 6TH B CROSS, KEERTHILAYOUT, CHANDAPURA, ANEKAL ROAD, BANGALORE-560099</t>
  </si>
  <si>
    <t xml:space="preserve">BHUPAL REDDY V </t>
  </si>
  <si>
    <t xml:space="preserve">LAKSHMI DEVI V </t>
  </si>
  <si>
    <t>REDDY'S</t>
  </si>
  <si>
    <t>SACHIN PRABAKAR</t>
  </si>
  <si>
    <t>16BT6CT045</t>
  </si>
  <si>
    <t>sachin20prabakar@gmail.com</t>
  </si>
  <si>
    <t>9008990769 / 9448360492 / 9900552572</t>
  </si>
  <si>
    <t>#164, 3RD CROSS, VIVEKNAGAR, FURTHER EXTN. BANGALORE - 560 047</t>
  </si>
  <si>
    <t>PRABAKAR S</t>
  </si>
  <si>
    <t>REVATHI PRABAKAR</t>
  </si>
  <si>
    <t>MUDALIAR</t>
  </si>
  <si>
    <t>VATSAL RAMANI</t>
  </si>
  <si>
    <t>16BT6CT046</t>
  </si>
  <si>
    <t>vatsalramani7@gmail.com</t>
  </si>
  <si>
    <t>9640093886/ 9849102648/ 9000421894</t>
  </si>
  <si>
    <t>INDIRA TOWERS, FLAT NO- 343, NEAR AMERICAN HOSPITAL, VIJAYAWADA, ANDRA PRADESH</t>
  </si>
  <si>
    <t>28.04.1998</t>
  </si>
  <si>
    <t>DHARMENDRA RAMANI</t>
  </si>
  <si>
    <t>KUNDAN RAMANI</t>
  </si>
  <si>
    <t>GUJARATI</t>
  </si>
  <si>
    <t>HRITHIK SHARMA</t>
  </si>
  <si>
    <t>16BT6CT047</t>
  </si>
  <si>
    <t>hrithiksharma116@gmail.com</t>
  </si>
  <si>
    <t>NO.4, KALPNA PRINTERS, SWARNKAR COLONY, VIDISHA</t>
  </si>
  <si>
    <t>19.12.1997</t>
  </si>
  <si>
    <t>SHYAM SUNDAR SHARMA</t>
  </si>
  <si>
    <t>UMA SHARMA</t>
  </si>
  <si>
    <t>RAJA NAGA SAI NAIMEESH</t>
  </si>
  <si>
    <t>16BT6CT048</t>
  </si>
  <si>
    <t>naimeesh@gmail.com</t>
  </si>
  <si>
    <t>8861159875(F)/8105403269(M)</t>
  </si>
  <si>
    <t>FLAT NO.104, SAPTAGIRI RESIDENCY-4, 7TH CROSS, KATHRIGUPPE, BSK 3RD STAGE, BANGALORE - 560085</t>
  </si>
  <si>
    <t>16.09.1998</t>
  </si>
  <si>
    <t>RAJA NAGA SATYANARAYANA RAO</t>
  </si>
  <si>
    <t>RAJA RAJANI KUMARI</t>
  </si>
  <si>
    <t>SHRIYA T</t>
  </si>
  <si>
    <t>16BT6CT049</t>
  </si>
  <si>
    <t>9535685087 / 9482003565 / 9448485374</t>
  </si>
  <si>
    <t>FLAT NO. 504, SESHA'S BHANU RESIDENCY - I, 4TH MAIN, 6TH CROSS, N. S. PALYA, B. T. M. LAYOUT, 2ND STAGE, BANGALORE 560 076</t>
  </si>
  <si>
    <t>21.12.1998</t>
  </si>
  <si>
    <t>T SRINIVAS REDDY</t>
  </si>
  <si>
    <t>T MADHAVI</t>
  </si>
  <si>
    <t>11 Subjects</t>
  </si>
  <si>
    <t>Abhijit Kar</t>
  </si>
  <si>
    <t>16BT6MA001</t>
  </si>
  <si>
    <t>B.Tech CSE - Cloud Technology &amp; Mobile Application</t>
  </si>
  <si>
    <t>B.Tech-CTMA</t>
  </si>
  <si>
    <t>abhijitkar126@gmail.com</t>
  </si>
  <si>
    <t>QTR.NO: 3R/75, ARC CHARBATIA, CUTTACK, ODISHA</t>
  </si>
  <si>
    <t>SUDHANSU SEKHAR KAR</t>
  </si>
  <si>
    <t>ARATI KAR</t>
  </si>
  <si>
    <t>Abhisek Dey</t>
  </si>
  <si>
    <t>16BT6MA002</t>
  </si>
  <si>
    <t>dey.abhishek@rocketmail.com</t>
  </si>
  <si>
    <t>8389928196 / 9434478556 / 9474191355</t>
  </si>
  <si>
    <t>ABHISEK DEY, S/O. KASHINATH DEY, JOGESH PALLY, ( NEAR M. R. SHOP), BANKURA P. O. AND BANKURA DISTRICT, WEST BENGAL</t>
  </si>
  <si>
    <t>09.08.1998</t>
  </si>
  <si>
    <t>KASHI NATH DEY</t>
  </si>
  <si>
    <t>INDRANI DEY</t>
  </si>
  <si>
    <t>Akash Sancheti</t>
  </si>
  <si>
    <t>16BT6MA003</t>
  </si>
  <si>
    <t>akashsancheti15@gmail.com</t>
  </si>
  <si>
    <t>9822474860/9881714860</t>
  </si>
  <si>
    <t>FLAT NO. 18, ARCHANA APTTS, M.B.TOWN, OLD PARDI NAKA, NAGPUR.</t>
  </si>
  <si>
    <t>05.03.1997</t>
  </si>
  <si>
    <t>DEEPAK SANCHETI</t>
  </si>
  <si>
    <t>VARSHA SANCHETI</t>
  </si>
  <si>
    <t>Aniket R Chouhan</t>
  </si>
  <si>
    <t>16BT6MA004</t>
  </si>
  <si>
    <t>aniketrchouhan1998@gmail.com</t>
  </si>
  <si>
    <t>9986424999 / 9986779411</t>
  </si>
  <si>
    <t>#15, 1ST FLOOR, 2ND CROSS, CSI COMPOUND, MISSION ROAD, OPP. YWCA HOSTEL, BANGALORE - 560 027</t>
  </si>
  <si>
    <t>03.02.1998</t>
  </si>
  <si>
    <t>RAMESH K CHOUHAN</t>
  </si>
  <si>
    <t>NEETU R CHOUHAN</t>
  </si>
  <si>
    <t>080 - 22215079 / 22260631 / 9986424999 / 9986779411</t>
  </si>
  <si>
    <t>CHOUHAN</t>
  </si>
  <si>
    <t>Aparna Solanki</t>
  </si>
  <si>
    <t>16BT6MA005</t>
  </si>
  <si>
    <t>aparnasolanki1234@gmail.com</t>
  </si>
  <si>
    <t>8050088888/9632446026</t>
  </si>
  <si>
    <t xml:space="preserve">BOARD OF RRE-UNIVERSITY EDUCATION </t>
  </si>
  <si>
    <t>APARNA HOUSE, PLOTNO8, 4TH CORSS, NEAR VISHAL SCHOOL, ANCHEPALYA, SRIKANTAPURA, NAGASANDRA POST, BANGALORE-73</t>
  </si>
  <si>
    <t>12.09.1999</t>
  </si>
  <si>
    <t>HIRALAL SOLANKI</t>
  </si>
  <si>
    <t>PRAMILA SOLANKI</t>
  </si>
  <si>
    <t>RAJPUT</t>
  </si>
  <si>
    <t>Balumuri Godhakrishna</t>
  </si>
  <si>
    <t>16BT6MA006</t>
  </si>
  <si>
    <t>godhakrishna33@gmail.com</t>
  </si>
  <si>
    <t>9440239743/8522818758</t>
  </si>
  <si>
    <t xml:space="preserve">TELANGANA STATE BOARD OF INTERMEDIATE EDUCATION-HYDERABAD </t>
  </si>
  <si>
    <t>H-NO2-10-2018, BHAGYANAGAR, KARIMNAGAR,TELANGANA-505001</t>
  </si>
  <si>
    <t>BALUMURI SATYANARAYANA RAO</t>
  </si>
  <si>
    <t>BALUMURI ARUNA</t>
  </si>
  <si>
    <t>Budata Jagadish</t>
  </si>
  <si>
    <t>16BT6MA007</t>
  </si>
  <si>
    <t>jagadishbudata33@gmail.com</t>
  </si>
  <si>
    <t>22.11.1998</t>
  </si>
  <si>
    <t>BUDATA CHUDAMANI</t>
  </si>
  <si>
    <t>BUDATA KURMAVATI</t>
  </si>
  <si>
    <t>AGNIKULA KSHATRIYA</t>
  </si>
  <si>
    <t>Chandan Rao Salankey J S</t>
  </si>
  <si>
    <t>16BT6MA008</t>
  </si>
  <si>
    <t>chandansalankey@gmail.com</t>
  </si>
  <si>
    <t>9341467229/8722884738</t>
  </si>
  <si>
    <t>NO. 684/L, 2ND CROSS, MAHALAKSHMI LAYOUT, BENING CHENNAMBIKA COLLEGE, CHURCH ROAD, CHANNAPATNA.</t>
  </si>
  <si>
    <t>08.11.1998</t>
  </si>
  <si>
    <t>J.R.SHANMUKH RAO SALANKEY</t>
  </si>
  <si>
    <t>RUKMINI BAI</t>
  </si>
  <si>
    <t xml:space="preserve">KSHATRIYA </t>
  </si>
  <si>
    <t>Chepyala Alekhya</t>
  </si>
  <si>
    <t>16BT6MA009</t>
  </si>
  <si>
    <t>alekhya.chepyala@gmail.com</t>
  </si>
  <si>
    <t>9440042355/9581776745</t>
  </si>
  <si>
    <t xml:space="preserve">2-10-2103/G, BHAGYANAGAR, KARIMNAGAR, </t>
  </si>
  <si>
    <t>18-07-1998</t>
  </si>
  <si>
    <t>CHEPYALA UPENDER RAO</t>
  </si>
  <si>
    <t>CHEPYALA VANAJA</t>
  </si>
  <si>
    <t>Darshan K</t>
  </si>
  <si>
    <t>16BT6MA010</t>
  </si>
  <si>
    <t>darshangowda987@gmail.com</t>
  </si>
  <si>
    <t>9686426716 / 8861213847</t>
  </si>
  <si>
    <t>BOARD OF HIGH SCHOOL AND INTERMEDIATE EDUCATION UTTAR PRADESH</t>
  </si>
  <si>
    <t>#58, DWARKANAGAR, 1ST STAGE EAST, 2ND MAIN ROAD, JENUGUDU BUILDING, CHENNASANDRA, BANGALORE - 560 061</t>
  </si>
  <si>
    <t>06.11.1987</t>
  </si>
  <si>
    <t>KRISHNA M P</t>
  </si>
  <si>
    <t>RADHA C</t>
  </si>
  <si>
    <t>Divya Sharma</t>
  </si>
  <si>
    <t>16BT6MA011</t>
  </si>
  <si>
    <t>divyasharma98@gmail.com</t>
  </si>
  <si>
    <t>9900053326/8748970374</t>
  </si>
  <si>
    <t>BOARD OF SECONDARY EDUCATION , RAJASTHAN</t>
  </si>
  <si>
    <t>HT-209, H2 BLOCK, ITTINA NEELA APTS. NEAR GOLD COINS CLUB, ANEKAL, BANGALORE-560100</t>
  </si>
  <si>
    <t>28.03.1998</t>
  </si>
  <si>
    <t>PAWAN KUMAR SHARMA</t>
  </si>
  <si>
    <t>ANJALI SHARMA</t>
  </si>
  <si>
    <t>Dulam Venkata Kashyap</t>
  </si>
  <si>
    <t>16BT6MA012</t>
  </si>
  <si>
    <t>48             (Grade Points)</t>
  </si>
  <si>
    <t>BOARD OF INTERMIDATE EDUCATION, A. P</t>
  </si>
  <si>
    <t>327-1-911, GANGISHETTY STREET, BALAI NAGAR, NELLORE-524002, AP</t>
  </si>
  <si>
    <t>07.11.1998</t>
  </si>
  <si>
    <t>D.VENKATA SURESH</t>
  </si>
  <si>
    <t>D.SARADA</t>
  </si>
  <si>
    <t xml:space="preserve">BALIJA NAIDU </t>
  </si>
  <si>
    <t>M Sai Tejas</t>
  </si>
  <si>
    <t>16BT6MA014</t>
  </si>
  <si>
    <t>saitejasvarma@gmail.com</t>
  </si>
  <si>
    <t>9880096909/9663803347/9972702875</t>
  </si>
  <si>
    <t>#68/83, 7TH CROSS, 2ND FLOOR, WILSONGARDEN, BANGALORE 560027</t>
  </si>
  <si>
    <t>10.05.1998</t>
  </si>
  <si>
    <t>RAMADAS VARMA</t>
  </si>
  <si>
    <t>VIJAYA LAKSHMI</t>
  </si>
  <si>
    <t>THOGATA</t>
  </si>
  <si>
    <t>Nishitha B R</t>
  </si>
  <si>
    <t>16BT6MA015</t>
  </si>
  <si>
    <t>nishibottu1998@gmail.com</t>
  </si>
  <si>
    <t>NO.20-46, NAIDU BUILDING, CHITTOOR, ANDHRA PRADESH.</t>
  </si>
  <si>
    <t>03.09.1998</t>
  </si>
  <si>
    <t>RAMAKANTH CHOWDARY</t>
  </si>
  <si>
    <t>JALAJA</t>
  </si>
  <si>
    <t>Peddireddy Sai Kumar Reddy</t>
  </si>
  <si>
    <t>16BT6MA016</t>
  </si>
  <si>
    <t>saikumarpeddireddy001@gmail.com</t>
  </si>
  <si>
    <t>9963622713 / 8374601521</t>
  </si>
  <si>
    <t>PEDDI REDDY SAI KUMAR REDDY, S/O. P. VENKATA REDDY, K. C. AGRAHARAM POST AND VILLAGE, REDDIVARIPALLI MANDAL, KADAPA DISTRICT, ANDHRA PRADESH</t>
  </si>
  <si>
    <t>PEDDIREDDY VENKATA REDDY</t>
  </si>
  <si>
    <t>PEDDIREDDY SUBBA RATHNAMMA</t>
  </si>
  <si>
    <t>KAPU</t>
  </si>
  <si>
    <t>Policherla Gowthamkumar</t>
  </si>
  <si>
    <t>16BT6MA017</t>
  </si>
  <si>
    <t>pkumargowtham2gmail.com</t>
  </si>
  <si>
    <t>9849819227/ 9030643168</t>
  </si>
  <si>
    <t>D.NO: 6-439, NTR COLONY, VENKATAGIRI, NELLORE, ANDRA PRADESH</t>
  </si>
  <si>
    <t>09.08.1999</t>
  </si>
  <si>
    <t>POLICHERLA SURESHBABU</t>
  </si>
  <si>
    <t>POLICHERLA KUMARI</t>
  </si>
  <si>
    <t>SALI</t>
  </si>
  <si>
    <t>Praneetha V</t>
  </si>
  <si>
    <t>16BT6MA018</t>
  </si>
  <si>
    <t>jayasimhapathapalyam@gmail.com</t>
  </si>
  <si>
    <t>9000611234 / 9885354155</t>
  </si>
  <si>
    <t>22-1140/4A,KONGAREDDIPALLE EXTN. NEAR CHITTOOR EYE HOSPITAL, CHITTOOR, ANDHRA PRADESH - 517 001</t>
  </si>
  <si>
    <t>25.11.1998</t>
  </si>
  <si>
    <t>VIJAY SIMHA REDDY M</t>
  </si>
  <si>
    <t>SUJATHA K J</t>
  </si>
  <si>
    <t>Rachana B</t>
  </si>
  <si>
    <t>16BT6MA019</t>
  </si>
  <si>
    <t>rachana1426@gmail.com</t>
  </si>
  <si>
    <t># 36,3RD MAIN KHADI LAYOUT VIVEKANANDA NGAGAR KATHRUGUPPE MAIN ROAD BSK 3RD STAGE BANGALORE-560085</t>
  </si>
  <si>
    <t>14.12.1998</t>
  </si>
  <si>
    <t>V S BHNU MURTHY</t>
  </si>
  <si>
    <t>V SRIDEVI</t>
  </si>
  <si>
    <t>Raghul C</t>
  </si>
  <si>
    <t>16BT6MA020</t>
  </si>
  <si>
    <t>raghu.vip@gmail.com</t>
  </si>
  <si>
    <t>TAMILNADU BOARD</t>
  </si>
  <si>
    <t>T N BOARD</t>
  </si>
  <si>
    <t>4TH MAIN, 4TH CROSS, SAMPIGAE LAYOUT, VIJAYANAGAR BANGALORE-79</t>
  </si>
  <si>
    <t>24.03.1998</t>
  </si>
  <si>
    <t xml:space="preserve">CHEZHIAN </t>
  </si>
  <si>
    <t>SUNITHA</t>
  </si>
  <si>
    <t>006582441000/006583940972</t>
  </si>
  <si>
    <t>THULUVA VELLALAR</t>
  </si>
  <si>
    <t>Rahul S</t>
  </si>
  <si>
    <t>16BT6MA021</t>
  </si>
  <si>
    <t>srahul9991@gmail.com</t>
  </si>
  <si>
    <t>#108, S4, SAPTHAGIRI RESIDENCY, SBM CROSS, KSRTC LAYOUT, CHIKKALASANDRA, BANGALORE - 560 061</t>
  </si>
  <si>
    <t>13.06.1999</t>
  </si>
  <si>
    <t>SUBRAMANIAN R</t>
  </si>
  <si>
    <t>BHARATHI JAIN M</t>
  </si>
  <si>
    <t>DIGAMBAR</t>
  </si>
  <si>
    <t xml:space="preserve">Rakshith Yadhav A R B </t>
  </si>
  <si>
    <t>16BT6MA022</t>
  </si>
  <si>
    <t>sakshithyadawmi6@gmail.com</t>
  </si>
  <si>
    <t>9686561369/9535097179</t>
  </si>
  <si>
    <t># 709 30TH CROSS TILAKNAGAR JAYANAGAR BANGALORE -560043</t>
  </si>
  <si>
    <t>05.06.1998</t>
  </si>
  <si>
    <t>RAMESH BABU A.K</t>
  </si>
  <si>
    <t>GEETH. G</t>
  </si>
  <si>
    <t>GOLLA</t>
  </si>
  <si>
    <t>Rishi Jain</t>
  </si>
  <si>
    <t>16BT6MA023</t>
  </si>
  <si>
    <t>rishiparakh28@gmail.com</t>
  </si>
  <si>
    <t>A-25, KHANDELWAL COLONY, DURG, CHHATTISGARH</t>
  </si>
  <si>
    <t>28.09.2016</t>
  </si>
  <si>
    <t>RAJNISH JAIN</t>
  </si>
  <si>
    <t>SEEMA JAIN</t>
  </si>
  <si>
    <t>Sanjana M Suryakula</t>
  </si>
  <si>
    <t>16BT6MA024</t>
  </si>
  <si>
    <t>sanjanaprasad57@gmail.com</t>
  </si>
  <si>
    <t>9483742939/ 99862600718</t>
  </si>
  <si>
    <t>NO.16/17, RAMAPPA LAYOUT, JP NAGAR 7TH PHASE, PUTTENAHALLI PALYA, BANGALORE- 560078</t>
  </si>
  <si>
    <t>23.10.1998</t>
  </si>
  <si>
    <t>K MAHADEVA PRASAD</t>
  </si>
  <si>
    <t>J NIVEDITHA</t>
  </si>
  <si>
    <t>Setty Vineeth</t>
  </si>
  <si>
    <t>16BT6MA025</t>
  </si>
  <si>
    <t>kumarsettyswamy@gmail.com</t>
  </si>
  <si>
    <t>9440285291/ 9985724460</t>
  </si>
  <si>
    <t>NO.18/1/491/10, VENUGOPAL NAGAR, ANANTHAPUR.</t>
  </si>
  <si>
    <t>06.03.1998</t>
  </si>
  <si>
    <t>SETTY KUMAR</t>
  </si>
  <si>
    <t>SETTY KALAVATHI</t>
  </si>
  <si>
    <t>JANGAMA</t>
  </si>
  <si>
    <t>Shweta Kumawat</t>
  </si>
  <si>
    <t>16BT6MA027</t>
  </si>
  <si>
    <t>rahitkumawat21@gmail.com</t>
  </si>
  <si>
    <t>F-220 MAYUR MINERALS AND CHEMICALS, AMBAJI RIICO INDUSTRIAL AREA, ACBUROAD, DIST SIROHI(RAJ) PIN CODE:307026</t>
  </si>
  <si>
    <t>20.10.1997</t>
  </si>
  <si>
    <t>RAMESH KUMAWAT</t>
  </si>
  <si>
    <t>SEEMA KUMAWAT</t>
  </si>
  <si>
    <t>9829401255/9001506699</t>
  </si>
  <si>
    <t>KUMAWAT</t>
  </si>
  <si>
    <t>Takkoli Rahul Krishna Reddy</t>
  </si>
  <si>
    <t>16BT6MA028</t>
  </si>
  <si>
    <t>rahulbunny98@gmail.com</t>
  </si>
  <si>
    <t>57             (Grade Points)</t>
  </si>
  <si>
    <t>RUKAVARI PALLI, PALLEMPALLI POST, KADAPA</t>
  </si>
  <si>
    <t>23.09.1998</t>
  </si>
  <si>
    <t>TAKKOLI RAMESH REDDY</t>
  </si>
  <si>
    <t>TAKKOLI ARUNA</t>
  </si>
  <si>
    <t>Tanisha J</t>
  </si>
  <si>
    <t>16BT6MA029</t>
  </si>
  <si>
    <t>taribhal9222@gmail.com</t>
  </si>
  <si>
    <t>9620116691 / 9845384222 / 9620116691</t>
  </si>
  <si>
    <t>#132, "SHIVA SHREE GOWRI", OPP. BUS STOP, MICO LAYOUT, AREKERE, BANGALORE - 560 076</t>
  </si>
  <si>
    <t>05.01.1998</t>
  </si>
  <si>
    <t>JAGADISH S</t>
  </si>
  <si>
    <t>GEETHA N</t>
  </si>
  <si>
    <t>Vivek Kumar</t>
  </si>
  <si>
    <t>16BT6MA030</t>
  </si>
  <si>
    <t>vivekumar6005@gmail.com</t>
  </si>
  <si>
    <t>BIHAR SCHOOL EXAMINATION BOARD, PATNA</t>
  </si>
  <si>
    <t>6 &amp; 7 PITS, COLLIEREY, JAMADOBA, P.O- BHAGA, JHARIA, DHANBAD, JHARKHAND</t>
  </si>
  <si>
    <t>02.05.1996</t>
  </si>
  <si>
    <t>YOGENDRA YADAV</t>
  </si>
  <si>
    <t>MEENA DEVI</t>
  </si>
  <si>
    <t>Nikhil B G</t>
  </si>
  <si>
    <t>16BT6MA031</t>
  </si>
  <si>
    <t>BGNIKHIC.2010@GMAIL.COM</t>
  </si>
  <si>
    <t>97399093588/9739093688</t>
  </si>
  <si>
    <t>NO: 192, LAKSHMI NILAYA, 3RD MAIN 6TH CROSS, AVALAHALLI BDA 2ND LAYOUT, BANASHANKARI 3RD PHASE, BANGALORE-560085</t>
  </si>
  <si>
    <t>19.03.1998</t>
  </si>
  <si>
    <t>GOPINATH B K</t>
  </si>
  <si>
    <t>VASANTHA LAKSHMI GOPINATH</t>
  </si>
  <si>
    <t>Sandeep Yadav</t>
  </si>
  <si>
    <t>16BT6MA032</t>
  </si>
  <si>
    <t>sandeep10081998@ gmail.com</t>
  </si>
  <si>
    <t>9451880617 (S) / 9415880850 (F) / 9451880617 (M)</t>
  </si>
  <si>
    <t>Uttar Pradesh</t>
  </si>
  <si>
    <t>BOARD OF HIGH SCHOOL AND INTERMEDIATE EDUCATION UTTAR PRADESH ALLAHABAD</t>
  </si>
  <si>
    <t>HOUSE NO-38, SHIVPIIJAN NAGAR COLONY, PRAKASH NAGAR, POST-SOHILAPUR (D) UTTAR PRADESH,GHAHPUR-233001</t>
  </si>
  <si>
    <t>10.08.1998</t>
  </si>
  <si>
    <t>MAHENDRA SINGH YADAV</t>
  </si>
  <si>
    <t>NAMITA YADAV</t>
  </si>
  <si>
    <t>9451880617/9415880850</t>
  </si>
  <si>
    <t>Aayush Jain</t>
  </si>
  <si>
    <t>16BT6MA033</t>
  </si>
  <si>
    <t>sinan.rahoof21@outlook.com</t>
  </si>
  <si>
    <t>SARVODAYA BOOK DEPOT SHOP, NO-65, A-MARKET BHILAI (CG)</t>
  </si>
  <si>
    <t>20.03.1998</t>
  </si>
  <si>
    <t>SUNIL JAIN</t>
  </si>
  <si>
    <t>SARIKA JAIN</t>
  </si>
  <si>
    <t>K Mohammed Sinan Rahoof</t>
  </si>
  <si>
    <t>16BT6MA034</t>
  </si>
  <si>
    <t xml:space="preserve">CENTRAL BOARD OF SECONDARY EDUCATION </t>
  </si>
  <si>
    <t>P.P.K MANZIL, MERUVAMBAI, KUTHUPARAMBA, KANNUR-670701</t>
  </si>
  <si>
    <t xml:space="preserve">ABDUL RAJPPF K P </t>
  </si>
  <si>
    <t>NADEERA</t>
  </si>
  <si>
    <t xml:space="preserve">MAPPILA </t>
  </si>
  <si>
    <t>Karthik N Rao</t>
  </si>
  <si>
    <t>16BT6MA035</t>
  </si>
  <si>
    <t>karthiknrao98@gmail.com</t>
  </si>
  <si>
    <t>BOARD OF PRE-UNIVERSITY EDUCATION</t>
  </si>
  <si>
    <t>TF-301, SAI IMAGE MAGNA, CANARA BANK ROAD, VALLABHANAGAR, UTTARAHALLI MAIN ROAD, BANGALORE - 560061</t>
  </si>
  <si>
    <t>30.10.1998</t>
  </si>
  <si>
    <t>SJN RAMA RAO</t>
  </si>
  <si>
    <t>ROOPA RAO</t>
  </si>
  <si>
    <t>Mayank Katiyar</t>
  </si>
  <si>
    <t>16BT6MA036</t>
  </si>
  <si>
    <t>mayank8636@gmail.com</t>
  </si>
  <si>
    <t>9652222903/8019511940</t>
  </si>
  <si>
    <t>#1148-150, SHASHANK ENCLAVE, DAMMIGUDA ROAD, NAGARAM, TELENGANA</t>
  </si>
  <si>
    <t>12.11.1999</t>
  </si>
  <si>
    <t>MAHESH KUMAR KATIYAR</t>
  </si>
  <si>
    <t>VINOD KATIYAR</t>
  </si>
  <si>
    <t>KURMI</t>
  </si>
  <si>
    <t>Neha N</t>
  </si>
  <si>
    <t>16BT6MA037</t>
  </si>
  <si>
    <t>neharajcps@gmail.com</t>
  </si>
  <si>
    <t>9902359000/9035182987</t>
  </si>
  <si>
    <t>#29/B, KSR LAYOUT, DC HALLI MAIN ROAD, OFF B.G. ROAD, BANGALORE - 560076</t>
  </si>
  <si>
    <t>28.05.1998</t>
  </si>
  <si>
    <t>NATARAJ G</t>
  </si>
  <si>
    <t>Y S ASHA</t>
  </si>
  <si>
    <t>LINGAYAT</t>
  </si>
  <si>
    <t>Rishikesh Tiwari</t>
  </si>
  <si>
    <t>16BT6MA039</t>
  </si>
  <si>
    <t>rishiostiwari@gmail.com</t>
  </si>
  <si>
    <t>07714033464/9926948696</t>
  </si>
  <si>
    <t>NEW SHANTHI NAGAR, BEHIND VINIT STATE STREET, NO.8, RAIPUR, SHANKAR NAGAR POST - 492007</t>
  </si>
  <si>
    <t>16.12.1996</t>
  </si>
  <si>
    <t>ASHOK KUMAR TIWARI</t>
  </si>
  <si>
    <t>SANGITA TIWARI</t>
  </si>
  <si>
    <t>Rohan Sanjay Dhekne</t>
  </si>
  <si>
    <t>16BT6MA040</t>
  </si>
  <si>
    <t>rohandhekne77727@gmail.com</t>
  </si>
  <si>
    <t>9449071294/9403471535</t>
  </si>
  <si>
    <t>C/O SHREE RENUKA SUGARS LIMITED, 33/34 NDA PASHAN ROAD, ABOVE SBI, BANDHAN, PUNE-411021</t>
  </si>
  <si>
    <t>05.04.1998</t>
  </si>
  <si>
    <t>SANJAY GANESH DHEKNE</t>
  </si>
  <si>
    <t>SHOBHA SANJAY DHEKNE</t>
  </si>
  <si>
    <t>Sharath Sajeev</t>
  </si>
  <si>
    <t>16BT6MA041</t>
  </si>
  <si>
    <t>sharathsjv@gmail.com</t>
  </si>
  <si>
    <t>9746824337/9400471972</t>
  </si>
  <si>
    <t>TR-35/1663,"AKSHAYA", NARAYANA NAGAR, INDIRA ROAD, PONEKKARA ROAD, EDAPPALLY, ERNAKULAM, KERALA-682024</t>
  </si>
  <si>
    <t>30-12-1997</t>
  </si>
  <si>
    <t xml:space="preserve">SAJEEV SURENDRANATH </t>
  </si>
  <si>
    <t>BITA SAJEEV</t>
  </si>
  <si>
    <t>NAIR</t>
  </si>
  <si>
    <t>Shashank Jangra</t>
  </si>
  <si>
    <t>16BT6MA042</t>
  </si>
  <si>
    <t>jangra.shashank@gmail.com</t>
  </si>
  <si>
    <t>9729235704/9945059743</t>
  </si>
  <si>
    <t xml:space="preserve">COUNCIL FOR THE INDIAN SHOOL CERTIFICATE EXAMINATIONS </t>
  </si>
  <si>
    <t>#30/3, NANJAPPA ROAD, SHANTINAGAR,</t>
  </si>
  <si>
    <t>17.12.1998</t>
  </si>
  <si>
    <t xml:space="preserve">VINOD KUMAR JANGRA </t>
  </si>
  <si>
    <t>MEENU RANI JANGRA</t>
  </si>
  <si>
    <t>9945059743/9729235704</t>
  </si>
  <si>
    <t>Shreya Sreenivasan</t>
  </si>
  <si>
    <t>16BT6MA043</t>
  </si>
  <si>
    <t>roopa.sreenivasa06@gmail.com</t>
  </si>
  <si>
    <t>8095536108(M)/9440570978(F)/8095536108(MOTHER)/08558288810(FAX)</t>
  </si>
  <si>
    <t>#564, 22ND A CROSS, 14TH MAIN, BANASHANKARI II STAGE, BANGALORE - 560070</t>
  </si>
  <si>
    <t>29.07.1998</t>
  </si>
  <si>
    <t>T V SREENIVASAN</t>
  </si>
  <si>
    <t>ROOPA SREENIVASAN</t>
  </si>
  <si>
    <t>Shweta Rajeev</t>
  </si>
  <si>
    <t>16BT6MA044</t>
  </si>
  <si>
    <t>rajeev.shweta777gmail.com</t>
  </si>
  <si>
    <t>COUNCIL FOR THE INDIAN SCHOOL CERTIFICATE EXAMINATIONS</t>
  </si>
  <si>
    <t>GITANJALI, KANDIYOOR, MAVELIKARA, ALAPUZHA DISTRICT, KERALA, INDIA</t>
  </si>
  <si>
    <t>R RAJEEV</t>
  </si>
  <si>
    <t>KAVITA RAJEEV</t>
  </si>
  <si>
    <t>Srinidhi H K</t>
  </si>
  <si>
    <t>16BT6MA045</t>
  </si>
  <si>
    <t>tilaksharma1114@gmail.com</t>
  </si>
  <si>
    <t>9980481820/ 9481787345</t>
  </si>
  <si>
    <t>DEPARTMENT OF PRE - UNIVERSITY EDUCATION, KARNATAKA</t>
  </si>
  <si>
    <t>NO.20, SRINIDHI, 1ST MAIN RAOD, ITI LAYOUT, (KK LAYOUT), BEHIND DEEPA COMPLEX,NAGARABHAVI 2ND STAGE, BANGALORE- 560072</t>
  </si>
  <si>
    <t>13.11.1998</t>
  </si>
  <si>
    <t>H KUMAR</t>
  </si>
  <si>
    <t>JAYA</t>
  </si>
  <si>
    <t>V Harshavardhan Reddy</t>
  </si>
  <si>
    <t>16BT6MA046</t>
  </si>
  <si>
    <t>harshareddy827@gmail.com</t>
  </si>
  <si>
    <t>46             (Grade Points)</t>
  </si>
  <si>
    <t>SHIVA PARVATHI NILAYAM, MARUTHI NAGAR, JUDICIAL COLONY, M.D.K.ROAD, NERA VARTHA OFFICE, KURNOOL.</t>
  </si>
  <si>
    <t>V. SATYANARAYANA REDDY</t>
  </si>
  <si>
    <t>V.SHAKUNTHALA</t>
  </si>
  <si>
    <t>VEERASAIVA LINGAYATH</t>
  </si>
  <si>
    <t>Varsha T P</t>
  </si>
  <si>
    <t>16BT6MA047</t>
  </si>
  <si>
    <t>VARSHAPRASANNA1997@GMAIL.COM</t>
  </si>
  <si>
    <t>9482065388 (M) 9986877331 (F)</t>
  </si>
  <si>
    <t>BOARD OF PRE UNIVERSITY EDUCATION</t>
  </si>
  <si>
    <t>#616,DODDAIAH, ARASIKERE TALUK, HASAN DIST</t>
  </si>
  <si>
    <t>10.11.1997</t>
  </si>
  <si>
    <t>T S PRASANNA</t>
  </si>
  <si>
    <t>KALAVATHI</t>
  </si>
  <si>
    <t>ARYAVYSHYA</t>
  </si>
  <si>
    <t>Vishnu G S</t>
  </si>
  <si>
    <t>16BT6MA048</t>
  </si>
  <si>
    <t>GSVISHNU.786@GMAIL.COM</t>
  </si>
  <si>
    <t>7760446449 (M) 9590616956 (F)</t>
  </si>
  <si>
    <t># 48, RAMAVILAS ROAD, K R MOHALLA, MYSORE</t>
  </si>
  <si>
    <t>06.04.1998</t>
  </si>
  <si>
    <t>SRIHARI G R</t>
  </si>
  <si>
    <t>HARSHA MANJULA S</t>
  </si>
  <si>
    <t>Yallam Yasasvi</t>
  </si>
  <si>
    <t>16BT6MA049</t>
  </si>
  <si>
    <t>yallamyasasvi@gmail.com</t>
  </si>
  <si>
    <t>9986177895/9000596772</t>
  </si>
  <si>
    <t>52             (Grade Points)</t>
  </si>
  <si>
    <t>TELANGANA STATE BOARD OF INERMEDIATE EDUATION : HYDERABAD</t>
  </si>
  <si>
    <t>FLAT NO. 202, NIHARIKA MANSION, NARAYANA SKHETRAM LANE, PADMANAGAR, PH-II CHINTAL, QUTHBULLAPUR MANDAL, R R DISTRICT,HYDERABAD T S -500054</t>
  </si>
  <si>
    <t>17.09.1999</t>
  </si>
  <si>
    <t>YALLAM ERRI SWAMY</t>
  </si>
  <si>
    <t>YALLAM UMADEVI</t>
  </si>
  <si>
    <t>Yash Gugaliya</t>
  </si>
  <si>
    <t>16BT6MA050</t>
  </si>
  <si>
    <t>yasngugallya@gmail.com</t>
  </si>
  <si>
    <t>9538382833/974254565</t>
  </si>
  <si>
    <t>SHREE PRAKASH CASH &amp; CARRY 6/1 L.V BUILDING, D.K LANE, NEAR JALARA MARKET, CHIKEPET CROSS, BANGALORE</t>
  </si>
  <si>
    <t>28.08.1998</t>
  </si>
  <si>
    <t>UTTAMCHANA GUGALIYA</t>
  </si>
  <si>
    <t>RADHA</t>
  </si>
  <si>
    <t>Hardik Bardia</t>
  </si>
  <si>
    <t>16BT6MA051</t>
  </si>
  <si>
    <t>hardik_bardia@yahoo.com</t>
  </si>
  <si>
    <t>9662054283/ 9662045283</t>
  </si>
  <si>
    <t>C-59, AKSHARDHAM TENAMEWIS, VIKAS NAGAR-2, OLD PADRA ROAD, VADODARA- 390020, GUJARAT</t>
  </si>
  <si>
    <t>04.01.1999</t>
  </si>
  <si>
    <t>SUSHIL BARDIA</t>
  </si>
  <si>
    <t>SMITA BARDIA</t>
  </si>
  <si>
    <t>Vaidya Ruchera</t>
  </si>
  <si>
    <t>16BT6MA052</t>
  </si>
  <si>
    <t>rucheravaidya@yahoo.co.in</t>
  </si>
  <si>
    <t>9704475740/9248642178</t>
  </si>
  <si>
    <t>610, AMIRT APARTMENTS, SOMAJIGUDA, HYDERABAD- 500082</t>
  </si>
  <si>
    <t>13.05.1999</t>
  </si>
  <si>
    <t>GURURAJ VAIDYA</t>
  </si>
  <si>
    <t>VAIDYA CHANDRIKA</t>
  </si>
  <si>
    <t>Vedant Ramani</t>
  </si>
  <si>
    <t>16BT6MA053</t>
  </si>
  <si>
    <t>rvedantcool@gmail.com</t>
  </si>
  <si>
    <t>ABHISHEK SUBBA</t>
  </si>
  <si>
    <t>2017-21</t>
  </si>
  <si>
    <t>abhisheksubba.py@gmail.com</t>
  </si>
  <si>
    <t>CAMBRIDGE INTERNATIONAL EXAMINATIONS</t>
  </si>
  <si>
    <t>UPPER PHODONG BLOCK, P.O.PHONDONG, NORTH SIKKIM,(LAND MARK)-NEAR POWER COLONY, PHODONG, PIN-737119</t>
  </si>
  <si>
    <t>15.07.1998</t>
  </si>
  <si>
    <t>S K SUBBA</t>
  </si>
  <si>
    <t>MADHU SUBBA</t>
  </si>
  <si>
    <t>ST-SUBBA</t>
  </si>
  <si>
    <t>ABHISHEK VERMA</t>
  </si>
  <si>
    <t>vermas691999@gmail.com</t>
  </si>
  <si>
    <t>RZ-479/5, STREET NO.44, SADH NAGAR, PALAM COLONY, NEW DELHI-110045</t>
  </si>
  <si>
    <t>06.09.1999</t>
  </si>
  <si>
    <t>VINOD KUMAR</t>
  </si>
  <si>
    <t>REKHA</t>
  </si>
  <si>
    <t>PRAJAPATI</t>
  </si>
  <si>
    <t>ADITYA HOTWANI</t>
  </si>
  <si>
    <t>HOTWANIADITYA1203@GMAIL.COM</t>
  </si>
  <si>
    <t>22, HANUMAN NAGAR, BYRON BAZAR, NEAR HOLY CROSS SCHOOL RAIPUR-482001</t>
  </si>
  <si>
    <t>12.3.1997</t>
  </si>
  <si>
    <t>GOPI CHAND HOTWANI</t>
  </si>
  <si>
    <t>POOJA HOTWANI</t>
  </si>
  <si>
    <t>SINDHI</t>
  </si>
  <si>
    <t>AMARA SYAM</t>
  </si>
  <si>
    <t>amarashyam12345@gmail.com</t>
  </si>
  <si>
    <t>BOARD OF INTERMEDIATE EDUCATION: A.P</t>
  </si>
  <si>
    <t>1-125, OC COLONY, PALAVENKATAPURAM(V), BRAHMASAMUDRAM(M), ANANTAPUR(D), ANDHRA PRADESH-515001</t>
  </si>
  <si>
    <t>AMARA CHENNAKESAVULU</t>
  </si>
  <si>
    <t>AMARA PADMAVATHI</t>
  </si>
  <si>
    <t>AMRENDRA SINGH</t>
  </si>
  <si>
    <t>baisamrendrasingh692@gmail.com</t>
  </si>
  <si>
    <t>H.NO.RC/12, NEAR SUN SHINE SCHOOL, BANKI MONGRA, KORBA, C G</t>
  </si>
  <si>
    <t>03.11.1999</t>
  </si>
  <si>
    <t>SHRI RAMNATH SINGH</t>
  </si>
  <si>
    <t>GEETA SINGH</t>
  </si>
  <si>
    <t>KSHATRIYA</t>
  </si>
  <si>
    <t>ANIRUDH PADMANABAN</t>
  </si>
  <si>
    <t>ANIRUDH.PADMANABAN@GMAIL.COM</t>
  </si>
  <si>
    <t>+971562333098</t>
  </si>
  <si>
    <t>SECTOR 10, NO.1655/C184, FLAT 604, NEW BUILDING, MUSSABAH, ABUDHABI, UAE</t>
  </si>
  <si>
    <t>K PADMANABAN</t>
  </si>
  <si>
    <t>SHANTI PADMANABAN</t>
  </si>
  <si>
    <t>+9715060890720</t>
  </si>
  <si>
    <t>ANSHUMAN MOHAPATRA</t>
  </si>
  <si>
    <t>-</t>
  </si>
  <si>
    <t>50, SWARNAPURI, PO-KIIT, BHUBANESWAR ODISSA-751024</t>
  </si>
  <si>
    <t>ABANI KUMAR MOHAPATRA</t>
  </si>
  <si>
    <t>JEENISH MOHAPATRA</t>
  </si>
  <si>
    <t>ANTARA DEBNATH</t>
  </si>
  <si>
    <t>gracious58antara@gmail.com</t>
  </si>
  <si>
    <t>FLAT NO.5H, BLOCK-B, SHREE RUPA APARTMENT, S D TOWER, AA-101, PRAFULLA KANAN WEST, KOLKATA-700101</t>
  </si>
  <si>
    <t>KHOKAN DEBNATH</t>
  </si>
  <si>
    <t>SUPARNA DEBNATH</t>
  </si>
  <si>
    <t>NATH</t>
  </si>
  <si>
    <t>ARAVEETI VENKATA DHEERAJ</t>
  </si>
  <si>
    <t>VENKATADHEERAJ1999@GMAIL.COM</t>
  </si>
  <si>
    <t>TELANGANA STATE BOARD OF INTERMEDIATE EDUCATION HYDERABAD</t>
  </si>
  <si>
    <t>49-1-74A, 2ND LANE, M S NAGAR, KURNOOL A.P-518002</t>
  </si>
  <si>
    <t>17.8.1999</t>
  </si>
  <si>
    <t>ARAVEETI MURALI KRISHNA SRINIVAS</t>
  </si>
  <si>
    <t>ARAVEETI VIJAYA MADHAVI</t>
  </si>
  <si>
    <t>BABA FAKRUDDIN</t>
  </si>
  <si>
    <t>babafakruddin701@gmail.com</t>
  </si>
  <si>
    <t>BOARD OF INTERMEDIATE EDUCATION, A.P</t>
  </si>
  <si>
    <t>D.NO-28-1-768, BUDDAPPANAGAR, NEAR COLLECTORATE, ANANTAPUR(D), ANDHRA PRADESH-515001</t>
  </si>
  <si>
    <t>20.10.1998</t>
  </si>
  <si>
    <t>D BABAIAH</t>
  </si>
  <si>
    <t>L M VAHEEDA</t>
  </si>
  <si>
    <t>DUDEKULA</t>
  </si>
  <si>
    <t>BEJJANKI RITHIKA</t>
  </si>
  <si>
    <t>RITHIKABEJJANKI69@GMAIL.COM</t>
  </si>
  <si>
    <t>3-1-724, VAVILALPALLY, KARIMNAGAR,TELANGANA-505001</t>
  </si>
  <si>
    <t>29.10.1999</t>
  </si>
  <si>
    <t>BEJJANKI VENKATA SRINIVAS RAO</t>
  </si>
  <si>
    <t>BEJJANKI RAMA</t>
  </si>
  <si>
    <t>VELMA</t>
  </si>
  <si>
    <t>BHUPENDRA BUDHA</t>
  </si>
  <si>
    <t>bhupendra9834@gmail.com</t>
  </si>
  <si>
    <t>TIKAPUR, 03-KAILALI, NEPAL</t>
  </si>
  <si>
    <t>27.01.1999</t>
  </si>
  <si>
    <t>TARKO BUDHA</t>
  </si>
  <si>
    <t>INDRASARA BUDHA</t>
  </si>
  <si>
    <t>CHHETRII</t>
  </si>
  <si>
    <t>NAPLEASE</t>
  </si>
  <si>
    <t>CHITTEPU CHAKRADHAR REDDY</t>
  </si>
  <si>
    <t>SRINIVASA COLONY, I LANE, RISHIKA RESIDENCY, KONAPUR, HYDERABAD, NEAR 8 POLICE BETALIAN, TELANGANA (S)</t>
  </si>
  <si>
    <t>CHITTEPU KOTI REDDY</t>
  </si>
  <si>
    <t>CHITTEPU ANURADHA REDDY</t>
  </si>
  <si>
    <t>8143414515/9848264515</t>
  </si>
  <si>
    <t>DARSHAN H</t>
  </si>
  <si>
    <t>darshanhungi@gmail.com</t>
  </si>
  <si>
    <t>#990,17TH WARD, KUCCHHAPPANAPETE, DODBALLAPUR, BANGALORE RURAL-561203</t>
  </si>
  <si>
    <t>01.04.1999</t>
  </si>
  <si>
    <t>HARIPRASAD HUNGI NARAYANA</t>
  </si>
  <si>
    <t>VEENA KATTANI GANESH</t>
  </si>
  <si>
    <t>DEVANGA</t>
  </si>
  <si>
    <t>DIXITA BHARGAVA</t>
  </si>
  <si>
    <t>dixitabhargava@gmail.com</t>
  </si>
  <si>
    <t>#G4, YAMUNOTHRI APPTS, 2ND A CROSS, NAYAK LAYOUT, J P NAGAR, 8TH PHASE, BANGALORE-560076</t>
  </si>
  <si>
    <t>VIJAY BHARGAVA</t>
  </si>
  <si>
    <t>LATA BHARGAVA</t>
  </si>
  <si>
    <t>DRUVA ANNAMANENI</t>
  </si>
  <si>
    <t>DRUVA1999@GMAIL.COM</t>
  </si>
  <si>
    <t>404,SAI CHANDRA TOWERS, ROCK HILLS, COLONY, L.B.NAGAR HYDERABAD-500068</t>
  </si>
  <si>
    <t>27.9.1999</t>
  </si>
  <si>
    <t>APPA RAO A</t>
  </si>
  <si>
    <t>SANGEETHA A</t>
  </si>
  <si>
    <t>E CHARAN SAI</t>
  </si>
  <si>
    <t>charanroyal39@gmail.com</t>
  </si>
  <si>
    <t>1-4/1, YELLAMANDHA CROSS ROAD, PILERU, CHITTOOR (D), ANDHRA PRADESH-517214</t>
  </si>
  <si>
    <t>12.02.1998</t>
  </si>
  <si>
    <t>E VENUGOPAL</t>
  </si>
  <si>
    <t>E NAGARATHNA</t>
  </si>
  <si>
    <t>BALIJA</t>
  </si>
  <si>
    <t>GANGIREDDY SANDEEP REDDY</t>
  </si>
  <si>
    <t>reddy sandeep9099@gmail.com</t>
  </si>
  <si>
    <t>NO.28/786/A6, NEAR OM SHAKTHI ARCH, NGO COLONY, NANDYAL-518502, ANDHRA PRADESH.</t>
  </si>
  <si>
    <t>G THOLISI ESWARA REDDY</t>
  </si>
  <si>
    <t>G BHAGYALAKSHMI</t>
  </si>
  <si>
    <t>GORLA INDRASAI REDDY</t>
  </si>
  <si>
    <t>prabhasindra66@gmail.com</t>
  </si>
  <si>
    <t>NO.5/442, SANJAY NAGAR, DHARMAVARAM, ANANTAPUR-515671, ANDHRA PRADESH.</t>
  </si>
  <si>
    <t>06.08.2000</t>
  </si>
  <si>
    <t>GORLA SREENIVASA REDDY</t>
  </si>
  <si>
    <t>GORLA VENKATARAMANAMMA</t>
  </si>
  <si>
    <t>GUDI SAI RAM</t>
  </si>
  <si>
    <t>sairamnaidu456@gmail.com</t>
  </si>
  <si>
    <t>3-87, KONIKI(V), INKOLLU(M), PRAKASAM(D),ANDHRA PRADESH</t>
  </si>
  <si>
    <t>GUDI VENU GOPALA RAO</t>
  </si>
  <si>
    <t>GUDI LAKSHMI</t>
  </si>
  <si>
    <t>NAIDU</t>
  </si>
  <si>
    <t>HARISH GOWDA N</t>
  </si>
  <si>
    <t>mg1532000@gmail.com</t>
  </si>
  <si>
    <t>#12, 5TH CROSS, GANESH SAW MILL ROAD, T DASARAHALLI, BANGALORE-560057</t>
  </si>
  <si>
    <t>NARASIMHA MURTHY</t>
  </si>
  <si>
    <t>GOWRAMMA</t>
  </si>
  <si>
    <t>HARSH JAIN</t>
  </si>
  <si>
    <t xml:space="preserve">MALE </t>
  </si>
  <si>
    <t>personalfile12345@gmail.com</t>
  </si>
  <si>
    <t>BHAIYAJI-NETWORK MAIN CHAURAHA, TUNDLA, FIROZABAD(D), UTTAR PRADESH-283203</t>
  </si>
  <si>
    <t>20.08.1999</t>
  </si>
  <si>
    <t>CHANDRA GUPT JAIN</t>
  </si>
  <si>
    <t>SHALINI JAIN</t>
  </si>
  <si>
    <t>JAIN-DIGAMBAR</t>
  </si>
  <si>
    <t>HARSHITHA P GOWDA</t>
  </si>
  <si>
    <t>dolllekhana21@gmail.com</t>
  </si>
  <si>
    <t>#403, KALAPPA COMPLEX, ITI LAYOUT, NAYANDAHALLI, MYSORE ROAD, BANGALORE-560039</t>
  </si>
  <si>
    <t>21.03.1999</t>
  </si>
  <si>
    <t>PRAKASH B K</t>
  </si>
  <si>
    <t>SHYLAJA N D</t>
  </si>
  <si>
    <t>HRITHIK RAJ</t>
  </si>
  <si>
    <t>hrith.raj9@gmail.com</t>
  </si>
  <si>
    <t>NO.52/53, SECOND FLOOR, SECOND MAIN, BALAJI LAYOUT, K S R P ROAD, NAGANATHPURA, BANGALORE-560100</t>
  </si>
  <si>
    <t>18.09.1999</t>
  </si>
  <si>
    <t>V K RAJ</t>
  </si>
  <si>
    <t>ASHWINI RAJ</t>
  </si>
  <si>
    <t>PILLAI</t>
  </si>
  <si>
    <t>JAIN PURVANSH MANOJ</t>
  </si>
  <si>
    <t>jpurvansh23@gmail.com</t>
  </si>
  <si>
    <t>MAHARASHTRA STATE BOARD OF SECONDARY &amp; HIGHER SECONDARY EDUCATION, PUNE</t>
  </si>
  <si>
    <t>BANOTIWALA JEWELLERS, M.G.ROAD, PACHORA DIST, JALGAON, MAHARASHTRA.</t>
  </si>
  <si>
    <t>05.11.1999</t>
  </si>
  <si>
    <t>MANOJ CHAMPALAL JAIN</t>
  </si>
  <si>
    <t>VANDANA</t>
  </si>
  <si>
    <t>JALAGAM VENKATA SAIRAM</t>
  </si>
  <si>
    <t>jalagam sai ram 8866@gmail.com</t>
  </si>
  <si>
    <t>NO.20-6-266, BAPUJI NAGAR, NEW PALOWCHA, KHAMMAM DIST, TELANGANA-507115.</t>
  </si>
  <si>
    <t>15.05.2000</t>
  </si>
  <si>
    <t>JALAGAM SRINIVASA RAO</t>
  </si>
  <si>
    <t>JALAGAM MANI</t>
  </si>
  <si>
    <t>KUKKADAPU NIKHIL SAI</t>
  </si>
  <si>
    <t>sai9490519936@gmail.com</t>
  </si>
  <si>
    <t>ANJANIYA KIRANA MEARCHET, CHANDRAGONDA, BHADADRI KOTHA GUDAM(D), ANDHRA PRADESH</t>
  </si>
  <si>
    <t>KUKKADAPU UPANDER</t>
  </si>
  <si>
    <t>KUKKADAPU SWATHI</t>
  </si>
  <si>
    <t>ARYA VYSYA</t>
  </si>
  <si>
    <t>MADATHA MOURYA CHANDRA</t>
  </si>
  <si>
    <t>MADATHAMOURYA@GMAIL.COM</t>
  </si>
  <si>
    <t>1-7-22/1, JSN COLONY, STREET NO.8, HUBSIGUDA, HYDERABAD-500007</t>
  </si>
  <si>
    <t>20.2.2000</t>
  </si>
  <si>
    <t>MADATHA RAMESH</t>
  </si>
  <si>
    <t>MADATHA ANIMAKA</t>
  </si>
  <si>
    <t>BC</t>
  </si>
  <si>
    <t>MANSI VENKITACHAL SARMA</t>
  </si>
  <si>
    <t>mansivenkat380@gmail.com</t>
  </si>
  <si>
    <t>#23A, KRISHNA KUTEER WHITEHOUSE, CHANNASANDRA, KADUGODI ROAD, OPPOSITE FOoD CORPORATION OF INDIA, CHANNASANDRA, BANGALORE-560067</t>
  </si>
  <si>
    <t>14.04.1999</t>
  </si>
  <si>
    <t>VENKITACHAL JAGADISA SARMA</t>
  </si>
  <si>
    <t>JAYALAKSHMI VENKITACHAL SARMA</t>
  </si>
  <si>
    <t>MARIDI MANOJKUMARREDDY</t>
  </si>
  <si>
    <t>JETTILEPAKSHI@GMAIL.COM</t>
  </si>
  <si>
    <t>BOARD OF INTERMEDIATE EDUCATION AP, VIJAYAWADA</t>
  </si>
  <si>
    <t>6/145, LAKSHUMPALLI, PEDDAVADUGURU, ANANTAPUR ANDRA PRADESH-515405</t>
  </si>
  <si>
    <t>20.6.1999</t>
  </si>
  <si>
    <t>MARIDI RAMANJENEYA REDDY</t>
  </si>
  <si>
    <t>MARIDI PARIMELA</t>
  </si>
  <si>
    <t>MAST JAIN VIKRAM</t>
  </si>
  <si>
    <t>jainviky16@gmail.com</t>
  </si>
  <si>
    <t>MAHARASHTRA STATE BOARD OF SECONDARY AND HIGHER SECONDARY EDUCATION, PUNE</t>
  </si>
  <si>
    <t>ABHISHEK KRUPA, NIVACHA CHOWK, VANIPETH, KHED, RATNAGIRI, MAHARASHTRA-415709</t>
  </si>
  <si>
    <t>26.03.1997</t>
  </si>
  <si>
    <t>LAXMILAL</t>
  </si>
  <si>
    <t>SUMITRA</t>
  </si>
  <si>
    <t>JAIN-SHWETHAMBAR</t>
  </si>
  <si>
    <t>MAYANK PASRICHA</t>
  </si>
  <si>
    <t>mpasricha.42@gmail.com</t>
  </si>
  <si>
    <t>C/O PAWAN KUMAR PASRICHA, KANTA BHAWAN, NEW AREA FIRST LANE, HAZARIBAGH, JHARKHAND</t>
  </si>
  <si>
    <t>30.05.1999</t>
  </si>
  <si>
    <t>PAWAN KUMAR PASRICHA</t>
  </si>
  <si>
    <t>ASHA PASRICHA</t>
  </si>
  <si>
    <t>MEERA MISHRA</t>
  </si>
  <si>
    <t>MEERABMISHRA102@GMAIL.COM</t>
  </si>
  <si>
    <t>DEPARTMENT OF PRE-UNIVERSITY EDUCATION,KARNATAKA</t>
  </si>
  <si>
    <t>199, 1ST CROSS, VIDHYA NAGAR, BOMMASANDRA, BANGALORE-560099</t>
  </si>
  <si>
    <t>5.1.1998</t>
  </si>
  <si>
    <t>BINIT MISHRA</t>
  </si>
  <si>
    <t>BINITA MISHRA</t>
  </si>
  <si>
    <t>MOHAMMED ASIF A</t>
  </si>
  <si>
    <t>arasif015@gmail.com</t>
  </si>
  <si>
    <t>NO.18, 4TH CROSS, BEHIND SUJATHA TENT, WEST OF PADARAYANAPURA, BANGALORE-560026.</t>
  </si>
  <si>
    <t>MOHAMME ASHRAF Y</t>
  </si>
  <si>
    <t>RAHIYANA ASHRAF</t>
  </si>
  <si>
    <t>MOHAMMED HAMADH N</t>
  </si>
  <si>
    <t>mohammedhamadh042@gmail.com</t>
  </si>
  <si>
    <t>STATE BOARD OF SCHOOL EXAMINATIONS, TAMILNADU</t>
  </si>
  <si>
    <t>NO.370, 2ND MAIN, 16TH CROSS, J.P.NAGAR IV PHASE, BANGALORE-560078.</t>
  </si>
  <si>
    <t>RASHEED AHMED N</t>
  </si>
  <si>
    <t>LABBAI</t>
  </si>
  <si>
    <t>MOHAMMED ZENHAL A</t>
  </si>
  <si>
    <t>mohammedzenhal88@gmail.com</t>
  </si>
  <si>
    <t>GOVERNMENT OF KERALA DIRECTORATE OF HIGHER SECONDARY EDUCATION</t>
  </si>
  <si>
    <t>GRACE, CHETTAMCOON, THALASSERY, KANNUR(D), KERALA-670101</t>
  </si>
  <si>
    <t>ANWAR SADATH</t>
  </si>
  <si>
    <t>PARVEEN</t>
  </si>
  <si>
    <t>MAPPILA</t>
  </si>
  <si>
    <t xml:space="preserve">ISLAM </t>
  </si>
  <si>
    <t>N KOUSHIK SAI CHARAN</t>
  </si>
  <si>
    <t>koushiknandigam@gmail.com</t>
  </si>
  <si>
    <t>N KOUSHIK SAI CHARAN, S/O N GURUPRASAD, D.NO.8/34, OLD GRAMEENA BANK, SHANTHIPURAM, KUPPAM, ANDHRA PRADESH-517423</t>
  </si>
  <si>
    <t>05.09.1999</t>
  </si>
  <si>
    <t>N GURUPRASAD NAIDU</t>
  </si>
  <si>
    <t>D SUNITHA</t>
  </si>
  <si>
    <t>NAGELLA UDAY KUMAR</t>
  </si>
  <si>
    <t>jayan0671@gmail.com</t>
  </si>
  <si>
    <t>9985046309/8919653988</t>
  </si>
  <si>
    <t>3-145-2-A, A V NAIDU COLONY, MADANAPALLI, CHITTOOR(D), ANDHRA PRADESH</t>
  </si>
  <si>
    <t>10.07.2000</t>
  </si>
  <si>
    <t>NAGELLA JAYACHANDRA NAIDU</t>
  </si>
  <si>
    <t>N SOBHA</t>
  </si>
  <si>
    <t>NITHESH S</t>
  </si>
  <si>
    <t>suminithesh@gmail.com</t>
  </si>
  <si>
    <t>DEPARTMENT OF GOVERNMENT EXAMINATIONS, CHENNAI</t>
  </si>
  <si>
    <t>NO.3, NILGIRI HOME, VAISHNAVI NAGAR, HOSUR, KRISHNAGIRI(D), TAMIL NADU-635109</t>
  </si>
  <si>
    <t>19.08.1999</t>
  </si>
  <si>
    <t>SIVAKUMAR B N</t>
  </si>
  <si>
    <t>SUMATHY R</t>
  </si>
  <si>
    <t>BADAGAR</t>
  </si>
  <si>
    <t>PALLIMENI VAMSI KRISHNA REDDY</t>
  </si>
  <si>
    <t>vamsireddy1729@gmail.com</t>
  </si>
  <si>
    <t>MUNNAMVARI PALEM, BAPATLA, 23RD WARD, GUNTUR(D), ANDHRA PRADESH-522101</t>
  </si>
  <si>
    <t>PALLIMENI SATYAM NARAYANA REDDY</t>
  </si>
  <si>
    <t>PALLIMENI LAKSHMI</t>
  </si>
  <si>
    <t>PAVAN M S</t>
  </si>
  <si>
    <t>pmsnaidu5678@gmail.com</t>
  </si>
  <si>
    <t>#73/B, 1ST CROSS, ANNA NAGAR, SHIMOGA-577205</t>
  </si>
  <si>
    <t>14.08.1999</t>
  </si>
  <si>
    <t>MOHAN B</t>
  </si>
  <si>
    <t>SHYLAJA S V</t>
  </si>
  <si>
    <t>0-9901919309</t>
  </si>
  <si>
    <t>PENUMESTA HARSHA VARDAN VARMA</t>
  </si>
  <si>
    <t>harshaalfa@gmail.com</t>
  </si>
  <si>
    <t>NO.2-46-26/13, PLOT NO.22, SRIVIDYA COLONY, VENKAT NAGAR, KAKINADA-533003,EAST GODAVARI DIST, ANDHRA PRADESH.</t>
  </si>
  <si>
    <t>27.11.1999</t>
  </si>
  <si>
    <t>PENUMESTA VENKATESWARA RAJU</t>
  </si>
  <si>
    <t>PENUMESTA SATYAVANI</t>
  </si>
  <si>
    <t>PRATEEK ARORA</t>
  </si>
  <si>
    <t>prateek.arora.22.06@gmail.com</t>
  </si>
  <si>
    <t>2/5 A, KRISHNA NAGAR, KANPUR(D), UTTER PRADESH-208007</t>
  </si>
  <si>
    <t>22.06.1999</t>
  </si>
  <si>
    <t>DINESH ARORA</t>
  </si>
  <si>
    <t xml:space="preserve">RITU ARORA </t>
  </si>
  <si>
    <t>PRUTHVI VIRAT KAVIRAJ</t>
  </si>
  <si>
    <t>pruthvisvk2000@gmail.com</t>
  </si>
  <si>
    <t>DEPT OF PRE-UNIVERSITY EDUCATION</t>
  </si>
  <si>
    <t>NO.304, 3RD FLOOR, SRI SAI DHANALAXMI NIVAS APARTMENT, NAZARATH COLONY, HOSAHALLI CROSS, YADGIR DIST-585202. ANDHRA PRADESH.</t>
  </si>
  <si>
    <t>13.06.2000</t>
  </si>
  <si>
    <t>VIRAT KAVIRAJ</t>
  </si>
  <si>
    <t>SARVAMANGALA</t>
  </si>
  <si>
    <t>NAYAK</t>
  </si>
  <si>
    <t xml:space="preserve">REGALLA VIVEKANANDA REDDY </t>
  </si>
  <si>
    <t>vivekanandareddy1512115295@gmail.com</t>
  </si>
  <si>
    <t>SRI VANI ENTERPRISES, GURRAM COMPLEX, MAIN ROAD, VISSANNAPETA, KRISHNA DIST-52125,AP</t>
  </si>
  <si>
    <t xml:space="preserve">REGALLA VENKATESWARA REDDY </t>
  </si>
  <si>
    <t>REGALLA SRI VANI</t>
  </si>
  <si>
    <t>RISHAB G</t>
  </si>
  <si>
    <t>rjguitarocks@gmail.com</t>
  </si>
  <si>
    <t>VAVES, VASVI MAHAL ROAD, CHITRADURGA, KARNATAKA.</t>
  </si>
  <si>
    <t>GOUTHAM V</t>
  </si>
  <si>
    <t>BABITHA G</t>
  </si>
  <si>
    <t>SATYA PRAKASH</t>
  </si>
  <si>
    <t>satya05071997@gmail.com</t>
  </si>
  <si>
    <t>BOARD OF HIGH SCHOOL AND INTERMEDIATE EDUCATION, UTTAR PRADESH, ALLAHABAD</t>
  </si>
  <si>
    <t>C/O AKHILESH KR SINGH, GALI NO. 10'B', SANTOSHIMA PATH, GAURAKSHNI SARASAM, BIHAR-821115</t>
  </si>
  <si>
    <t>05.07.1997</t>
  </si>
  <si>
    <t>AKHILESH KUMAR SINGH</t>
  </si>
  <si>
    <t>MANJU SINGH</t>
  </si>
  <si>
    <t>SEGU AASHIKA DEEPTHI</t>
  </si>
  <si>
    <t>aashikadeepthi28@gmail.com</t>
  </si>
  <si>
    <t>NO.6/327, TILAK ROAD, PEDDAVEEDHI, GUDIWADA, KRISHNA DIST, ANDHRA PRADESH - 521301</t>
  </si>
  <si>
    <t>28.06.2000</t>
  </si>
  <si>
    <t>SEGU DILIP KUMAR</t>
  </si>
  <si>
    <t>SEGU SAILAJA</t>
  </si>
  <si>
    <t>SETHI MUKUL AJAY</t>
  </si>
  <si>
    <t>mukul.ajay.1499@gmail.com</t>
  </si>
  <si>
    <t>E BLOCK, 12/06, PLATINUM CITY, HMT ROAD, NEAR CMTI, GG PALYA, YESHWANTHPUR, BANGALORE NORTH -560022</t>
  </si>
  <si>
    <t>SETHI AJAY</t>
  </si>
  <si>
    <t>SETHI SUNITHA</t>
  </si>
  <si>
    <t>SONI</t>
  </si>
  <si>
    <t>SHAIK ALTHAF HUSSAIN</t>
  </si>
  <si>
    <t>althafmubarak3345@gmail.com</t>
  </si>
  <si>
    <t>H.NO-13/90, NEAR POLICE QUARTERS, NANDIKOTKUR(M), KURNOOR(D), ANDHRA PRADESH(S)</t>
  </si>
  <si>
    <t>26.07.1999</t>
  </si>
  <si>
    <t>S VAZEER BASHA</t>
  </si>
  <si>
    <t>S JAREENA</t>
  </si>
  <si>
    <t>SHIVAM KUMAR</t>
  </si>
  <si>
    <t>sk8414189@gmail.com</t>
  </si>
  <si>
    <t>ADARSH NAGAR, SMASTIPUR, BIHAR</t>
  </si>
  <si>
    <t>BINOD KUMAR SINGH</t>
  </si>
  <si>
    <t>PINK PRIYA</t>
  </si>
  <si>
    <t>SHREYA SHARMA</t>
  </si>
  <si>
    <t>sharmashreya958@gmail.com</t>
  </si>
  <si>
    <t>182, PENINSULA PARKVILLE, THINDLU ROAD, SARSAPUR, BANGALORE-562125</t>
  </si>
  <si>
    <t>NEERAJ SHARMA</t>
  </si>
  <si>
    <t>GEETIKA SHARMA</t>
  </si>
  <si>
    <t>SHREYANSH CHOUDHARY</t>
  </si>
  <si>
    <t>shreyanshc321@gmail.com</t>
  </si>
  <si>
    <t>859-AA, SCHEME NO.114, PART-I, VIJAY NAGAR, INDORS(MADHYA PRADESH)-462010</t>
  </si>
  <si>
    <t>12.06.1999</t>
  </si>
  <si>
    <t>SIDDHARTH CHOUDHARY</t>
  </si>
  <si>
    <t>SEEMA CHOUDHARY</t>
  </si>
  <si>
    <t>SIDDHARTH NALWAYA</t>
  </si>
  <si>
    <t>siddnlw@gmail.com</t>
  </si>
  <si>
    <t>501, THE ORBIT APARTMENT, NEW BHUPALPURA, NEAR RAM VATIKA, UDAIPUR</t>
  </si>
  <si>
    <t>28.11.1999</t>
  </si>
  <si>
    <t>ASHOK NALWAYA</t>
  </si>
  <si>
    <t>SEEMA NALWAYA</t>
  </si>
  <si>
    <t>JAIN SHWETHAMBAR</t>
  </si>
  <si>
    <t>SIDDHIKA MUTREJA</t>
  </si>
  <si>
    <t>siddhikam18@gmail.com</t>
  </si>
  <si>
    <t>NO.F-31, CHINAV APARTMENT, HARISHANKARPURAM, GWALIOR-474001</t>
  </si>
  <si>
    <t>PANKAJ MUTREJA</t>
  </si>
  <si>
    <t>BHARTI MUTREJA</t>
  </si>
  <si>
    <t>SIDHARTHA SEKHAR MAHANTA</t>
  </si>
  <si>
    <t>sidhartha758013@gmail.com</t>
  </si>
  <si>
    <t>COUNCIL OF HIGHER SECONDARY EDUCATION, ODISHA.</t>
  </si>
  <si>
    <t>BIRAKISHORE PUR - AT/PO, VIA, RAISUAN, KEONJHAR DIST, ODISHA-758013.</t>
  </si>
  <si>
    <t>DAMBARUDHAR MAHANTA</t>
  </si>
  <si>
    <t>SULOCHANA MAHANTA</t>
  </si>
  <si>
    <t>KUDUMI</t>
  </si>
  <si>
    <t>SIMRAN SHARMA</t>
  </si>
  <si>
    <t>simransimmi23400@gmail.com</t>
  </si>
  <si>
    <t>WARD NO.10, FRONT OF GURUKUL VIDHYA MANDIR, MAUHARPARA, MANENDRAGARH(C G)</t>
  </si>
  <si>
    <t>23.03.2000</t>
  </si>
  <si>
    <t>MUKESH SHARMA</t>
  </si>
  <si>
    <t>SUNITA SHARMA</t>
  </si>
  <si>
    <t>SUNKU GOPAL KIRAN KUMAR</t>
  </si>
  <si>
    <t>kk87367@gmail.com</t>
  </si>
  <si>
    <t xml:space="preserve">#3, MURALI APTS, GUDINERE STREET, </t>
  </si>
  <si>
    <t>07.01.2000</t>
  </si>
  <si>
    <t>S V GOPAL KRISHNA</t>
  </si>
  <si>
    <t>S NAGA JYOTHI</t>
  </si>
  <si>
    <t>SYED KHAJA</t>
  </si>
  <si>
    <t>syedkhaja30@gmail.com</t>
  </si>
  <si>
    <t>NO.8/799-1, CUDDAPAH-VILLAGE &amp; MANDAL, Y S R (D), ANDHRA PRADESH</t>
  </si>
  <si>
    <t>SYED NASEER BASHA</t>
  </si>
  <si>
    <t>SYED MUNNI</t>
  </si>
  <si>
    <t>TELU DURGA PHANI VIKAS</t>
  </si>
  <si>
    <t>tsn1626@gmail.com</t>
  </si>
  <si>
    <t>S-151/7B, SANTOSH NAGAR, VAKALAPUDI, KAKINADA, ANDHRA PRADESH-533005</t>
  </si>
  <si>
    <t>29.03.2000</t>
  </si>
  <si>
    <t>TELU SATYANARAYANA</t>
  </si>
  <si>
    <t xml:space="preserve">TELU RAJYALAKSHMI </t>
  </si>
  <si>
    <t>PADMASALI</t>
  </si>
  <si>
    <t>THOLE TUSHAR ANIL</t>
  </si>
  <si>
    <t>tusharjain7080@gmail.com</t>
  </si>
  <si>
    <t>PLOT NO.13, NEAR JAIN MANDIR, LASUR STATION, DIST-AURANGABAD, MAHARASHTRA-423702</t>
  </si>
  <si>
    <t>08.02.1999</t>
  </si>
  <si>
    <t>ANIL KALYANMAL THOLE</t>
  </si>
  <si>
    <t>ALKA ANIL THOLE</t>
  </si>
  <si>
    <t>VANKADARI NAGA SREENIKESH</t>
  </si>
  <si>
    <t>nikeshas536@gmail.com</t>
  </si>
  <si>
    <t>11/106, SUNKULAMMA STREET, NANDYAL, KURNOOL(D), ANDHRA PRADESH-518501</t>
  </si>
  <si>
    <t>01.02.2000</t>
  </si>
  <si>
    <t>VANKADARI SREENIVASULU</t>
  </si>
  <si>
    <t>VANKADARI SREEDEVI</t>
  </si>
  <si>
    <t>VYSHYA</t>
  </si>
  <si>
    <t>AAYUSHI KUMAWAT</t>
  </si>
  <si>
    <t>KUMAWATAYUSHI31@GMAIL.COM</t>
  </si>
  <si>
    <t>26,27, HEENA COLONY, BEHIND GOVT COLLEGE, ABUROAD SIROHI, RAJASTHAN-307026</t>
  </si>
  <si>
    <t>31.8.1999</t>
  </si>
  <si>
    <t>MURLIDHAR KUMAWAT</t>
  </si>
  <si>
    <t>RAJINI KUMAWAT</t>
  </si>
  <si>
    <t>ABHISHEK WASNIKAR</t>
  </si>
  <si>
    <t>anasnikar01@gmail.com</t>
  </si>
  <si>
    <t>H N-188, SADAKPARA, MAIN ROAD, LANJOD, THE-PHARAS GAON, DIST-KONDAGAON</t>
  </si>
  <si>
    <t>08.01.1998</t>
  </si>
  <si>
    <t>MAHENDRA WASNIKAR</t>
  </si>
  <si>
    <t>SUMAN WASNIKAR</t>
  </si>
  <si>
    <t>KATIYA</t>
  </si>
  <si>
    <t>ABIN SHAJI</t>
  </si>
  <si>
    <t>abinshajizsx@gmail.com</t>
  </si>
  <si>
    <t>DEPARTMENT OF PRE-UNIVERSITY EDUCATION, KARNATAKA</t>
  </si>
  <si>
    <t>NO.9, GREEN PARADISE, HALEHALLI, BIDERHALLI, T C PALAYA, K R PURAM, BANGALORE-560036</t>
  </si>
  <si>
    <t>20.12.1998</t>
  </si>
  <si>
    <t>SHAJI JOHN</t>
  </si>
  <si>
    <t>MARIAMMA BINY SHAJI</t>
  </si>
  <si>
    <t>ORTHODOX</t>
  </si>
  <si>
    <t>ADITYA MISHRA</t>
  </si>
  <si>
    <t>tbegenji99@gmail.com</t>
  </si>
  <si>
    <t>C-20/1-38, RAMAKANT NAGAR, PISHACH MOCHAN, SIGRA, VARANASI(D), UTTARPRADESH-221001</t>
  </si>
  <si>
    <t>14.01.1998</t>
  </si>
  <si>
    <t>SANTOSH MISHRA</t>
  </si>
  <si>
    <t>MALTI MISHRA</t>
  </si>
  <si>
    <t>AJAY DANASEKARAN</t>
  </si>
  <si>
    <t>d.ajay99@gmail.com</t>
  </si>
  <si>
    <t>UNIVERSITY OF CAMBRIDEGE INTERNATIONAL EXAMINATIONS</t>
  </si>
  <si>
    <t>K V MEADOWS APT, FLAT NO A-005, 6TH CROSS, 12TH MAIN, SECTOR-5, HSR LAYOUT, BANGALORE- 560034</t>
  </si>
  <si>
    <t>06.08.1999</t>
  </si>
  <si>
    <t>DANASEKARAN ANGAPPAN</t>
  </si>
  <si>
    <t>FARIDHAKHILJI DANASEKARAN</t>
  </si>
  <si>
    <t>VANNIYAR</t>
  </si>
  <si>
    <t>AKULA BALAJI</t>
  </si>
  <si>
    <t>akulabalaji2016@gmail.com</t>
  </si>
  <si>
    <t>9182760424/9945680854</t>
  </si>
  <si>
    <t>NO.3-266, YADAVA BAZAR,SATYANARAYANA PURAM, ONGOLE, PRAKASAM DIST, ANDHRA PRADESH-523001.</t>
  </si>
  <si>
    <t>13.05.2000</t>
  </si>
  <si>
    <t>AKULA SAMBASIVA RAO</t>
  </si>
  <si>
    <t>AKULA PADMA VATHI</t>
  </si>
  <si>
    <t>ANAGHA S IYENGAR</t>
  </si>
  <si>
    <t>anaghasiyengar@gmail.com</t>
  </si>
  <si>
    <t>ELITA PROMENADE, BLOCK B2, FLAT NO-903, 7TH PHASE, J P NAGAR, BANGALORE-560078</t>
  </si>
  <si>
    <t>13.10.1999</t>
  </si>
  <si>
    <t>SHAM KRISHNA</t>
  </si>
  <si>
    <t>SHUBHA SHAM</t>
  </si>
  <si>
    <t>ANANYA KAUSHIK</t>
  </si>
  <si>
    <t>kaushikannu6999@gmail.com</t>
  </si>
  <si>
    <t>SARVOTTAM X-RAY CLINIC, GAYATRI MANDIR ROAD, SHAHDOL</t>
  </si>
  <si>
    <t>06.9.1999</t>
  </si>
  <si>
    <t>VISHUKANT KAUSHIK</t>
  </si>
  <si>
    <t>AKANSHA KAUSHIK</t>
  </si>
  <si>
    <t>ANUSHA VIJAY KARIKATTI</t>
  </si>
  <si>
    <t>karikattianusha@gmail.com</t>
  </si>
  <si>
    <t>A-501, MAYFLOWER, BRIGADE MILLENNIUM, J P NAGAR, 7TH PHASE, PUTTENAHALLI, BANGALORE-560078</t>
  </si>
  <si>
    <t>VIJAY S KARIKATTI</t>
  </si>
  <si>
    <t>VAISHNAVI V KARIKATTI</t>
  </si>
  <si>
    <t>B MOHAMMED AZARUDDIN</t>
  </si>
  <si>
    <t>SHEIKH.FAZILSHEIKH123@GMAIL.COM</t>
  </si>
  <si>
    <t>23/107, HIGH SCHOOL STREET, PUNGANUR, CHITOOR, ANDRA PRADESH-517247</t>
  </si>
  <si>
    <t>2.6.2000</t>
  </si>
  <si>
    <t>B KHAJA MODDIN</t>
  </si>
  <si>
    <t>B GULNAZ BEGUM</t>
  </si>
  <si>
    <t>BCE</t>
  </si>
  <si>
    <t>BOMMANA HARISH KUMAR</t>
  </si>
  <si>
    <t>harishpandu43@gmail.com</t>
  </si>
  <si>
    <t>UMA REDDY GUNTA, N G O COLONY, B V NAGAR, S P S R NELLORE(D), ANDHRA PRADESH</t>
  </si>
  <si>
    <t>BOMMANA SRINIVASULU</t>
  </si>
  <si>
    <t>BOMMANA BHAGYAMMA</t>
  </si>
  <si>
    <t>CHINTALA VENKATA NIKHILESH</t>
  </si>
  <si>
    <t>cvnikhil000@gmail.com</t>
  </si>
  <si>
    <t>RAJIV GANDHI UNIVERSITY OF KNOWLEDGE TECHNOLOGIES, ANDHRA PRADESH</t>
  </si>
  <si>
    <t>NO.11-46-5-C-4-4, VIVEKANANDA NAGAR, MADANAPALLE, CHITOOR DIST, ANDHRA PRADESH-517325.</t>
  </si>
  <si>
    <t>C MALLAIAH</t>
  </si>
  <si>
    <t>V JANAKI</t>
  </si>
  <si>
    <t>KURUBA</t>
  </si>
  <si>
    <t>D ESWAR</t>
  </si>
  <si>
    <t>eswar.damam@gmail.com</t>
  </si>
  <si>
    <t>H.NO.41-193, NTR COLONY, WANAPARTHY, TELANGANA</t>
  </si>
  <si>
    <t>D BHASKAR</t>
  </si>
  <si>
    <t>D LALITHA</t>
  </si>
  <si>
    <t>KHATRI</t>
  </si>
  <si>
    <t>DURGAM BALA SUBRAMANYAM</t>
  </si>
  <si>
    <t>BALUDURGAM1999@GMAIL.COM</t>
  </si>
  <si>
    <t>20-1-416/15, SUBASH NAGAR, TIRUPATHI, CHITTOOR, ANDRA PRADESH-517501</t>
  </si>
  <si>
    <t>15.12.2000</t>
  </si>
  <si>
    <t>DURGAM POTHAIAH</t>
  </si>
  <si>
    <t>DURGAM RAJESWARI</t>
  </si>
  <si>
    <t>DWITHI U Y</t>
  </si>
  <si>
    <t>#17, 7TH MAIN ROAD, R K SHELTERS LAYOUT, KUVEMPUNAGAR, DODDAKALSANDRA, BANGALORE-560062</t>
  </si>
  <si>
    <t>21.01.1999</t>
  </si>
  <si>
    <t>U L YUVAKUMAR</t>
  </si>
  <si>
    <t>REKHA K M</t>
  </si>
  <si>
    <t>GOWDA</t>
  </si>
  <si>
    <t>GODDETI NIKHIL KUMAR</t>
  </si>
  <si>
    <t>nikhilnani6@gmail.com</t>
  </si>
  <si>
    <t>AT AGRAHARAM, OPP KAPU VEEDHI, 16-1-225, NELLORE, ANDHRA PRADESH</t>
  </si>
  <si>
    <t>GODDETI PENCHALA REDDY</t>
  </si>
  <si>
    <t>GODDETI PADMA</t>
  </si>
  <si>
    <t>GURIGINJAKUNTA BHAGYA LAKSHMI</t>
  </si>
  <si>
    <t>prathap.power@gmail.com</t>
  </si>
  <si>
    <t>CHERLOVANOLA PALLI, MADHAVARAM, KADAPA(D), ANDHRA PRADESH</t>
  </si>
  <si>
    <t>19.05.2000</t>
  </si>
  <si>
    <t>GURIGINJAKUNTA VEERA MURTHI NAIDU</t>
  </si>
  <si>
    <t>GURIGINJAKUNTA KUMARI</t>
  </si>
  <si>
    <t>HONEYRON JYOTI GOGOI</t>
  </si>
  <si>
    <t>hneyron2452@gmail.com</t>
  </si>
  <si>
    <t>NO.1, RAM KRISHNA NAGAR, CLUB ROAD, JORHAT, ASSAM</t>
  </si>
  <si>
    <t>JYOTI GOGOI</t>
  </si>
  <si>
    <t>RANJITA PHUKAN GOGOI</t>
  </si>
  <si>
    <t>AHOM</t>
  </si>
  <si>
    <t>HRISHIKESH KRISHNAN</t>
  </si>
  <si>
    <t>hrishikeshk83@gmail.com</t>
  </si>
  <si>
    <t>KRISHNA KRIPA, VAKEELPADI, KAVASSERY(PO), ALATHUR, PALAKKAD(D), KERALA-678543</t>
  </si>
  <si>
    <t>24.04.1999</t>
  </si>
  <si>
    <t>K B KRISHNANUNNI</t>
  </si>
  <si>
    <t xml:space="preserve">VANI K </t>
  </si>
  <si>
    <t>EZHAVA</t>
  </si>
  <si>
    <t>JAYANTH BABU A</t>
  </si>
  <si>
    <t>JAYANTHREDDY5666@GMAIL.COM</t>
  </si>
  <si>
    <t>STATE BOARD OF SCHOOL EXAMINATION, TAMILNADU</t>
  </si>
  <si>
    <t>3/21, BYRASANDRAM, AVALAPALLI, HOSUR, KRISHNAGIRI, TAMILNADU-635109</t>
  </si>
  <si>
    <t>26.12.1998</t>
  </si>
  <si>
    <t>ANJANA REDDY G</t>
  </si>
  <si>
    <t>GIRIJAMBA P</t>
  </si>
  <si>
    <t>KARANAM KARTHIK NAGESH</t>
  </si>
  <si>
    <t>karnamkarthiknagesh@gmail.com</t>
  </si>
  <si>
    <t>D.NO.20-122, BRAHMINS STREET, DHARMAVARAM,ANANTPUR(D),ANDHRAPRADESH</t>
  </si>
  <si>
    <t>KARANAM VENU GOPAL RAO</t>
  </si>
  <si>
    <t>KARANAM GAYATHRI</t>
  </si>
  <si>
    <t>KASULA SAI ABHINAY</t>
  </si>
  <si>
    <t>ABHINAY.KSA7@GMAIL.COM</t>
  </si>
  <si>
    <t>18-401, RANGAIAH GARI STREET,  PRODDATUR, KADAPA, AP- 516360</t>
  </si>
  <si>
    <t>28.4.1999</t>
  </si>
  <si>
    <t>KASULA VENKATA RAMANA</t>
  </si>
  <si>
    <t>KASULA AMRUTHA LAKSHMI</t>
  </si>
  <si>
    <t>VYSHYAS</t>
  </si>
  <si>
    <t>KEERTHIPATI SUSHANTHKUMAR RAJU</t>
  </si>
  <si>
    <t>subramanyamrajukeerthipati@gmail.com</t>
  </si>
  <si>
    <t>3/30, GURAPPAGARIPALLI(V &amp; P), VEERABALLI(M), Y S R KADAPA(D), ANDHRA PRADESH-516268</t>
  </si>
  <si>
    <t>19.08.2000</t>
  </si>
  <si>
    <t>KEERTHIPATI SUBRAMANYAM RAJU</t>
  </si>
  <si>
    <t>KEERTHIPATI SUNITHA</t>
  </si>
  <si>
    <t>KEVIN ANDREW PAYYAPPILLY</t>
  </si>
  <si>
    <t>kevinpayyappilly343@gmail.com</t>
  </si>
  <si>
    <t>INDIAN SCHOOL CERTIFICATE EXAMINATION</t>
  </si>
  <si>
    <t>NO.26, SHANTHI RATHNA GOODV, NAZARETH ENCLAVE, VADDARAPALYA, BANGALORE-560043</t>
  </si>
  <si>
    <t>17.04.1999</t>
  </si>
  <si>
    <t>P R ANDREW STANLEY</t>
  </si>
  <si>
    <t>BINDHU ANDREW</t>
  </si>
  <si>
    <t>00-12034519174</t>
  </si>
  <si>
    <t>ROMAN CATHOLIC</t>
  </si>
  <si>
    <t>KUNCHA MADHU YASWANTH REDDY</t>
  </si>
  <si>
    <t>maheswaraoils@gmail.com</t>
  </si>
  <si>
    <t>25/395/16, SALEEM NAGAR, NANDYAL, KURNOOL DISTRICT, ANDHRA PRADESH</t>
  </si>
  <si>
    <t>04.05.1999</t>
  </si>
  <si>
    <t>KUNCHA MAHESWARA REDDY</t>
  </si>
  <si>
    <t>KUNCHA BHAGYA LAKSHMI</t>
  </si>
  <si>
    <t>KURIAN GEORGE</t>
  </si>
  <si>
    <t>kuriangeorge282@gmail.com</t>
  </si>
  <si>
    <t>PATTANIYIL(H), KIZHATHIRI-P O, RAMAPURAM, KOTTAYAM, KERALA-686576</t>
  </si>
  <si>
    <t>30.07.1999</t>
  </si>
  <si>
    <t>P K GEORGE</t>
  </si>
  <si>
    <t>LYGI GEORGE</t>
  </si>
  <si>
    <t>M G VISHNU</t>
  </si>
  <si>
    <t>vishnu12368@gmail.com</t>
  </si>
  <si>
    <t>MANADATH HOUSE, PO-KIZHUMURI, VIA PULASSERT, PALAKKAD DIST, KERALA-679307</t>
  </si>
  <si>
    <t>M GOKULAKRISHNAN</t>
  </si>
  <si>
    <t>PREETHA</t>
  </si>
  <si>
    <t>M K YESWANTH</t>
  </si>
  <si>
    <t>mk.yeswanth408@gmail.com</t>
  </si>
  <si>
    <t>S/O M K MURALI, H.NO.87-879-1, LECTURERS COLONY, NEAR WATER TANK, KALLUR MANDAL,KURNOOL, ANDHRA PRADESH-518002</t>
  </si>
  <si>
    <t>M K MURALI</t>
  </si>
  <si>
    <t>M K BHANU REKHA</t>
  </si>
  <si>
    <t>MALEPATI LARSHITH</t>
  </si>
  <si>
    <t>JASWANTHMALEPATI@GMAIL.COM</t>
  </si>
  <si>
    <t>13/283, YEDURLA BAZAR, PRODDATUR, KADDAPA-516360</t>
  </si>
  <si>
    <t>16.4.1999</t>
  </si>
  <si>
    <t>MALEPATI SURESH KUMAR</t>
  </si>
  <si>
    <t>MALEPATI SUNEETHA KUMARI</t>
  </si>
  <si>
    <t>MANAN B SHAH</t>
  </si>
  <si>
    <t>mananbshah1@gmail.com</t>
  </si>
  <si>
    <t>2A, SHILPA ABHISHEK APT, BEHIND D.R MANOR HOTEL, TIKKLE ROAD, VIJAYAWADA -520010</t>
  </si>
  <si>
    <t>BIREN S SHAH</t>
  </si>
  <si>
    <t>SNEHA B SHAH</t>
  </si>
  <si>
    <t>GUJRATHI</t>
  </si>
  <si>
    <t>MANDADI AJITH JACINTH</t>
  </si>
  <si>
    <t>ajithjacinthmandadi77@gmail.com</t>
  </si>
  <si>
    <t>7-226/9, SUJATHA NAGAR, 10TH LANE, NEAR POLICE QUARTERS, ONGOLE, PRAKASAM(D), ANDHRA PRADESH-523001</t>
  </si>
  <si>
    <t>MANDADAI RAMA RAO</t>
  </si>
  <si>
    <t>MANDADI PARI MALA</t>
  </si>
  <si>
    <t>CHOWDARY</t>
  </si>
  <si>
    <t>MATHEW DAVID K</t>
  </si>
  <si>
    <t>davidckolady@gmail.com</t>
  </si>
  <si>
    <t>KOLADY HOUSE MAIN ROAD, KUNNAMKULAM, TRISSUR(D), KERALA-680503</t>
  </si>
  <si>
    <t>07.07.1999</t>
  </si>
  <si>
    <t>DAVID CHERIAN K</t>
  </si>
  <si>
    <t>SHEENA DAVID (LATE)</t>
  </si>
  <si>
    <t>09947175675/9847147477/9847472131</t>
  </si>
  <si>
    <t>MIHIR SHAH</t>
  </si>
  <si>
    <t>MIHIR.SHAH8260@GMAIL.COM</t>
  </si>
  <si>
    <t>704, UNITED TOWER, CHINCHOLI BUNDER ROAD, MALAD, MUMBAI-400064</t>
  </si>
  <si>
    <t>NEHAL SHAH</t>
  </si>
  <si>
    <t>RUPAL SHAH</t>
  </si>
  <si>
    <t>MOHAMMED NABHAN P NOUSHAD</t>
  </si>
  <si>
    <t>mohdnabhann@gmail.com</t>
  </si>
  <si>
    <t>PONTHELAVALAPPIL HOUSE, PO-KARALAM, THRISSUR, KERALA</t>
  </si>
  <si>
    <t>NOUSHAD P IBRAHIMKUTTY</t>
  </si>
  <si>
    <t>RAIFATH NOUSHAD</t>
  </si>
  <si>
    <t>N VIVEKAVARDHINI</t>
  </si>
  <si>
    <t>maggivivek138@gmail.com</t>
  </si>
  <si>
    <t>N VIVEKAVARDHINI, D/O N DEVARAJULU, NEAR OLD MANDAL OFFICE,#8/62, SANTHIPURAM, KENNUMAKULAPALLI MANDAL, CHITTOOR(D), ANDHRA PRADESH-517423</t>
  </si>
  <si>
    <t>13.11.2000</t>
  </si>
  <si>
    <t>NANDIGAM NANDITHA</t>
  </si>
  <si>
    <t>nanditha2b1@gmail.com</t>
  </si>
  <si>
    <t>NEAR OLD MANDAL OFFICE, KENUMAKULLAPALLE MANDAL, SANTHIPURAM POST, ANDHRA PRADESH-517423</t>
  </si>
  <si>
    <t>21.04.2000</t>
  </si>
  <si>
    <t>N PURUSHOTHAM NAIDU</t>
  </si>
  <si>
    <t>N MALATHI</t>
  </si>
  <si>
    <t>NUKALA VENKATA SAI KISHAN KUMAR</t>
  </si>
  <si>
    <t>NUKALAKISHAN@GMAIL.COM</t>
  </si>
  <si>
    <t>RK FANCY AND GENERAL STORES MUTAVARI CENTER MAINROAD CHIRALA, AP-523155</t>
  </si>
  <si>
    <t>1.10.1999</t>
  </si>
  <si>
    <t>NUKALA SIVA RAMA KRISHNA</t>
  </si>
  <si>
    <t>NUKALA SRIDEVI</t>
  </si>
  <si>
    <t>POOJITHA VARMA DATLA</t>
  </si>
  <si>
    <t>poojithadatla@gmail.com</t>
  </si>
  <si>
    <t>D.NO.51-8-42/5, 'PAAVANI', K R M COLONY, SEETHAMMADHARA,VISAKHAPATNAM, ANDHRA PRADESH</t>
  </si>
  <si>
    <t>RAGHU RAMA RAJU DATLA</t>
  </si>
  <si>
    <t>SIVA RANJANI DATLA</t>
  </si>
  <si>
    <t>hemanthdts321@gmail.com</t>
  </si>
  <si>
    <t>BOARD OF INTERMEDIATE EDUCATION : AP</t>
  </si>
  <si>
    <t>#4-241, COLLEGE ROAD, SODAM(MANDAL,POST,VILLAGE), CHITTOOR DIST, ANDHRA PRADESH-517123</t>
  </si>
  <si>
    <t>PUJARI KANAKADURGA SEKHAR</t>
  </si>
  <si>
    <t>BC-A</t>
  </si>
  <si>
    <t>RISHABH JAIN</t>
  </si>
  <si>
    <t>yashjain356@gmail.com</t>
  </si>
  <si>
    <t>0-8769230416</t>
  </si>
  <si>
    <t>G-8, "MULTAN KUNJ", BHAGAT KI KOTHI, EXTENSION SECHEME, JODHPUR, RAJASTHAN-342001</t>
  </si>
  <si>
    <t>10.11.1999</t>
  </si>
  <si>
    <t>NARESH JAIN</t>
  </si>
  <si>
    <t>ANITA JAIN</t>
  </si>
  <si>
    <t>TATER JAIN</t>
  </si>
  <si>
    <t>RITWIKA DHAL</t>
  </si>
  <si>
    <t>RITWIKA.DHAL@GMAIL.COM</t>
  </si>
  <si>
    <t>HIG-1B-242, CO-OPERATIVE COLONY, CHENND, RAURKELA, SUNDERGARH ROURKELA, ODISHA-769015</t>
  </si>
  <si>
    <t>RAJKISHORE DHAL</t>
  </si>
  <si>
    <t>MINAKSHI SAHOO</t>
  </si>
  <si>
    <t>S SANJEEVA RAJU</t>
  </si>
  <si>
    <t>sanjeevsanjeev70544@gmail.com</t>
  </si>
  <si>
    <t>7/26-A, KAVALIPALLI(V), ODIVEEDU(P), VEERABALLI(M), Y S R KADAPA(D), ANDHRA PRADESH-516268</t>
  </si>
  <si>
    <t>05.08.2000</t>
  </si>
  <si>
    <t>S RAGHURAMA RAJU</t>
  </si>
  <si>
    <t>S RUKMINI</t>
  </si>
  <si>
    <t>SAI SHANKAR AAYUSH C</t>
  </si>
  <si>
    <t>jboo7ash@gmail.com</t>
  </si>
  <si>
    <t>#702, BLD NO.09, SHANTHI PARK APARTMENTS, JAYANAGAR 9TH BLOCK, OPP J P NAGAR CROMA, BANGALORE-560069</t>
  </si>
  <si>
    <t>C S V PRASAD</t>
  </si>
  <si>
    <t>RAJESHWARI C</t>
  </si>
  <si>
    <t>SAKARAM BHUVANESH</t>
  </si>
  <si>
    <t>NO.40-807, E1-NEHRU NAGAR, KURNOOL, ANDHRA PRADESH</t>
  </si>
  <si>
    <t>S RAMASWAMY</t>
  </si>
  <si>
    <t>S GIRIJA BHAVANI</t>
  </si>
  <si>
    <t>SARVESH M B</t>
  </si>
  <si>
    <t>sarvesh.sonu@yahoo.co.in</t>
  </si>
  <si>
    <t>B104, SINDHYA SUNSHINE APARTMENTS, MAGADI MAIN ROAD, MRCR LAYOUT, VIJAYANAGAR, BANGALORE-560079</t>
  </si>
  <si>
    <t>05.11.1998</t>
  </si>
  <si>
    <t>MAHESHKUMAR GOPAL BENGALORE</t>
  </si>
  <si>
    <t>SHARMILA M B</t>
  </si>
  <si>
    <t>SHASHANK S</t>
  </si>
  <si>
    <t>46, 2ND MAIN, KGS LAYOUT, VIJAYANAGAR, BANAGALORE-560040</t>
  </si>
  <si>
    <t>28.3.2000</t>
  </si>
  <si>
    <t>SOMASHEKAR C</t>
  </si>
  <si>
    <t>KATHYAYINI B S</t>
  </si>
  <si>
    <t>SHIVSHASHYA MANKOTIA</t>
  </si>
  <si>
    <t>SHIVSHASHYAMANKOTIA8@GMAIL.COM</t>
  </si>
  <si>
    <t>HIMACHAL PRADESH BOARD OF SCHOOL EDUCATION</t>
  </si>
  <si>
    <t>C-38, NEW DHAULADHAR COLONY, LOWER BAROL, DARI, DHARAMSHALA, KANGARA, HIMACHAL PRADESH-176057</t>
  </si>
  <si>
    <t>7.3.1997</t>
  </si>
  <si>
    <t>RAVI KUMAR MANKOTIA</t>
  </si>
  <si>
    <t>ARCHANA MANKOTIA</t>
  </si>
  <si>
    <t>SHREYA SRINIVASA</t>
  </si>
  <si>
    <t>SHREYASRINIVASA29@YAHOO.COM</t>
  </si>
  <si>
    <t>INTERNATIONAL SCHOOL FANKFURT RHEIN-MAIN</t>
  </si>
  <si>
    <t>2BC-818, MADHAWA KRUPA 8TH MAIN, 2ND B CROSS, SADANANDA NAGAR EAST OF NGEF LAYOUT BANGALORE-560038</t>
  </si>
  <si>
    <t>29.7.1999</t>
  </si>
  <si>
    <t>SRINIVASA V</t>
  </si>
  <si>
    <t>VEENA SRINIVASA</t>
  </si>
  <si>
    <t>SHUBHRANSHU SINGH</t>
  </si>
  <si>
    <t>pranshu09876@gmail.com</t>
  </si>
  <si>
    <t>CHHATTISGARH BOARD OF SECONDARY EDUCATION, RAIPUR</t>
  </si>
  <si>
    <t>HDD-29, PHASE-1, KABIR NAGAR, RAIPUR(D), CHATTISHGARH-492001</t>
  </si>
  <si>
    <t>MANMOHAN SINGH</t>
  </si>
  <si>
    <t>ANJALI SINGH</t>
  </si>
  <si>
    <t>SIDDAMSHETTI SAI ANUDEEP</t>
  </si>
  <si>
    <t># 6-3-36, MARKET ROAD, VEMULAWADA, TELANGANA</t>
  </si>
  <si>
    <t>15.11.1999</t>
  </si>
  <si>
    <t>SIDDAMSHETTI VENU</t>
  </si>
  <si>
    <t>SIDDAMSHETTI VEENA</t>
  </si>
  <si>
    <t>SIDDHANT MANOJ SHARAM</t>
  </si>
  <si>
    <t>siddhantsharma393@gmail.com</t>
  </si>
  <si>
    <t>A/103, SAMRAT MILLENIUM PARADISE, GOKUL TOWNSHIP, VIRAR(W)-401303, MUMBAI,MAHARASTRA</t>
  </si>
  <si>
    <t>11.02.2000</t>
  </si>
  <si>
    <t>MANOJ D SHARMA</t>
  </si>
  <si>
    <t>REENA MANOJ SHARMA</t>
  </si>
  <si>
    <t>BLACKSMITH</t>
  </si>
  <si>
    <t>SIVA SANKARAN A</t>
  </si>
  <si>
    <t>biofuelresearchers@gmail.com</t>
  </si>
  <si>
    <t>26/2, KAMALA NAGAR, FIRST STREET, THIRUVOTTIYUR, CHENNAI-600019</t>
  </si>
  <si>
    <t>14.11.1999</t>
  </si>
  <si>
    <t>K ANBARASU</t>
  </si>
  <si>
    <t>S CHITRA</t>
  </si>
  <si>
    <t>THVLUVA VELLALA</t>
  </si>
  <si>
    <t>SOHAM ROY</t>
  </si>
  <si>
    <t>officialsohamroy1998@gmail.com</t>
  </si>
  <si>
    <t>WEST BENGAL COUNCIL OF HIGHER SECONDARY EDUCATION</t>
  </si>
  <si>
    <t>CARBON BATTERY, PATEL ROAD, PRADHANNAGAR, SILIGARI, DIST- DARJEELING, WEST BENGAL-734003</t>
  </si>
  <si>
    <t>PINTU ROY</t>
  </si>
  <si>
    <t>MADHUMITA ROY</t>
  </si>
  <si>
    <t>KSHTRIYA</t>
  </si>
  <si>
    <t>SUMUKHA SHASTRY P G</t>
  </si>
  <si>
    <t>ssumukha747@gmail.com</t>
  </si>
  <si>
    <t>#228, NANNA KANASU, 5TH MAIN, 6TH CROSS, ITT LAYOUT, MALLATHALLI, BANGALORE-560056</t>
  </si>
  <si>
    <t>SURYAPRAKASH K A</t>
  </si>
  <si>
    <t>GEETHA R</t>
  </si>
  <si>
    <t>T HARSH KUMAR</t>
  </si>
  <si>
    <t>harshthakur9030@gmail.com</t>
  </si>
  <si>
    <t>1-6-140, V V NAGAR, STREET NO-8, HABSIGUDA, HYDERABAD-500007</t>
  </si>
  <si>
    <t>T AJAY KUMAR</t>
  </si>
  <si>
    <t>THAKUR YOGITA</t>
  </si>
  <si>
    <t>BONDILI</t>
  </si>
  <si>
    <t>TALANKI SNEHAL SAI SHARAN</t>
  </si>
  <si>
    <t>snehalsonu1999@gmail.com</t>
  </si>
  <si>
    <t>1-777-6B,UPSTAIR, REVENU COLONY, KADIRI(T), ANANTAPUR(D), ANDHRA PRADESH-515591</t>
  </si>
  <si>
    <t>T RAJA SEKHAR</t>
  </si>
  <si>
    <t>T MANJULA RAJA SEKHAR</t>
  </si>
  <si>
    <t>VYSAYAS</t>
  </si>
  <si>
    <t>VANKADARA VYSHNAVI</t>
  </si>
  <si>
    <t>vankadaratanisha@gmail.com</t>
  </si>
  <si>
    <t>NO.17/89, PARK ROAD, NANDYAL, KURNOOL DIST, ANDHRA PRADESH.</t>
  </si>
  <si>
    <t>VANKADARA SUBBA SATYA THANISHA</t>
  </si>
  <si>
    <t>VANKADARA SRI LAKSHMI</t>
  </si>
  <si>
    <t>VISHWAJIT SHARMA</t>
  </si>
  <si>
    <t>vishwajeetsharma23@gmail.com</t>
  </si>
  <si>
    <t>SHANTI KUNJ, R.S. NO-99/1A/2, NAVIN VASHAT, A/P PETH VADGOAN, KOLHAPUR DIST-416112</t>
  </si>
  <si>
    <t>23.01.1999</t>
  </si>
  <si>
    <t>KAMALKISHOR SHARMA</t>
  </si>
  <si>
    <t>PUSHPA SHARMA</t>
  </si>
  <si>
    <t>WALEED AL HASSAN</t>
  </si>
  <si>
    <t>waleed78647@gmail.com</t>
  </si>
  <si>
    <t>NO.13 B, NATIONAL COMPOUND, I BLOCK, JAYANAGAR, SIDDAPURA, BANGALORE-560011</t>
  </si>
  <si>
    <t>K ABDUL GHAFFAR</t>
  </si>
  <si>
    <t>N K NEEK PARVEEN</t>
  </si>
  <si>
    <t>YAMBA BASANTH BABU</t>
  </si>
  <si>
    <t>ybunny50@gmail.com</t>
  </si>
  <si>
    <t>D.NO 17/555, NEERUGANTI STREET, OLD TOWN, ANANTAPUR, ANDHRA PRADESH-515001</t>
  </si>
  <si>
    <t>21.08.2000</t>
  </si>
  <si>
    <t>YAMBA SURESH BABU</t>
  </si>
  <si>
    <t>YAMBA SUREKHA</t>
  </si>
  <si>
    <t>OC-BALIJA</t>
  </si>
  <si>
    <t>YASHAS S D</t>
  </si>
  <si>
    <t>yashasyashu21@gmail.com</t>
  </si>
  <si>
    <t>#15, 3RD CROSS, MUNESHWARANAGAR, NEAR KADRINAHALLI PETROL BUNK, PADMANAVHANAGAR, BANGALORE-560061</t>
  </si>
  <si>
    <t>DILIP S R</t>
  </si>
  <si>
    <t>BHAGYALAKSHMI K</t>
  </si>
  <si>
    <t>YASHASWINI H S</t>
  </si>
  <si>
    <t>yashaswini.hs247@gmail.com</t>
  </si>
  <si>
    <t>YASHASWINI H S, D/O H  N SRIDHAR CHOWKI MATA, NEW EXTENSION HALGUR, MALAVALLI(T), MANDYA(D)-571421</t>
  </si>
  <si>
    <t>22.10.1998</t>
  </si>
  <si>
    <t>SRIDHAR H N</t>
  </si>
  <si>
    <t>SHOBHA M N</t>
  </si>
  <si>
    <t>EDIGA</t>
  </si>
  <si>
    <t>YERRAVARAPU SREEHARI RAO</t>
  </si>
  <si>
    <t>haricool621@gmail.com</t>
  </si>
  <si>
    <t>20/1/60, RAJAGARISTREET, MULAPETA, NELLORE, ANDHRA PRADESH-524003</t>
  </si>
  <si>
    <t>12.06.2000</t>
  </si>
  <si>
    <t>YERRAVARAPU SREENIVASA RAO</t>
  </si>
  <si>
    <t>YERRAVARAPU KAVITHA</t>
  </si>
  <si>
    <t>KUMMARI</t>
  </si>
  <si>
    <t>YOGESHWOR SAH</t>
  </si>
  <si>
    <t>SAHAVINASH561@GMAIL.COM</t>
  </si>
  <si>
    <t>NATIONAL EXAMINATION BOARD, NEPAL</t>
  </si>
  <si>
    <t>DHANUSHA, MUNICIPALITY,SABAILA, WARD NO.6, NEPAL</t>
  </si>
  <si>
    <t>29.5.1999</t>
  </si>
  <si>
    <t>GYANESHWAR PRASAD SAH</t>
  </si>
  <si>
    <t>SEEMA SAH</t>
  </si>
  <si>
    <t>+9779812056767</t>
  </si>
  <si>
    <t>NEPALI</t>
  </si>
  <si>
    <t>YUVA NATHEEN R</t>
  </si>
  <si>
    <t>YUVANATHEEN@GMAIL.COM</t>
  </si>
  <si>
    <t>145,WEST STREET, KOKKARAYANPETTAI, CAUVERY, ERODE, TAMIL NADU-638007</t>
  </si>
  <si>
    <t>4.1.2000</t>
  </si>
  <si>
    <t>K RAMESH</t>
  </si>
  <si>
    <t>R THANGAMANI</t>
  </si>
  <si>
    <t>KONGUVELLALAR</t>
  </si>
  <si>
    <t>ABHINAV KUMAR DUBEY</t>
  </si>
  <si>
    <t>B.Tech CSE - Data science</t>
  </si>
  <si>
    <t>abhinavkumardubey65144@gmail.com</t>
  </si>
  <si>
    <t>DEPARTMENT OF PRE-UNIVERSITY EDCUATION, KARNATAKA</t>
  </si>
  <si>
    <t>VILL-DEHARIDIH, POST-SONO, VIA-JHAJHA, DIST-JAMUL, BIHAR-811314</t>
  </si>
  <si>
    <t>14.07.1998</t>
  </si>
  <si>
    <t>VIJAY KRISHNA DUBEY</t>
  </si>
  <si>
    <t>SAROJ DUBEY</t>
  </si>
  <si>
    <t>AKRITI SINGH</t>
  </si>
  <si>
    <t>akritisinghsecretive12@gmail.com</t>
  </si>
  <si>
    <t>762, DYANANDNAGRI, JWALAPUR, HARIDWAR, UTTARAKHAND-249407</t>
  </si>
  <si>
    <t>YOGENDRA SINGH CHAUHAN</t>
  </si>
  <si>
    <t>DEEPALI</t>
  </si>
  <si>
    <t>SINGH</t>
  </si>
  <si>
    <t>AMAN SRIVASTAVA</t>
  </si>
  <si>
    <t>shrivastava.aman23@gmail.com</t>
  </si>
  <si>
    <t>NEAR NEW POLICE LINE MANDIR OPPOSITE OF ADARSH GRAM NH-57, SWARSWATI NAGAR, POMIT, MUZAFFARPUR, BIHAR-842002</t>
  </si>
  <si>
    <t>23.11.1999</t>
  </si>
  <si>
    <t>RAVI RANJAN SRIVASTAVA</t>
  </si>
  <si>
    <t>NAMRATA SRIVASTAVA</t>
  </si>
  <si>
    <t>CHITRAGUPT</t>
  </si>
  <si>
    <t>AMBALA PARAMBATH RINSHA</t>
  </si>
  <si>
    <t>2-248C, TEACHERS COLONY, BATHALAPALLI, ANANTAPUR (D), ANDHRAPRADESH</t>
  </si>
  <si>
    <t>21.12.1999</t>
  </si>
  <si>
    <t>A P JAYA PRAKASH</t>
  </si>
  <si>
    <t>A P SINDU</t>
  </si>
  <si>
    <t>ANAND</t>
  </si>
  <si>
    <t>addhurianand555@gmail.com</t>
  </si>
  <si>
    <t>B M ROAD, OPP GRAMA PANCHAYATH, SHANTHIGRAMA, HASSAN (T)(D),KARNATAKA</t>
  </si>
  <si>
    <t>29.04.1999</t>
  </si>
  <si>
    <t>BHURARAM</t>
  </si>
  <si>
    <t>BHOWRI DEVI</t>
  </si>
  <si>
    <t>SEERVI</t>
  </si>
  <si>
    <t>ANJALI PATHAK</t>
  </si>
  <si>
    <t>naman.pathak391@gmail.com</t>
  </si>
  <si>
    <t>0-7319276859</t>
  </si>
  <si>
    <t>STREET NO-72, QRS NO-4/B, CHITTARANJAN, PO-CHITTARANJAN, DIST-BURDWAN, STATE-WEST BENGAL-713331</t>
  </si>
  <si>
    <t>24.09.1998</t>
  </si>
  <si>
    <t>NAMAN KUMAR PATHAK</t>
  </si>
  <si>
    <t>MINATI PATHAK</t>
  </si>
  <si>
    <t>0-8972525279</t>
  </si>
  <si>
    <t>ANKITH SINGH MALIK</t>
  </si>
  <si>
    <t>ANKITHSINGHMALIK@GMAIL.COM</t>
  </si>
  <si>
    <t>3-4-106/A/505, MAY FLOWER PARK, MALLAPUR, KAPRA, RANGAREDDY, TELANGANA-500062</t>
  </si>
  <si>
    <t>2.4.2000</t>
  </si>
  <si>
    <t>BAHADUR SINGH MALIK</t>
  </si>
  <si>
    <t>KAILASH KOUR MALIK</t>
  </si>
  <si>
    <t>JA</t>
  </si>
  <si>
    <t>ANNIE SHALINI A</t>
  </si>
  <si>
    <t>annieshalini.as@gmail.com</t>
  </si>
  <si>
    <t>YAMUNA DORM, JAIN INTERNATIONAL RESIDENTIAL SCHOOL, JAKKASANDRA POST, KANAKAPURA TALUK, BANGALORE-562112</t>
  </si>
  <si>
    <t>13.02.2000</t>
  </si>
  <si>
    <t>ALFRED NISTAR U</t>
  </si>
  <si>
    <t>PADMAPRIYA S</t>
  </si>
  <si>
    <t>ATISHAY JAIN</t>
  </si>
  <si>
    <t>jainatishay167@yahoo.in</t>
  </si>
  <si>
    <t>RAJIV PLY,188, CHOWK BAZAAR, RAMANA ROAD, GAYA</t>
  </si>
  <si>
    <t>02.12.1998</t>
  </si>
  <si>
    <t>RAJIV KUMAR JAIN</t>
  </si>
  <si>
    <t>SUNANDA JAIN</t>
  </si>
  <si>
    <t>BATTULA SIVA KRISHNA</t>
  </si>
  <si>
    <t>SIVAKRISHNAXYZ9@GMAIL.COM</t>
  </si>
  <si>
    <t>YARABALEM VILLAGE, DONAKONDA MANDALEM, PRAKASAM ANDRA PRADESH-523305</t>
  </si>
  <si>
    <t>6.5.2000</t>
  </si>
  <si>
    <t>BATTULA VENKATA SUBBAIAH</t>
  </si>
  <si>
    <t>BATTULA VENKATALAKSHMAMMA</t>
  </si>
  <si>
    <t>C RAJA SHEKAR REDDY</t>
  </si>
  <si>
    <t>rajchitikala@gmail.com</t>
  </si>
  <si>
    <t>NO.3-46, JAKKI REDDY PALLE, JULEKAL POST, WADDEPALLI MANDAL, JOGULAMBA, GADWAL DIST-509126, TELANGANA.</t>
  </si>
  <si>
    <t>27.07.2000</t>
  </si>
  <si>
    <t>C MAHESWAR REDDY</t>
  </si>
  <si>
    <t>C SUJATHA</t>
  </si>
  <si>
    <t>DARA DURGA DHARANI</t>
  </si>
  <si>
    <t>DARADURGADHARANI@GMAIL.COM</t>
  </si>
  <si>
    <t>6-4-74, PEDDA BAZAR, KOTHAGUDEM, BADRADRI KOTHAGUDEM, TELANGANA-507101</t>
  </si>
  <si>
    <t>25.6.2000</t>
  </si>
  <si>
    <t>D KIRAN KUMAR</t>
  </si>
  <si>
    <t>D MADHURI</t>
  </si>
  <si>
    <t>DARA LALITHA</t>
  </si>
  <si>
    <t>himabindureddy001@gmail.com</t>
  </si>
  <si>
    <t>NO.6/26, M. AGRAHARAM, KURNOOL DIST, ANDHRA PRADESH- 518222.</t>
  </si>
  <si>
    <t>D GANGADHAR REDDY</t>
  </si>
  <si>
    <t>D  MANJULA</t>
  </si>
  <si>
    <t>DARSHAN M</t>
  </si>
  <si>
    <t>manojnaidum24@gmail.com</t>
  </si>
  <si>
    <t>#3/5, A G S LAYOUT, ITTAMDGU MAIN ROAD, AREHALLI, BANGALORE-560061</t>
  </si>
  <si>
    <t>03.02.2000</t>
  </si>
  <si>
    <t>THYAGARAJULU NAIDU M</t>
  </si>
  <si>
    <t>HEMALATHA M</t>
  </si>
  <si>
    <t xml:space="preserve">DRUTHIDHAR N </t>
  </si>
  <si>
    <t>druthidhar03@gmail.com</t>
  </si>
  <si>
    <t>NO.10, 3RD BLOCK, GURUMURTHY REDDY LAYOUT, RAMAMURTHY NAGAR, BANGALORE-560016</t>
  </si>
  <si>
    <t>12.09.1997</t>
  </si>
  <si>
    <t>N VENKATESWARLU</t>
  </si>
  <si>
    <t>N SUNITHA</t>
  </si>
  <si>
    <t>YADAVA</t>
  </si>
  <si>
    <t>G KISHORE KUMAR</t>
  </si>
  <si>
    <t>kishore6780@gmail.com</t>
  </si>
  <si>
    <t xml:space="preserve">INTERNATIONAL GENERAL CERTIFICATE OF SECONDARY EDUCATION </t>
  </si>
  <si>
    <t>52/A, ANNANAGAR, TENNUR, TRICHY, TAMILNADU-620017</t>
  </si>
  <si>
    <t>B GUNASEKARAN</t>
  </si>
  <si>
    <t>G INDRA GANDHI</t>
  </si>
  <si>
    <t>GADHIRAJU VENKATA NAGA SAI ROHIT</t>
  </si>
  <si>
    <t>rohith.gadhiraju99@gmail.com</t>
  </si>
  <si>
    <t>HOUSE NO-3-508, PLOT NO-508, NEAR OLD AGE HOME, MAJURI NAGAR, SHERLINGAMPALLY, MIYAPUR, HYDERABAD, TELANGANA-500049</t>
  </si>
  <si>
    <t>24.09.1999</t>
  </si>
  <si>
    <t>GADHIRAJU RAGHU RAMARAJU</t>
  </si>
  <si>
    <t>GADHIRAJU VANAJA</t>
  </si>
  <si>
    <t>GAURAV BAMAN</t>
  </si>
  <si>
    <t>gauravbaman30014b@gmail.com</t>
  </si>
  <si>
    <t>VPO-SAROTRA, TEH-AMIRGARH, DIST-BANASKANTHA, GUJARAT-385135</t>
  </si>
  <si>
    <t>18.08.1999</t>
  </si>
  <si>
    <t>BAMAN DALPAT KUMAR</t>
  </si>
  <si>
    <t>MEERA BAMAN</t>
  </si>
  <si>
    <t>BAMAN(KEERMALI)</t>
  </si>
  <si>
    <t>GIRISH K</t>
  </si>
  <si>
    <t>girish.kemba26@gmail.com</t>
  </si>
  <si>
    <t>#225, "ASHIRWAD", 5TH CROSS, 8TH MAIN, 2ND BLOCK, JAYANAGAR, BANGALORE-560011</t>
  </si>
  <si>
    <t>26.01.1999</t>
  </si>
  <si>
    <t>SUDHINDRA K</t>
  </si>
  <si>
    <t>PRIYADARSHINI K</t>
  </si>
  <si>
    <t>GUNDA RAHUL GUPTHA</t>
  </si>
  <si>
    <t>rahulgunda007@gmail.com</t>
  </si>
  <si>
    <t>FLAT NO. 101, SURYA TOWERS APARTMENT, ASHOK NAGAR, MIRYALAGUDA, NALGONDA-508207, TELANGANA</t>
  </si>
  <si>
    <t>11.08.1999</t>
  </si>
  <si>
    <t>GUNDA RAMBABU</t>
  </si>
  <si>
    <t>GUNDA SUJATHA</t>
  </si>
  <si>
    <t>HARIHARAN D</t>
  </si>
  <si>
    <t>saran.dk93@gmail.com</t>
  </si>
  <si>
    <t>NO.1/95, KEEZHASTREET, MALAIPATTI, KALLUKUDI POST, SRI RANGAM TALUK, TRICHY-620009, TAMIL NADU.</t>
  </si>
  <si>
    <t>A DEENATHAYALAN</t>
  </si>
  <si>
    <t>D RANJANA</t>
  </si>
  <si>
    <t>AGAMUDIYAR</t>
  </si>
  <si>
    <t>HEMANT KUMAR</t>
  </si>
  <si>
    <t>hemant1k1@gmail.com</t>
  </si>
  <si>
    <t>NO. 19/2, S-TYPE, NEW HOUSING COLONY, ADITYAPUR, JAMSHEDPUR, JHARKHAND-831013.</t>
  </si>
  <si>
    <t>HARE RAM CHOUDHARY</t>
  </si>
  <si>
    <t>MANJU CHOUDHARY</t>
  </si>
  <si>
    <t>BHUMIYAR</t>
  </si>
  <si>
    <t>HIMANK JAIN</t>
  </si>
  <si>
    <t>himank364123@gmail.com</t>
  </si>
  <si>
    <t>#44, 2ND FLOOR, SILVER OAK STREET, VINAYAKANAGAR, J P NAGAR, 7TH PHASE, BANGALORE</t>
  </si>
  <si>
    <t>30.01.1999</t>
  </si>
  <si>
    <t>AJAY KUMAR JAIN</t>
  </si>
  <si>
    <t>KAMAL JAIN</t>
  </si>
  <si>
    <t>KALVA HARIKA</t>
  </si>
  <si>
    <t>harikaknv@gmail.com</t>
  </si>
  <si>
    <t>NO.1/218, GANDHI CHOWK, MAIN BAZAR, NANDYAL, ANDHRA PRADESH</t>
  </si>
  <si>
    <t>16.03.2000</t>
  </si>
  <si>
    <t>KALVA MOHAN</t>
  </si>
  <si>
    <t>KALVA SAILAJA</t>
  </si>
  <si>
    <t>KEDARISETTY LAKSHMI PARVATHA VARDHINI</t>
  </si>
  <si>
    <t>kedarisetty vardhini@gmail.com</t>
  </si>
  <si>
    <t>NO.2-10, PEDDA MUSHIDIVADA, PARAVADA MANDAL,VISHAKAPATNAM-531019, ANDHRA PRADESH.</t>
  </si>
  <si>
    <t>11.08.2000</t>
  </si>
  <si>
    <t>KEDARISETTY RAJESH KUMAR</t>
  </si>
  <si>
    <t>BELLALA SUNITHA</t>
  </si>
  <si>
    <t>KISHAN P S</t>
  </si>
  <si>
    <t>kishanps11@gmail.com</t>
  </si>
  <si>
    <t>4/12, ANNIPURA,1ST CROSS, SUDHAMANAGAR, BANGALORE-560027</t>
  </si>
  <si>
    <t>P H SHEKAR</t>
  </si>
  <si>
    <t>P S SUJAYA LAKSHMI</t>
  </si>
  <si>
    <t>M VIDYA</t>
  </si>
  <si>
    <t>vidyapurple903@gmail.com</t>
  </si>
  <si>
    <t>#49, 4TH CROSS, J P NAGAR, 6TH PHASE, K R LAYOUT, PUTTENAHALLI MAIN ROAD, BANGALORE-560078</t>
  </si>
  <si>
    <t>01.06.1999</t>
  </si>
  <si>
    <t>R MURUGAN</t>
  </si>
  <si>
    <t>NAGALAKSHMI</t>
  </si>
  <si>
    <t>BHOVI</t>
  </si>
  <si>
    <t>MADIHA MARIAM AHMED</t>
  </si>
  <si>
    <t>madiha1ahmed@gmail.com</t>
  </si>
  <si>
    <t>PLOT NO.428, VAKIL SATELITE TOWNSHIP, GOPASANDRA, CHANDAPURA ROAD, NEAR BETHANY HIGH, BANGALORE-560099</t>
  </si>
  <si>
    <t>MEER AHMED</t>
  </si>
  <si>
    <t>SHAGUFTA AHMED</t>
  </si>
  <si>
    <t>MANAS MISHRA</t>
  </si>
  <si>
    <t>manas1301199@gmail.com</t>
  </si>
  <si>
    <t>BOARD OF SECONDARY EDUCATION, MADHYA PRADESH, BHOPAL</t>
  </si>
  <si>
    <t>H.NO-13, CHINAR UPWAN, DANISH NAGAR, HOSUNGABAD ROAD, BHOPAL-462026</t>
  </si>
  <si>
    <t>13.01.1999</t>
  </si>
  <si>
    <t>S N MISHRA</t>
  </si>
  <si>
    <t>ARTI MISHRA</t>
  </si>
  <si>
    <t>GM</t>
  </si>
  <si>
    <t>MARTHALA BHAVANA</t>
  </si>
  <si>
    <t>bhavanareddy106@gmail.com</t>
  </si>
  <si>
    <t>H.NO.2-553-5, SASTRI NAGAR, Y M R COLONY, PRODDATUR, KADAPA(D), ANDHRA PRADESH-516360</t>
  </si>
  <si>
    <t>MARTHALA JAYANTH REDDY</t>
  </si>
  <si>
    <t>MARTHALA PRASANNA LAKSHMI</t>
  </si>
  <si>
    <t>MAUSOM SAIKIA</t>
  </si>
  <si>
    <t>saikiagargi2@gmail.com</t>
  </si>
  <si>
    <t>ASSAM HIGHER SECONDARY EDUCATION COUNCIL</t>
  </si>
  <si>
    <t>BUKHIAL TEA ESTATE,P.O-LETEKUJAN,D-GOLAGHAT,ASSAM-785621</t>
  </si>
  <si>
    <t>KUMUD SAIKIA</t>
  </si>
  <si>
    <t>ANIMA SAIKIA</t>
  </si>
  <si>
    <t>8884412333/9127754604</t>
  </si>
  <si>
    <t>OBC-AHOM</t>
  </si>
  <si>
    <t>MEDASANI SANKRUTHYA VARDHAN</t>
  </si>
  <si>
    <t>srinivas2414@gmail.com</t>
  </si>
  <si>
    <t>NO.1-132, WATER TANK STREET, 4TH LINE TADIGADAPA, PENAMULURU MANDAL, VIJAYAWADA-521137. ANDHRA PRADESH</t>
  </si>
  <si>
    <t>MEDASANI GIRISH</t>
  </si>
  <si>
    <t>MEDASANI VIJAYA LAKSHMI</t>
  </si>
  <si>
    <t>MOHAMMED SARFRAZ ARIF</t>
  </si>
  <si>
    <t>G007, ARATT ROYAL CASTLE, MANIPAL COUNTY ROAD, SINGASANDRA, BANGALORE-560068</t>
  </si>
  <si>
    <t>25.05.2000</t>
  </si>
  <si>
    <t>MOHAMMED AYUB ARIF</t>
  </si>
  <si>
    <t>QUDSIA AZEEZ</t>
  </si>
  <si>
    <t>+971528302942</t>
  </si>
  <si>
    <t>PIYUSH TIWARI</t>
  </si>
  <si>
    <t>tiwaripiyush25@gmail.com</t>
  </si>
  <si>
    <t>NO.501, SWAPNIL APARTMENTS, UNTKHANA, MEDICAL ROAD, NAGPUR-440009, MAHARASHTRA.</t>
  </si>
  <si>
    <t>CHANDRAKANT TIWARI</t>
  </si>
  <si>
    <t>RASHMI TIWARI</t>
  </si>
  <si>
    <t>PRABUDDHA DASGUPTA</t>
  </si>
  <si>
    <t>pdgproloy26@gmail.com</t>
  </si>
  <si>
    <t>KODALIA JHEELPAR, MANNA BAGAN, PO-BANDEL, DIST-HOOGHLY, WEST BENGAL-712123</t>
  </si>
  <si>
    <t>PRABIR KUMAR DASGUPTA</t>
  </si>
  <si>
    <t>MAHUA DASGUPTA</t>
  </si>
  <si>
    <t>BAIDHYA</t>
  </si>
  <si>
    <t>PRASHANT SINGH</t>
  </si>
  <si>
    <t>psrathore150@gmail.com</t>
  </si>
  <si>
    <t>C-305, INFOCITY GREENS, SHAILESHREE VIHAR,BHUBANESWAR-751021</t>
  </si>
  <si>
    <t>07.08.1997</t>
  </si>
  <si>
    <t>BASHISHT NARAYAN SINGH</t>
  </si>
  <si>
    <t>SUNITA SINGH</t>
  </si>
  <si>
    <t>PREM SALANKEY</t>
  </si>
  <si>
    <t>sprem3175@gmail.com</t>
  </si>
  <si>
    <t>NO.65, JAGADAPURA POST, CHANNPATNA TALUK, RAMANAGARA DIST-562138.</t>
  </si>
  <si>
    <t>DEVENDRA RAO</t>
  </si>
  <si>
    <t>DHANALAKSHMI BAI</t>
  </si>
  <si>
    <t>PUTTI SWETHA</t>
  </si>
  <si>
    <t>NO. 103, VANDANA PRIME ROSE APARTMENT, 15TH MAIN, 3RD SECTOR, HSR LAYOUT, BANGALORE-560106.</t>
  </si>
  <si>
    <t>25.09.1999</t>
  </si>
  <si>
    <t>PUTTI RAVINDRA</t>
  </si>
  <si>
    <t>PUTTI VIJAYALAKSHMI</t>
  </si>
  <si>
    <t>RISWIN D A</t>
  </si>
  <si>
    <t>riswin8013@gmail.com</t>
  </si>
  <si>
    <t>163, E B ENGINEER'S COLONY, ALAGAPURAM, SALEM(D), TAMILNADU-636016</t>
  </si>
  <si>
    <t>K DEENADAYALAN</t>
  </si>
  <si>
    <t>LAKSHMI</t>
  </si>
  <si>
    <t>GAVARAI</t>
  </si>
  <si>
    <t>SANDEEP S</t>
  </si>
  <si>
    <t>sandeeps808@gmail.com</t>
  </si>
  <si>
    <t>#26/1, 12TH MAIN ROAD, MATHIKERE EXTENTION, MATHIKERE, BANGALORE-560054</t>
  </si>
  <si>
    <t>SATHYASEELAN K</t>
  </si>
  <si>
    <t>SREEKALA M</t>
  </si>
  <si>
    <t>SHAH SNEHAL KETANKUMAR</t>
  </si>
  <si>
    <t>sskss123.456@gmail.com</t>
  </si>
  <si>
    <t>GUJARAT SECONDARY AND HIGHER SECONDARY EDUCATION BOARD, GANDHINAGAR</t>
  </si>
  <si>
    <t>C-202, SANKLAP COMPLEX, NR.L.P.SAVANI SCHOOL, BESIDES SHEETAL ROW HOUSE, HONEY PARK ROAD, ADAJAN, SURAT-395009</t>
  </si>
  <si>
    <t>19.01.1999</t>
  </si>
  <si>
    <t>KETANKUMAR RAMESHCHANDRA SHAH</t>
  </si>
  <si>
    <t>HETAL KETANKUMAR SHAH</t>
  </si>
  <si>
    <t>SHEWATAMBER</t>
  </si>
  <si>
    <t>SINGIREDDY SIDDARTHAREDDY</t>
  </si>
  <si>
    <t>SIDDARTHATNESSIE007@GMAIL.COM</t>
  </si>
  <si>
    <t>2-10-1039/8, FLAT 205, SRR ENCLAVE, JYOTHINAGAR, KARIMNAGAR, TELANGANA, AP- 505001</t>
  </si>
  <si>
    <t>17.8.1998</t>
  </si>
  <si>
    <t>SINGIREDDY KAMALAKAR</t>
  </si>
  <si>
    <t>SINGIREDDY RAMA</t>
  </si>
  <si>
    <t>SINGUPURAM VENKATA PRASAD</t>
  </si>
  <si>
    <t>venkatprasad1237@gmail.com</t>
  </si>
  <si>
    <t>DOOR NO - 9-6/B, ANTARABA ROAD, AT/POST - PATHAPATNAM, D-SRIKAKULAM, ANDHRAPRADESH-532213</t>
  </si>
  <si>
    <t>16.08.2000</t>
  </si>
  <si>
    <t>SINGUPURAM NARAYANA RAO</t>
  </si>
  <si>
    <t>SINGUPURAM LAXMI</t>
  </si>
  <si>
    <t>KALINGA</t>
  </si>
  <si>
    <t>SPARSH SHARMA</t>
  </si>
  <si>
    <t>mishraprerna868@gmail.com</t>
  </si>
  <si>
    <t>NATIONAL INSTITUTE OF OPEN SCHOOLING</t>
  </si>
  <si>
    <t>70/110, PATEL MARG, MANSAROVAR, JAIPUR, RAJASTHAN-302020</t>
  </si>
  <si>
    <t>SUBHASH SHARMA</t>
  </si>
  <si>
    <t>DURGESH BHARDWAJ</t>
  </si>
  <si>
    <t>SUDHANSHU BHARDWAJ</t>
  </si>
  <si>
    <t>pksb99999@gmail.com</t>
  </si>
  <si>
    <t>S/O ASHOK KUMAR PANDEY, RAMBAG SOCIETY, NEW BRAHMPURA, NEAR BISHOP SCOTT GIRLS SCHOOL, SAMPATCHAK, PATNA, BIHAR-800027</t>
  </si>
  <si>
    <t>05.12.1998</t>
  </si>
  <si>
    <t>ASHOK KUMAR PANDEY</t>
  </si>
  <si>
    <t>PUSHPA PANDEY</t>
  </si>
  <si>
    <t>THUPAKULA SARATHY SANDEEP</t>
  </si>
  <si>
    <t>vinaydeva5@gmail.com</t>
  </si>
  <si>
    <t>22-977/4, MURUGANPALLI ROAD, KAMESWAR NAGAR</t>
  </si>
  <si>
    <t>THUPAKULA D SARATHY</t>
  </si>
  <si>
    <t>G SUJANI</t>
  </si>
  <si>
    <t>VISHNU TEJA PERLA</t>
  </si>
  <si>
    <t>vishnutejaperla5959@gmail.com</t>
  </si>
  <si>
    <t>54-1-3/1, BESIDE KUR HOTEL, RAILPET, ONGOLE, ANDHRA PRADESH</t>
  </si>
  <si>
    <t>VENKATA SUBBA RAO PERLA</t>
  </si>
  <si>
    <t>SRI LAKSHMI PERLA</t>
  </si>
  <si>
    <t>Y RAVITEJA</t>
  </si>
  <si>
    <t>whyraviteja@gmail.com</t>
  </si>
  <si>
    <t>1-5-227/53, IB ROAD, NANDESHWAR NAGAR, RAICHUR-584101</t>
  </si>
  <si>
    <t>29.08.2000</t>
  </si>
  <si>
    <t>Y SATYANARAYANA RAO</t>
  </si>
  <si>
    <t>Y MEERA BAI</t>
  </si>
  <si>
    <t>MARATI</t>
  </si>
  <si>
    <t>A R NITHIN</t>
  </si>
  <si>
    <t>B.Tech CSE - Internet of Things-IOT</t>
  </si>
  <si>
    <t>B.Tech-IOT</t>
  </si>
  <si>
    <t>nithinr20000@gmail.com</t>
  </si>
  <si>
    <t>N3-50, SILPALEPAKSHI NAGAR, OPP APRSCL, PANGHAL ROAD, ANANTHAPUR, ANDHRA PRADESH-515001</t>
  </si>
  <si>
    <t>08.03.2000</t>
  </si>
  <si>
    <t>A RAGHUNATHA REDDY</t>
  </si>
  <si>
    <t>G H GEETHAMMA</t>
  </si>
  <si>
    <t xml:space="preserve">ABHISHEK KERKETTA </t>
  </si>
  <si>
    <t>ABHISHEKKERKETTA94@GMAIL.COM</t>
  </si>
  <si>
    <t>CHATTISGARH BOARD OF SECONDARY EDUCATION, RAIPUR</t>
  </si>
  <si>
    <t>195, BEHIND HOUSING BOARD COLONY, BALCO NAGAR KORBA CHATTISGARH-495684</t>
  </si>
  <si>
    <t>17.1.1994</t>
  </si>
  <si>
    <t>IGNATIUS KERKETTA</t>
  </si>
  <si>
    <t>FULGENCIA KERKETTA</t>
  </si>
  <si>
    <t>AISHWARYA B J</t>
  </si>
  <si>
    <t>aishwaryabj2597@gmail.com</t>
  </si>
  <si>
    <t>NO.9, 3RD CROSS, 5TH MAIN ROAD, RAGHAVENDRA COLONY, CHAMRAJPET, BANGALORE-560018</t>
  </si>
  <si>
    <t>JAGADEESH B S</t>
  </si>
  <si>
    <t>MANJULA K N</t>
  </si>
  <si>
    <t>AKSHAY G</t>
  </si>
  <si>
    <t>akshayglreddy007@gmail.com</t>
  </si>
  <si>
    <t>THARALU, THRALU VILLAGE POST, UTTARAHALLI HOBLI, BANGALORE SOUTH TALUK, BANGALORE-560082</t>
  </si>
  <si>
    <t>01.09.1999</t>
  </si>
  <si>
    <t>GUNDAPPA C</t>
  </si>
  <si>
    <t>AMMU MANI MEGHANA</t>
  </si>
  <si>
    <t>H.NO-5-211, RD.7, KRISHNANAGAR, HB COLONY, MOULA-ALI, HYDERABAD-500040</t>
  </si>
  <si>
    <t>04.01.2000</t>
  </si>
  <si>
    <t>AMMU VENKATA BHANU MURTHY</t>
  </si>
  <si>
    <t>AMMU PUSHPA RAMA</t>
  </si>
  <si>
    <t>ARAKATAVEMULA PRITHVI NARAYANA</t>
  </si>
  <si>
    <t>prithvihmc@gmail.com</t>
  </si>
  <si>
    <t>1-121, NARAYANAVANAM, CHOWTAPALLI, NEAR ROYAL COUNTRY, PRODDATUR, KADAPA(D), ANDHRA PRADESH</t>
  </si>
  <si>
    <t>12.01.2000</t>
  </si>
  <si>
    <t>A HARI NARAYANA</t>
  </si>
  <si>
    <t xml:space="preserve">A LAKSHMI MADHAVI </t>
  </si>
  <si>
    <t>RAJAKA</t>
  </si>
  <si>
    <t>BHAGYADUTT SOLANKI</t>
  </si>
  <si>
    <t>bhagyaduttsolanki@gmail.com</t>
  </si>
  <si>
    <t>H,002, GOLDEN STAR HOODI, MAHADEVAPURA, BANGALORE-560048</t>
  </si>
  <si>
    <t>06.05.1999</t>
  </si>
  <si>
    <t>NARENDRA SOLANKI</t>
  </si>
  <si>
    <t>NIRMALA SOLANKI</t>
  </si>
  <si>
    <t>BHAVIN S PATEL NAKARANI</t>
  </si>
  <si>
    <t>bhavinpatel8751@gmail.com</t>
  </si>
  <si>
    <t>#54, AMAR REGENCY LAYOUT, HORAMAVU MAIN ROAD, BANASWADI POST, BANGALORE-560043</t>
  </si>
  <si>
    <t>27.07.1999</t>
  </si>
  <si>
    <t>SHANKAR V PATEL</t>
  </si>
  <si>
    <t>MANJU S PATEL</t>
  </si>
  <si>
    <t>PATEL</t>
  </si>
  <si>
    <t>BOMMA ROHITH KUMAR</t>
  </si>
  <si>
    <t>rohithbomma007@gmail.com</t>
  </si>
  <si>
    <t>NO.7-8-182, SRI RAM HILLS, DHAMSALAPURAM, KHAMMAM, TELANGANA.</t>
  </si>
  <si>
    <t>16.05.2000</t>
  </si>
  <si>
    <t>BOMMA MADHU KUMAR</t>
  </si>
  <si>
    <t>BOMMA SAILAJA</t>
  </si>
  <si>
    <t>BOMMIREDDY KULASEKHAR REDDY</t>
  </si>
  <si>
    <t>KULASEKHAR357@GMAIL.COM</t>
  </si>
  <si>
    <t>13-71-A, BOMMIREDDY PALLI, NALLACHERUVU, ANANTHPUR, ANDRA PRADESH-515551</t>
  </si>
  <si>
    <t>BOMMIREDDY RAMACHANDRA REDDY</t>
  </si>
  <si>
    <t>B RAMADEVI</t>
  </si>
  <si>
    <t>CHAGATHURU KRISHNAMURTHY PAVAN SAI</t>
  </si>
  <si>
    <t>pavansai184@gmail.com</t>
  </si>
  <si>
    <t>#5-229, KANYAKAPARAMESWARI TEMPLE STREET, VENKATAGIRIKOTA, CHITTOOR-517424</t>
  </si>
  <si>
    <t>24.05.2000</t>
  </si>
  <si>
    <t>CHAGATHURU VENUGOPAL KRISHNAMURTHY</t>
  </si>
  <si>
    <t>C K SUMA</t>
  </si>
  <si>
    <t>CHALLA NEERAJAREDDY</t>
  </si>
  <si>
    <t>neerajareddychalla2000@gmail.com</t>
  </si>
  <si>
    <t>H/NO-87/709, KAMAL NAGAR, KURNOOL, ANDHRA PRADESH-518004</t>
  </si>
  <si>
    <t>18.08.2000</t>
  </si>
  <si>
    <t>C KUMARREDDY</t>
  </si>
  <si>
    <t>C VASUNDHARADEVI</t>
  </si>
  <si>
    <t>DIVYANSH JAIN</t>
  </si>
  <si>
    <t>DIVROCK6@GMAIL.COM</t>
  </si>
  <si>
    <t>NUNNA VARI STREET, NEAR PERUGU CHETTU CENTRE, ELURU, WARANGAL, ANDRA PRADESH-534001</t>
  </si>
  <si>
    <t>10.2.2000</t>
  </si>
  <si>
    <t>ANAND KUMAR</t>
  </si>
  <si>
    <t>VEJAYANTI</t>
  </si>
  <si>
    <t>MARWADI</t>
  </si>
  <si>
    <t>EDULAPALLI SREEKAR REDDY</t>
  </si>
  <si>
    <t>2000sreekar@gmail.com</t>
  </si>
  <si>
    <t>D.NO.25/684-467, PADMAVATHI NAGAR, NANDYAL, KURNOOL(D), ANDHRA PRADESH</t>
  </si>
  <si>
    <t>04.02.2000</t>
  </si>
  <si>
    <t>EDULAPALLI SIVA SHANKAR REDDY</t>
  </si>
  <si>
    <t>EDULAPALLI PADMAVATHI</t>
  </si>
  <si>
    <t>9533836991/9440042854</t>
  </si>
  <si>
    <t>KAPPU</t>
  </si>
  <si>
    <t>GADDAM SAMARASIMHA REDDY</t>
  </si>
  <si>
    <t>samarasimhareddy.g@gmail.com</t>
  </si>
  <si>
    <t>H.NO.29, 178,-71M,RAGHAVANDRA NAGAR, SBI COLONY,NANDYAL,KURNOOL(D), ANDHRA PRADESH-518501</t>
  </si>
  <si>
    <t>GADDAM CHANDRA MOHAN REDDY</t>
  </si>
  <si>
    <t>GADDAM SIVAMMA</t>
  </si>
  <si>
    <t>GAGAN I K</t>
  </si>
  <si>
    <t>ik.gagan@gmail.com</t>
  </si>
  <si>
    <t>#660, 5TH CROSS, BSK I STAGE, BLOCK II, BANGALORE-560050</t>
  </si>
  <si>
    <t>22.09.1999</t>
  </si>
  <si>
    <t>KRISHNAMURTHY R</t>
  </si>
  <si>
    <t>INDUKALA P R</t>
  </si>
  <si>
    <t>GAJULA HEMANTH KUMAR</t>
  </si>
  <si>
    <t>hemanthgajula.2000@gmail.com</t>
  </si>
  <si>
    <t>17/1/64A43, VENU GOPAL NAGAR, NEAR SAI BABA TEMPLE, OLD TOWN, ANANTAPUR(D), ANDHRA PRADESH</t>
  </si>
  <si>
    <t>26.03.2000</t>
  </si>
  <si>
    <t>G GOPAL</t>
  </si>
  <si>
    <t>G CHANDRAKALA</t>
  </si>
  <si>
    <t>GATTAMARAJU NAGA AKSHAY BHEEM</t>
  </si>
  <si>
    <t>akshay.bheem123@gmail.com</t>
  </si>
  <si>
    <t>20-120, FORT NEAR SADHANA SCHOOL, DHARMAVARAM, ANANTAPUR(D), ANDHRA PRADESH</t>
  </si>
  <si>
    <t>17.06.2000</t>
  </si>
  <si>
    <t>GATTAMARAJU RAGHU NATHARAO</t>
  </si>
  <si>
    <t>GATTAMARAJU ARUNDHATHI</t>
  </si>
  <si>
    <t>GURJAL SRINIDHI CHARY</t>
  </si>
  <si>
    <t>abhiram0520@gmail.com</t>
  </si>
  <si>
    <t>3-10-102/1, FLAT NO-GI, KAMADHENU APTS, GHOKHALE NAGAR, RAMANTHAPUR, HYDERABAD, TELENGANA-5000013</t>
  </si>
  <si>
    <t>GURJAL SURENDRA CHARY</t>
  </si>
  <si>
    <t>GURJAL RADHIKA</t>
  </si>
  <si>
    <t>9347324450/9550803979</t>
  </si>
  <si>
    <t>HEMANTH KUMAR B S</t>
  </si>
  <si>
    <t>sankarmunikrishnappa@gmail.com</t>
  </si>
  <si>
    <t>2/664/F, CHAMUNDI NAGAR, BASTHI, HOSUR, KRISHNAGIRI(D), TAMIL NADU-635109</t>
  </si>
  <si>
    <t>10.08.1999</t>
  </si>
  <si>
    <t>SANKARAPPA M</t>
  </si>
  <si>
    <t>PADMA D</t>
  </si>
  <si>
    <t>JAYAM SAI RATNA SRAVAN</t>
  </si>
  <si>
    <t>sairatnasravan123@gmail.com</t>
  </si>
  <si>
    <t>H.NO.18-38-51-34-1, MADHURA NAGAR, LEELA MAHAL CIRCLE, TIRUPATHI</t>
  </si>
  <si>
    <t>15.06.2000</t>
  </si>
  <si>
    <t>J RAMA VENKATESULU</t>
  </si>
  <si>
    <t>J GAYATHRI</t>
  </si>
  <si>
    <t>VAISYA</t>
  </si>
  <si>
    <t>JHALAK RASAILY</t>
  </si>
  <si>
    <t>jalak.rasaily@gmail.com</t>
  </si>
  <si>
    <t>CAMP NO.3, KOPPA ROAD, MUNDGOD, TIBETAN COLONY, MUNDGOD ( U K) KARNATAKA-581411</t>
  </si>
  <si>
    <t>01.02.1998</t>
  </si>
  <si>
    <t>MANE RASAILY</t>
  </si>
  <si>
    <t>KUMARI RASAILY</t>
  </si>
  <si>
    <t>RASAILY</t>
  </si>
  <si>
    <t>BUDDISAM</t>
  </si>
  <si>
    <t>KARANAM JYOTHSNA</t>
  </si>
  <si>
    <t>k.rudra268@gmail.com</t>
  </si>
  <si>
    <t>K JYOTHSNA,D/O K MALLIKARJUNA, ONTAREDDY PALLI(P), KAMBADUR(M), ANANTAPUR(D)-515765</t>
  </si>
  <si>
    <t>02.06.2000</t>
  </si>
  <si>
    <t>K MALLIKARJUNA</t>
  </si>
  <si>
    <t>K SAVITHRAMMA</t>
  </si>
  <si>
    <t>KARANAM VISHNU VARDHAN</t>
  </si>
  <si>
    <t>vishnuvardhanv471@gmail.com</t>
  </si>
  <si>
    <t>1-59-A, OC COLONY, VELPUMADUGU, VIDAPANAKAL, ANANTAPUR, ANDRAPRADESH-515870</t>
  </si>
  <si>
    <t>18.05.2000</t>
  </si>
  <si>
    <t>KARANAM NARAYANA RAO</t>
  </si>
  <si>
    <t>KARANAM CHANDRIKA</t>
  </si>
  <si>
    <t>KARTHIK BHARADWAJ R M</t>
  </si>
  <si>
    <t>bharadwajkarthik44@gmail.com</t>
  </si>
  <si>
    <t>"MANJUSHREE", ANK ROAD, 5TH CROSS, VENKATESH NAGAR, SHIMOGGA-577201</t>
  </si>
  <si>
    <t>MANJUNATH R N</t>
  </si>
  <si>
    <t>VIDYASHRI H C</t>
  </si>
  <si>
    <t>KASULA SAI AISHWARYA</t>
  </si>
  <si>
    <t>KASULAAISHU@GMAIL.COM</t>
  </si>
  <si>
    <t>KEESARI PRASANTH REDDY</t>
  </si>
  <si>
    <t>prashanthreddykeesari@gmail.com</t>
  </si>
  <si>
    <t>BUDAVADA(P), J PANGULURU(M), PRAKASAM(D), ANDHRA PRADESH-523167</t>
  </si>
  <si>
    <t>05.06.1999</t>
  </si>
  <si>
    <t>KEESARI ANJI REDDY</t>
  </si>
  <si>
    <t>KEESARI VIJAYA LAKSHMI</t>
  </si>
  <si>
    <t>KOLLA TARUN SAI</t>
  </si>
  <si>
    <t>FLAT NO.T-1, NEERAJ HOMES, TOWARDS RAINBOW INTERNATIONAL SCHOOL ROAD, ABBIGERE MAIN ROAD, CHIKKABANNAVARA(P), BANGALORE-560090</t>
  </si>
  <si>
    <t>28.05.2000</t>
  </si>
  <si>
    <t>KOLLA MADHAV RAO</t>
  </si>
  <si>
    <t>K MANJUSRI</t>
  </si>
  <si>
    <t xml:space="preserve">KONEDELA NARAYANA REDDY </t>
  </si>
  <si>
    <t>narayanakonedela123@gmail.com</t>
  </si>
  <si>
    <t>H.N0 3-83 GUNDLA SINGAVARAM (VIA) OWK(M)</t>
  </si>
  <si>
    <t>04.06.2000</t>
  </si>
  <si>
    <t>KONEDELA OBULESH REDDY</t>
  </si>
  <si>
    <t>KONEDELA MAHESHWARAMMA</t>
  </si>
  <si>
    <t>KURUKULA SIVA KAMAL REDDY</t>
  </si>
  <si>
    <t>kurukula.sivakamalreddy@gmail.com</t>
  </si>
  <si>
    <t>4-88, B YALERU(V), ATMAKUR (M), ANANTAPUR(D), ANDHRA PRADESH-515002</t>
  </si>
  <si>
    <t>KURUKULA SANKARA NARYANA REDDY</t>
  </si>
  <si>
    <t>KURUKULA RADHAREDDY</t>
  </si>
  <si>
    <t>LAKKAKULA MANIKANTA</t>
  </si>
  <si>
    <t>lmanikanta45@gmail.com</t>
  </si>
  <si>
    <t>7-30 NADIGADDA ROAD, SWARNA, KARAMCHEDU, MANDAL, PRAKASAM DIST, AP-523170</t>
  </si>
  <si>
    <t>27.09.2000</t>
  </si>
  <si>
    <t>LAKKAKULA RAMU</t>
  </si>
  <si>
    <t>LAKKAKULA SARADA</t>
  </si>
  <si>
    <t>OC (NAIDU)</t>
  </si>
  <si>
    <t>MEKA RAHUL</t>
  </si>
  <si>
    <t>rajendra3764@gmail.com</t>
  </si>
  <si>
    <t>D.NO.1-45, SRINIVASANAGAR, POTHIREDY PALEM, MACHILIPATNAM, KRISHNA(D), ANDHRAPRADESH-521001</t>
  </si>
  <si>
    <t>MEKA RAJENDRA PRASAD</t>
  </si>
  <si>
    <t>MEKA RANI SEEMA</t>
  </si>
  <si>
    <t>MOHAMMED SHANIF M C</t>
  </si>
  <si>
    <t>shanifya2313@gmail.com</t>
  </si>
  <si>
    <t>WHITE HOUSE', ELAYAVOAR ROAD, THALZE CHOVVA PO, KANNUR, KERALA</t>
  </si>
  <si>
    <t>18.02.1998</t>
  </si>
  <si>
    <t>ABDUL BASHEER K T</t>
  </si>
  <si>
    <t>THASLEEMA M C</t>
  </si>
  <si>
    <t>MUKKAMALLA AMARNATH REDDY</t>
  </si>
  <si>
    <t>amarnathreddy4157@gmai.com</t>
  </si>
  <si>
    <t>D.NO.2/281, NEELAREDDYPALLI(V), KORAPADU(P), BUKKARAYA SAMUDRAM(M), ANANTAPUR(D), ANDHRA PRADESH-515701</t>
  </si>
  <si>
    <t>20.1.2000</t>
  </si>
  <si>
    <t>MUKKAMALLA BALANAGI REDDY</t>
  </si>
  <si>
    <t>MUKKAMALLA PADMAVATHI</t>
  </si>
  <si>
    <t>MUKKAMALLA SAI KIRAN KUMAR REDDY</t>
  </si>
  <si>
    <t>saikirankumarreddy850@gmail.com</t>
  </si>
  <si>
    <t>D.NO.3/1, NEELAREDDYPALLI(V), KORAPADU(P), BUKKARAYA SAMUDRAM(M), ANANTAPUR(D), ANDHRA PRADESH-515701</t>
  </si>
  <si>
    <t>04.03.2000</t>
  </si>
  <si>
    <t>MUKKAMALLA GOPAL REDDY</t>
  </si>
  <si>
    <t>MUKKAMALLA ESWARAMMA</t>
  </si>
  <si>
    <t>NAWAR NOORUDEEN</t>
  </si>
  <si>
    <t>nawarmiras@gmail.com</t>
  </si>
  <si>
    <t>MIRAS HOUSE, OORPALLY, P O VENGAD, KANNUR, KERALA-670612</t>
  </si>
  <si>
    <t>ABOOBACKER NOORUDEEN</t>
  </si>
  <si>
    <t>RASHEEDA</t>
  </si>
  <si>
    <t>NOUMAN WAJID</t>
  </si>
  <si>
    <t>noumankhan7733@gmail.com</t>
  </si>
  <si>
    <t>D.NO.6/34, A P MOHALLA, G P ROAD, CHAMRAJNAGAR, KARNATAKA-571313</t>
  </si>
  <si>
    <t>ABDUL WAJID</t>
  </si>
  <si>
    <t>RESHMA SULTANA</t>
  </si>
  <si>
    <t>PANUGANTI REVANTH RAI</t>
  </si>
  <si>
    <t>chintupanuganti@gmail.com</t>
  </si>
  <si>
    <t>H.SC 1-14, KAPULAPALLI(V), I KOTHAPETA(P), BANAGANAPALLI(M), KURNOOL(D), ANDHRA PRADESH</t>
  </si>
  <si>
    <t>P VENKATESWARLU</t>
  </si>
  <si>
    <t>P SIVA LEELA</t>
  </si>
  <si>
    <t>PASUPULETI ANIL KUMAR</t>
  </si>
  <si>
    <t>anilkumarrps2017@gmail.com</t>
  </si>
  <si>
    <t># 5-180, IRIKEPALLI, GAMALAPADU, GUNTUR DIST  DACHEPALLI MANDAL, ANDHRA PRADESH-522414.</t>
  </si>
  <si>
    <t>22.08.2000</t>
  </si>
  <si>
    <t>PASUPULETI ADINARAYANA</t>
  </si>
  <si>
    <t>PASUPULETI SAMRAJYAM</t>
  </si>
  <si>
    <t>RAJA SAI KRISHNA KARTHIKEYA</t>
  </si>
  <si>
    <t>1/259, RAAJA STREET MAIN ROAD, NANDYAL, ANDHRA PRADESH-518501</t>
  </si>
  <si>
    <t>RAJA VIKRAM</t>
  </si>
  <si>
    <t>RAJA SAILAJA</t>
  </si>
  <si>
    <t>RAJAPUTHRA SAHITHI</t>
  </si>
  <si>
    <t>gvsrjuly8@gmail.com</t>
  </si>
  <si>
    <t>415-MULTI DIAMOND APARTMENTS, 6TH MAIN, 11TH CROSS, BALAJI LAOUT, KODEGEHALLI-560094</t>
  </si>
  <si>
    <t>R MANOHAR SINGH</t>
  </si>
  <si>
    <t>R SIREESHA</t>
  </si>
  <si>
    <t>ROHIT SINGH R</t>
  </si>
  <si>
    <t>rohinidistributors@gmail.com</t>
  </si>
  <si>
    <t>S/O N RAMESH RAJ, ASHOKA MEDICAL STORE, 4 ROAD, MARANDAHALLI, PALACODE(T), DHARMAPURI(D), TAMILNADU</t>
  </si>
  <si>
    <t>18.04.2000</t>
  </si>
  <si>
    <t>N RAMESH RAJ PUROHIT</t>
  </si>
  <si>
    <t>R LEELA</t>
  </si>
  <si>
    <t>S SAGAR</t>
  </si>
  <si>
    <t>sksagargouda@gmail.com</t>
  </si>
  <si>
    <t>NO.1/74, VENKATESHPURAM, HOSUR, KRISHNAGIRI -635109, TAMIL NADU</t>
  </si>
  <si>
    <t>04.03.1999</t>
  </si>
  <si>
    <t>K SATHISH</t>
  </si>
  <si>
    <t>CHANDRA KALA</t>
  </si>
  <si>
    <t>SAHIL SANJEEB</t>
  </si>
  <si>
    <t>sahilsanjeeb04@gmail.com</t>
  </si>
  <si>
    <t>D-5, EAST AVENUE APARTMENTS, JUDGES AVENUE CROSS ROAD, KALOOR, KOCHI, KERALA-682107</t>
  </si>
  <si>
    <t>KAA SANJEEB</t>
  </si>
  <si>
    <t>SHEHNAZ SANJEEB</t>
  </si>
  <si>
    <t>MAPILLA</t>
  </si>
  <si>
    <t>SANKALP VERMA</t>
  </si>
  <si>
    <t>sunklapverma4489@gmail.com</t>
  </si>
  <si>
    <t>KHARUNI - VILLAGE &amp; POST, BANSDHIH-THE, BALLIA-DISTRICT, UTTARPRADESH</t>
  </si>
  <si>
    <t>SUNIL KUMAR VERMA</t>
  </si>
  <si>
    <t>ANJU VERMA</t>
  </si>
  <si>
    <t>KOIRI</t>
  </si>
  <si>
    <t>SATHYA PRIYADARSHINI MURUGADOSS</t>
  </si>
  <si>
    <t>m.satyapriyadarshini@gmail.com</t>
  </si>
  <si>
    <t>PLOT 106&amp;107, F.NO:501, SARAYUSADAN APTS, 6TH PHSE KPHB, JNTU KUKUTPALLY, HYDERABAD-500085</t>
  </si>
  <si>
    <t>26.06.2000</t>
  </si>
  <si>
    <t>S P MURUGADOSS</t>
  </si>
  <si>
    <t>MAHESHWARI MURUGADOSS</t>
  </si>
  <si>
    <t>SADHU CHETTY</t>
  </si>
  <si>
    <t>SHAIK ABDUL BASITH</t>
  </si>
  <si>
    <t>abdulbasith0008@gmail.com</t>
  </si>
  <si>
    <t>21/581, HALTHALIM STREET, HALTALIM MASJID, JANDASTREET, NELLORE, ANDHRA PRADESH-524001</t>
  </si>
  <si>
    <t>SHAIK ABDUL WAJID</t>
  </si>
  <si>
    <t>SHAIK RIZWANA</t>
  </si>
  <si>
    <t>SHEIKH</t>
  </si>
  <si>
    <t>SHAIK ATIQ FATHIMA</t>
  </si>
  <si>
    <t>ATIQFATHIMA786@GMAIL.COM</t>
  </si>
  <si>
    <t>47/484, RAVINDRA NAGAR, KADAPA, ANDRA PRADESH -516003</t>
  </si>
  <si>
    <t>12.6.1999</t>
  </si>
  <si>
    <t>SHAIK RAFIUDDIN</t>
  </si>
  <si>
    <t>SHAIK HAFIZUNISA</t>
  </si>
  <si>
    <t>SHRADDHA G SRIVATSA</t>
  </si>
  <si>
    <t>shraddhu99@gmail.com</t>
  </si>
  <si>
    <t>MB202, 2ND FLOOR, MAPLE BLOCK, GOLDEN GRAND APTS, TUMKUR ROAD, YESHWANTPUR, BANGALORE-560022</t>
  </si>
  <si>
    <t>24.05.1999</t>
  </si>
  <si>
    <t>GANESH KOLLEGAL NANJUNDASWAMY</t>
  </si>
  <si>
    <t>PRABHA GANESH</t>
  </si>
  <si>
    <t>SHRISHTI AGARWAL</t>
  </si>
  <si>
    <t>agarwalshristi23@gmail.com</t>
  </si>
  <si>
    <t>512/473, 3RD LANE, NISHANT GANJ, LUCKNOW, UTTAR PRADESH-226007</t>
  </si>
  <si>
    <t>MANOJ AGARWAL</t>
  </si>
  <si>
    <t>RENU AGARWAL</t>
  </si>
  <si>
    <t>MARAWADI</t>
  </si>
  <si>
    <t>SIDDHARTH JAIN</t>
  </si>
  <si>
    <t>sandeepjain6565@yahoo.in</t>
  </si>
  <si>
    <t>HOUSE NO.499, SECTOR-3, REWARI(D),HARYANA(S)</t>
  </si>
  <si>
    <t>SANDEEP JAIN</t>
  </si>
  <si>
    <t>SHALU JAIN</t>
  </si>
  <si>
    <t>01274-260777</t>
  </si>
  <si>
    <t>SRI UTPAL NATH</t>
  </si>
  <si>
    <t>sriutpalnath270@gmail.com</t>
  </si>
  <si>
    <t>VILLAGE PUB-BARBHAGIA, POST-CHARAIBAHI, DIST-MORIGAON, ASSAM-782106</t>
  </si>
  <si>
    <t>22.02.1999</t>
  </si>
  <si>
    <t>B K NATH</t>
  </si>
  <si>
    <t>BINITA DEVI</t>
  </si>
  <si>
    <t>YOGI</t>
  </si>
  <si>
    <t>SRILAVANYA ALAMURI</t>
  </si>
  <si>
    <t>amarasridhara@gmail.com</t>
  </si>
  <si>
    <t>DOOR NO.251, 9TH MAIN ROAD, MATHIKERE, BANGALORE-560054</t>
  </si>
  <si>
    <t>08.07.1999</t>
  </si>
  <si>
    <t>SRIDHARA RAO A</t>
  </si>
  <si>
    <t>AMARESWARI A V</t>
  </si>
  <si>
    <t>TAUFEEQ AHMED</t>
  </si>
  <si>
    <t>taufeeqa413@gmail.com</t>
  </si>
  <si>
    <t>C-1/603, SUPERTECH ECO VILLAGE - 2, PLOT NO. G H-1, SECTOR-1613, GREATER NOIDA, GAUTAM, BUDDHA NAGAR(D), UTTAR PRADESH-201307</t>
  </si>
  <si>
    <t>01.08.1997</t>
  </si>
  <si>
    <t>SAFEEQ AHMED</t>
  </si>
  <si>
    <t>NASREEN</t>
  </si>
  <si>
    <t>THALLAPALLE VASUSREE</t>
  </si>
  <si>
    <t>tallapallevasusree@gmail.com</t>
  </si>
  <si>
    <t>NO.5/110, VIJAYA NAGARAM STREET, PRODDATUR, KADAPA DIST, ANDHRA PRADESH-516360.</t>
  </si>
  <si>
    <t>THALLAPALLE VENKATA RAMANA</t>
  </si>
  <si>
    <t>THALLAPALLE VENKATA NAGA SUNITHA</t>
  </si>
  <si>
    <t>THAMBI VENKATA SAI PAVAN TEJA</t>
  </si>
  <si>
    <t>pavanteja22999@gmail.com</t>
  </si>
  <si>
    <t>NO.16-11-244, HARANATHPURAM, 2ND LINE, NEAR RAMALAYAM, NELLORE DIST, ANDHRA PRADESH.</t>
  </si>
  <si>
    <t xml:space="preserve">THAMBI MALLIKARJUNA RAO </t>
  </si>
  <si>
    <t>THAMBI SUMALATHA</t>
  </si>
  <si>
    <t>THANMAI REDDY K</t>
  </si>
  <si>
    <t>smartthanmai@gmail.com</t>
  </si>
  <si>
    <t>40/791-IA, FLAT NO-202, M S 9 SOWMYA DELUXE, NEHRU NAGAR, KURNOOL, ANDHRA PRADESH-518004</t>
  </si>
  <si>
    <t>VIJAYA BHASKARA REDDY K</t>
  </si>
  <si>
    <t>BHARATHI K</t>
  </si>
  <si>
    <t>UPPALAPATI SIVADHANUSH</t>
  </si>
  <si>
    <t>D.NO.4/146, FORT GOOTY, ANANTAPUR(D), ANDHRAPRADESH-515401</t>
  </si>
  <si>
    <t>UPPALAPATI BALAMURALIKRISHNA</t>
  </si>
  <si>
    <t>VARAKURU SUNANDA</t>
  </si>
  <si>
    <t>VAJRALA RAJA GOPALA REDDY</t>
  </si>
  <si>
    <t>rgreddy.0127@gmail.com</t>
  </si>
  <si>
    <t>27.01.2000</t>
  </si>
  <si>
    <t>VAJRALA KOTI REDDY</t>
  </si>
  <si>
    <t>VAJRALA VEERANJAMMA</t>
  </si>
  <si>
    <t>VAZAIEL RAGHAVAN AATHIRA</t>
  </si>
  <si>
    <t>aathiraraghavan99@gmail.com</t>
  </si>
  <si>
    <t>FLAT NO.205, II FLOOR, ARAVIND ARCADE APARTMENTS, NEAR TOWN BANK, SUBASH ROAD, ANANTAPURAM, ANDHRA PRADESH-515001</t>
  </si>
  <si>
    <t>14.06.1999</t>
  </si>
  <si>
    <t>VAZAIEL KRISHNAN RAGHAVAN</t>
  </si>
  <si>
    <t>MORAZHAKKARAN REETHA</t>
  </si>
  <si>
    <t>THIYYA</t>
  </si>
  <si>
    <t>VENKATA SAI SURYA RAO BEERAKA</t>
  </si>
  <si>
    <t>surya.life484@gmail.com</t>
  </si>
  <si>
    <t>D.NO.14-6-10, SRI SURYA NILAYAM,CENEMA CENTRE ROAD, PEDDAPURAM, EAST GODAVARI,ANDHRA PRADESH</t>
  </si>
  <si>
    <t>02.11.1999</t>
  </si>
  <si>
    <t>VEERA VENKATA SATYA PRASAD B</t>
  </si>
  <si>
    <t>RATHNA JYOTHI B</t>
  </si>
  <si>
    <t>YAMUNA J</t>
  </si>
  <si>
    <t>YAMU122@REDIFFMAIL.COM</t>
  </si>
  <si>
    <t>11, 8TH 'A' CROSS, KAMAKSHIPALYA, BANGALORE-560079</t>
  </si>
  <si>
    <t>17.9.1999</t>
  </si>
  <si>
    <t>JAGADEESH K R</t>
  </si>
  <si>
    <t>LAKSHMIDEVI H</t>
  </si>
  <si>
    <t>YELLETI AKHIL</t>
  </si>
  <si>
    <t>yellatiakhil541@gmail.com</t>
  </si>
  <si>
    <t>D.NO-2/27, OC COLONEY, MALLENIPALLI(V), GUNTAKAL(M), ANANTAPUR(D), ANDHRA PRADESH-515801</t>
  </si>
  <si>
    <t>24.08.2000</t>
  </si>
  <si>
    <t>YELLETI NARAYANA SWAMY</t>
  </si>
  <si>
    <t>YELLETI SUJATHA</t>
  </si>
  <si>
    <t>Jain University-Jaynagar Campus</t>
  </si>
  <si>
    <t xml:space="preserve">VRIDHI T </t>
  </si>
  <si>
    <t>17BMSFS033</t>
  </si>
  <si>
    <t>BMS - Financial Services</t>
  </si>
  <si>
    <t>BMS-FS</t>
  </si>
  <si>
    <t>jainvridhi@gmail.com</t>
  </si>
  <si>
    <t>COMMERCE</t>
  </si>
  <si>
    <t>KARNATAKA PU BOARD</t>
  </si>
  <si>
    <t xml:space="preserve">B TARUN KUMAR </t>
  </si>
  <si>
    <t xml:space="preserve">T KAVITHA </t>
  </si>
  <si>
    <t>9845070837, 9972482413</t>
  </si>
  <si>
    <t>JAINISM</t>
  </si>
  <si>
    <t>VANDANA SHARMA</t>
  </si>
  <si>
    <t>17BMSFS032</t>
  </si>
  <si>
    <t>sharma.vanu2428@gmail.com</t>
  </si>
  <si>
    <t>CBSE BOARD CHHATTISGARH</t>
  </si>
  <si>
    <t>LIG-184 RAJENDRA PRASAD NAGAR NIHARIKA KORBA CHHATTISGARH 495677</t>
  </si>
  <si>
    <t>R K SHARMA</t>
  </si>
  <si>
    <t>JANAKI SHARMA</t>
  </si>
  <si>
    <t>9425532805, 777095390</t>
  </si>
  <si>
    <t>TANMOY BERA</t>
  </si>
  <si>
    <t>17BMSFS031</t>
  </si>
  <si>
    <t>kumarsajjan86@gmail.com</t>
  </si>
  <si>
    <t xml:space="preserve">WEST BENGAL BOARD </t>
  </si>
  <si>
    <t>VILLAGE RAJPUR RAKHANGLE POST  KHARAGUR LOCAL, PASCHIM MEDINIPUR DIST MEDINIPUR  WEST BENGAL  721301</t>
  </si>
  <si>
    <t>JANARDAN BERA</t>
  </si>
  <si>
    <t>TINKU BERA</t>
  </si>
  <si>
    <t>9800778900 , 9932794631</t>
  </si>
  <si>
    <t xml:space="preserve">SHYAM SUNDAR S S </t>
  </si>
  <si>
    <t>17BMSR0278</t>
  </si>
  <si>
    <t>sshyam1999@gmail.com</t>
  </si>
  <si>
    <t>SHUBHA J</t>
  </si>
  <si>
    <t>16BMS10156</t>
  </si>
  <si>
    <t>shubhaj1998@gmail.com</t>
  </si>
  <si>
    <t>PUC</t>
  </si>
  <si>
    <t>PU BOARD</t>
  </si>
  <si>
    <t>#20 13TH CROSS, 9TH MAIN 3RD PHASE GIRINAGAR BANGALORE KARNATAKA 560085</t>
  </si>
  <si>
    <t>JAYARAM B T</t>
  </si>
  <si>
    <t>LATHAJAYARAM M</t>
  </si>
  <si>
    <t xml:space="preserve">VOKKALIGA </t>
  </si>
  <si>
    <t>LEFT COLLEGE</t>
  </si>
  <si>
    <t>JOINED ENGINEERING</t>
  </si>
  <si>
    <t>SHREYAS V N</t>
  </si>
  <si>
    <t>17BMSFS030</t>
  </si>
  <si>
    <t>edgeshreyas@gmail.com</t>
  </si>
  <si>
    <t>#31/4 4TH CROSS, CHENNAMMA LAYOUT, TR NAGAR S LAYOUT KATHRIGUPPE EST BSK 3RD STAGE BANGALORE KARNATAKA 560085</t>
  </si>
  <si>
    <t>V NAGRAJ</t>
  </si>
  <si>
    <t>MUNIRATHNA M N</t>
  </si>
  <si>
    <t>7676843355, 7844916747</t>
  </si>
  <si>
    <t>BALIJIGA</t>
  </si>
  <si>
    <t xml:space="preserve">SHREEPREETH R </t>
  </si>
  <si>
    <t>17BMSFS029</t>
  </si>
  <si>
    <t>shreepreethr@gmail.com</t>
  </si>
  <si>
    <t># F-701 ADARSH RHYTHM PANDURANGA NAGAR OFF BG ROAD BANGALORE KARNATAKA 560076</t>
  </si>
  <si>
    <t xml:space="preserve">RAJESH S GOWDA </t>
  </si>
  <si>
    <t>REKHA B</t>
  </si>
  <si>
    <t xml:space="preserve">9845005142, 9448384836 </t>
  </si>
  <si>
    <t>SHASHANK R</t>
  </si>
  <si>
    <t>17BMSFS028</t>
  </si>
  <si>
    <t>shashankrudrappa@gmail.com</t>
  </si>
  <si>
    <t>SRI GANDHAKAVAL, NAGARBHAVI 2ND STAGE#135 MINES AND GEOLOGY LAYOUT BANGALORE KARNATA A 560072</t>
  </si>
  <si>
    <t>RUDRAPPA Y</t>
  </si>
  <si>
    <t>PRAMILAA</t>
  </si>
  <si>
    <t>9986319000, 9742931866</t>
  </si>
  <si>
    <t>BALAJIGAS</t>
  </si>
  <si>
    <t>SHAIKH NAYAZ AHMED</t>
  </si>
  <si>
    <t>17BMSFS016</t>
  </si>
  <si>
    <t>raihanshaik@hotmail.com</t>
  </si>
  <si>
    <t>SCIENCE</t>
  </si>
  <si>
    <t>#4090, 2ND S CROSS, 2ND STAGE KUMARASWARMY LAYOUT BANASHANKARI BANGALORE KARNATAKA 560078</t>
  </si>
  <si>
    <t>RIYAZ AHMED</t>
  </si>
  <si>
    <t>NOUHARUNNISA</t>
  </si>
  <si>
    <t>9945417837, 8904863643</t>
  </si>
  <si>
    <t>RAJ SHEKHAR SINGH</t>
  </si>
  <si>
    <t>17BMSFS027</t>
  </si>
  <si>
    <t>shekharraj301@gmail.com</t>
  </si>
  <si>
    <t>CBSE BOARD JHARKHAND</t>
  </si>
  <si>
    <t>#A-113, ORCHID RESIDENCY ROAD #7 EXTENSION SONARI, JAMSHEDPUR NARHARI MADHUSUDAN ROAD JASHEDPUR JHARKHAND 831011</t>
  </si>
  <si>
    <t>PRAVIN KUMAR SINGH</t>
  </si>
  <si>
    <t>BABITA SINGH</t>
  </si>
  <si>
    <t>9771581584, 8092682115</t>
  </si>
  <si>
    <t xml:space="preserve">RAGHAV MANDHANIYA </t>
  </si>
  <si>
    <t>17BMSFS026</t>
  </si>
  <si>
    <t>raghav.rj.86@gmail.com</t>
  </si>
  <si>
    <t>#20 SE,21ST MAIN ROAD, 2ND CROSS NISARGA LAYOUT JIGANI BANGALORE KARNATAKA 560015</t>
  </si>
  <si>
    <t>LALIT KUMAR MANDHANIYA</t>
  </si>
  <si>
    <t>SEEMA MANDHANIYA</t>
  </si>
  <si>
    <t>MAHESHWARI</t>
  </si>
  <si>
    <t>RACHANA N</t>
  </si>
  <si>
    <t>17BMSFS036</t>
  </si>
  <si>
    <t>rachanan713@gmail.com</t>
  </si>
  <si>
    <t># 18 OPP TO BALAJI THATER MAIN ROAD VANEERPET VANEERPET BANGALORE KARNATAKA 560047</t>
  </si>
  <si>
    <t>S R NAGESH</t>
  </si>
  <si>
    <t>KALAVATHY N</t>
  </si>
  <si>
    <t>9740300156, 9740301893</t>
  </si>
  <si>
    <t>PREMANKUAR ROY</t>
  </si>
  <si>
    <t>16BMS10159</t>
  </si>
  <si>
    <t>premankurroy1@gmail.com</t>
  </si>
  <si>
    <t>CBSE BOARD</t>
  </si>
  <si>
    <t>NEW MILLAN PALLY SILIGURI, WEST BANGAL SILIGURI BANGALORE KARNATAKA 734005</t>
  </si>
  <si>
    <t>PARTHA ROY</t>
  </si>
  <si>
    <t>JHUMUR ROY</t>
  </si>
  <si>
    <t>NOT ELIGIBLE</t>
  </si>
  <si>
    <t>ATTENDANCE SHORTAGE</t>
  </si>
  <si>
    <t>YES</t>
  </si>
  <si>
    <t>PREETHAM JAIN</t>
  </si>
  <si>
    <t>17BMSFS025</t>
  </si>
  <si>
    <t>preethamjain@gmail.com</t>
  </si>
  <si>
    <t>#279 4TH B CROSS 10TH MAIN ROAD RPC LAYOUT HAMPINAGAR, VIJAYNAGAR 2ND STAGE BANGALORE KARNATAKA 560104</t>
  </si>
  <si>
    <t>MAHENDRA KUMAR C</t>
  </si>
  <si>
    <t xml:space="preserve"> KIRAN </t>
  </si>
  <si>
    <t>9686164458, 9901579600, 9740780594</t>
  </si>
  <si>
    <t>PRANESH KUMAR R</t>
  </si>
  <si>
    <t>17BMSFS024</t>
  </si>
  <si>
    <t>snsraja1968@gmail.com</t>
  </si>
  <si>
    <t>#233 ARUMUGAM STREET NEAR BUS STAND DHARMAPURI TAMIL NADU 636701</t>
  </si>
  <si>
    <t xml:space="preserve">S K RAJASEKAR </t>
  </si>
  <si>
    <t>R SASIKALA</t>
  </si>
  <si>
    <t>ARYAVYSYA</t>
  </si>
  <si>
    <t xml:space="preserve">INDIAN </t>
  </si>
  <si>
    <t xml:space="preserve">NIKITA K </t>
  </si>
  <si>
    <t>17BMSFS023</t>
  </si>
  <si>
    <t>Nikitajaincool3108@gmail.com</t>
  </si>
  <si>
    <t>#301, 3RD FLOOR PRAGATI APPARTMENT #143, RV ROAD  VV PURAM BANGALORE KARNATAKA 560004</t>
  </si>
  <si>
    <t>KUSHAL RAJ</t>
  </si>
  <si>
    <t>JAYANTI KUMARI</t>
  </si>
  <si>
    <t>9980080850 / 9448042581</t>
  </si>
  <si>
    <t xml:space="preserve">NEHA G KULKARNI </t>
  </si>
  <si>
    <t>17BMSFS022</t>
  </si>
  <si>
    <t>gireeshrk@gmail.com</t>
  </si>
  <si>
    <t>G R KULKARNI, D-120 KAIGA TOWNSHIP MALLAPUR  KARWAR KARNATAKA 581400</t>
  </si>
  <si>
    <t xml:space="preserve">GIRISH R KULKARNI </t>
  </si>
  <si>
    <t>JYOTI G KULKARNI</t>
  </si>
  <si>
    <t>9448999162 , 9448774886</t>
  </si>
  <si>
    <t>MONISHA M</t>
  </si>
  <si>
    <t>17BMSFS021</t>
  </si>
  <si>
    <t>monishaasha4998@gmail.com</t>
  </si>
  <si>
    <t>#55/1 RAMKRISHNAPPA HOUSE,KONAPPANA AGRAHARA ELECTRONIC CITY  BANGALORE KARNATAKA 560100</t>
  </si>
  <si>
    <t xml:space="preserve">K R MUNINDRA </t>
  </si>
  <si>
    <t xml:space="preserve">GAYATHRI </t>
  </si>
  <si>
    <t>7338317738, 9886661201</t>
  </si>
  <si>
    <t>MOHAMMED ASHIQ</t>
  </si>
  <si>
    <t>17BMSFS020</t>
  </si>
  <si>
    <t>ashikkhanvpz5@gmail.com</t>
  </si>
  <si>
    <t>KERALA STATE BOARD</t>
  </si>
  <si>
    <t>CHERUMKUZHIYIL HOUSE VALLAPPUZHA PATTAMBI KERALA 679336</t>
  </si>
  <si>
    <t>MOHAMMED BASHEER</t>
  </si>
  <si>
    <t>SAIFUNNEESA</t>
  </si>
  <si>
    <t>9847105454 , 9048624791</t>
  </si>
  <si>
    <t>MOHAMMED ASHFAQ</t>
  </si>
  <si>
    <t>17BMSFS019</t>
  </si>
  <si>
    <t>mohammedashfaq98@gmail.com</t>
  </si>
  <si>
    <t># 8 VPK HOUSE 3RD MAIN RMV 2ND STAGE, NEW BEL ROAD BANGALORE KARNATAKA 560094</t>
  </si>
  <si>
    <t>T ABUBACKER</t>
  </si>
  <si>
    <t>ASSIA</t>
  </si>
  <si>
    <t>9480555444, 9400882255</t>
  </si>
  <si>
    <t>MOGILI LEELA ANIRUDH</t>
  </si>
  <si>
    <t>17BMSFS018</t>
  </si>
  <si>
    <t>anirudh.mogili@gmail.com</t>
  </si>
  <si>
    <t>ANDHRA PRADESH BOARD</t>
  </si>
  <si>
    <t>#1/1/68 MAINROAD KOVUR NELLORE ANDRA PRADESH 524137</t>
  </si>
  <si>
    <t>M SUBBARAYULA GUPTA</t>
  </si>
  <si>
    <t>M MADHAVI</t>
  </si>
  <si>
    <t>9533559160, 9291901390</t>
  </si>
  <si>
    <t>MANTHAN SAHA</t>
  </si>
  <si>
    <t>17BMSFS017</t>
  </si>
  <si>
    <t>kumar.manthan09@gmail.com</t>
  </si>
  <si>
    <t>CBSE BOARD BIHAR</t>
  </si>
  <si>
    <t>DHRAMSALA ROAD KISHANGANJ KISHANGANJ BIHAR 855108</t>
  </si>
  <si>
    <t>VIVEK KUMAR SAHA</t>
  </si>
  <si>
    <t>KAVITA SAHA</t>
  </si>
  <si>
    <t>9934731589 / 8002380663</t>
  </si>
  <si>
    <t>M V LIKITH DATTA SWAROOP</t>
  </si>
  <si>
    <t>17BMSFS034</t>
  </si>
  <si>
    <t>likithswaroop464@gmail.com</t>
  </si>
  <si>
    <t>CBSE BOARD KARNATAKA</t>
  </si>
  <si>
    <t># 211/1  VISMAYA 4TH MAIN PANDURANGANAGAR, BANNERGHATTA ROAD  BANGALORE  KARNATAKA 560076</t>
  </si>
  <si>
    <t>N VIJAYA KUMAR RAO</t>
  </si>
  <si>
    <t>SHYLAJA D</t>
  </si>
  <si>
    <t>9535111833, 9972324455</t>
  </si>
  <si>
    <t>MARATHI</t>
  </si>
  <si>
    <t>M CHARITHA REDDY</t>
  </si>
  <si>
    <t>17BMSFS015</t>
  </si>
  <si>
    <t>charithareddy51@gmail.com</t>
  </si>
  <si>
    <t>ISCE BOARD KARNATAKA</t>
  </si>
  <si>
    <t>OLD CHANDAPURA TCP LAYOUT  CHANNARAYA SWAMY NILAYA ANEKAL(T) BANGALORE KARNATAKA 560099</t>
  </si>
  <si>
    <t>MANJU N</t>
  </si>
  <si>
    <t>SUMITHRA K</t>
  </si>
  <si>
    <t>9900441144, 9611110077</t>
  </si>
  <si>
    <t>LOKESH MOONKA</t>
  </si>
  <si>
    <t>17BMSFS014</t>
  </si>
  <si>
    <t>lokeshmoonka08@gmail.com</t>
  </si>
  <si>
    <t>ISCE BOARD JHARKHAND</t>
  </si>
  <si>
    <t>MOONKA COMMERCIAL CORPORATION B MILLS AREA SAKCHI JAMSHEDPUR JAMSHEDPUR JHARKHAND  560060</t>
  </si>
  <si>
    <t>MANOJ MOONKA</t>
  </si>
  <si>
    <t>SEEMA MOONKA</t>
  </si>
  <si>
    <t>9431117965, 8987764698</t>
  </si>
  <si>
    <t>KISHORE SARATHY V</t>
  </si>
  <si>
    <t>17BMSFS013</t>
  </si>
  <si>
    <t>kishorevsarathy@gmail.com</t>
  </si>
  <si>
    <t>#132 CLASSIC COUNTY LAYOUT, K S TOWN KOMMAGHATTA ROAD BANGALORE KARNATAKA 560060</t>
  </si>
  <si>
    <t>VENKATESH P</t>
  </si>
  <si>
    <t>KOKILA N</t>
  </si>
  <si>
    <t>9845571785, 9743828955</t>
  </si>
  <si>
    <t xml:space="preserve">HARSHITHA P S </t>
  </si>
  <si>
    <t>17BMSFS035</t>
  </si>
  <si>
    <t>harshithaani123@gmail.com</t>
  </si>
  <si>
    <t>#15/A SRI SAI NILAYA  TRAVANI ROAD, MAHA GANAPATHI NAGARA GOTTIGERE, BANGALORE KARNATAKA 560083</t>
  </si>
  <si>
    <t xml:space="preserve">P SRINIVASULU </t>
  </si>
  <si>
    <t xml:space="preserve">ANITHA H R </t>
  </si>
  <si>
    <t xml:space="preserve">9880081038, </t>
  </si>
  <si>
    <t xml:space="preserve">NAIDUES </t>
  </si>
  <si>
    <t>HARSHIT AGRAWAL</t>
  </si>
  <si>
    <t>17BMSFS012</t>
  </si>
  <si>
    <t>harshit.kva@gmail.com</t>
  </si>
  <si>
    <t>ISC BOARD CHHATISGHAR</t>
  </si>
  <si>
    <t>#501, BLOCK #14 ASHOKA RATAN SHANKAR NAGAR, VIDHAN SABHA ROAD RAIPUR CHHATTISGARH 492001</t>
  </si>
  <si>
    <t>MUKESH AGRAWAL</t>
  </si>
  <si>
    <t>VINITA AGRAWAL</t>
  </si>
  <si>
    <t>8871196007, 9644506660</t>
  </si>
  <si>
    <t>MADWADI</t>
  </si>
  <si>
    <t>DEV CHARAN S</t>
  </si>
  <si>
    <t>17BMSFS011</t>
  </si>
  <si>
    <t>devcharan1118@gmail.com</t>
  </si>
  <si>
    <t>TAMIL NADU BOARD</t>
  </si>
  <si>
    <t>12/26 VANIYAR STREET TALUK OFFICE ROAD HOSUR TAMIL NADU 635109</t>
  </si>
  <si>
    <t>L SIVA KUMAR</t>
  </si>
  <si>
    <t>S PARVATHI</t>
  </si>
  <si>
    <t>7845275667 / 9344554458</t>
  </si>
  <si>
    <t>DANISH HASAN</t>
  </si>
  <si>
    <t>17BMSFS010</t>
  </si>
  <si>
    <t>danishhsn8@gmail.com</t>
  </si>
  <si>
    <t>NEAR TAIYAB MASJID BILASPUR CHHATTISGARH 495001</t>
  </si>
  <si>
    <t>QAMRUL HASAN</t>
  </si>
  <si>
    <t>ZUBAIDA KHATOON</t>
  </si>
  <si>
    <t>CHINMAY KUMAR M</t>
  </si>
  <si>
    <t>17BMSR0277</t>
  </si>
  <si>
    <t>confusedlemmings26@gmail.com</t>
  </si>
  <si>
    <t>ASHIR C M</t>
  </si>
  <si>
    <t>17BMSFS009</t>
  </si>
  <si>
    <t>ashirsonu@gmail.com</t>
  </si>
  <si>
    <t>CBSE BOARD KERALA</t>
  </si>
  <si>
    <t>CHIRAKUZHI HOUSE WARRIAM ROAD, ARANATTUKARA POST THRISSUR THRISSUR KERALA 680618</t>
  </si>
  <si>
    <t>MUHAMMED HANEEF</t>
  </si>
  <si>
    <t>IRSHA HANEEF</t>
  </si>
  <si>
    <t>9846100973, 9846138222</t>
  </si>
  <si>
    <t>ANJALI JAIN</t>
  </si>
  <si>
    <t>17BMSFS008</t>
  </si>
  <si>
    <t>anjalijainaj99@gmail.com</t>
  </si>
  <si>
    <t>#507 DN 3RD MAIN  NEAR KARNATAKA BANK SRINAGAR BANGALORE KARNATAKA 560050</t>
  </si>
  <si>
    <t>JASWANTH KUMAR KOTHARI</t>
  </si>
  <si>
    <t>SUMAN JAIN</t>
  </si>
  <si>
    <t>9986151684, 8618114387</t>
  </si>
  <si>
    <t>ANGAD SIDDHARTH</t>
  </si>
  <si>
    <t>17BMSFS007</t>
  </si>
  <si>
    <t>angadsiddharth@gmail.com</t>
  </si>
  <si>
    <t>CBSE, KARNATAKA</t>
  </si>
  <si>
    <t>D-1, NANDA DWEEP APTS VIVIANI ROAD, RICHARDS, RICHARDS TOWN BEHIND CLARENCE HIGH SCHOOL BANGALORE KARNATAKA 560005</t>
  </si>
  <si>
    <t>ANOOP K SIDDHARTH</t>
  </si>
  <si>
    <t>DEEPA SIDDHARTH</t>
  </si>
  <si>
    <t>9741170044, 9902899822</t>
  </si>
  <si>
    <t xml:space="preserve">ANANDHU KRISHNA S </t>
  </si>
  <si>
    <t>17BMSFS006</t>
  </si>
  <si>
    <t>freakstr.anandhu@gmail.com</t>
  </si>
  <si>
    <t>#43/154, KRISHNA NIVAS ROBAL LANE  AYYAPPANKAVU, CHITTOOR ROAD  ERNAKULAM  KERALA 682018</t>
  </si>
  <si>
    <t xml:space="preserve">SASI K R </t>
  </si>
  <si>
    <t xml:space="preserve">ANITHA SASI M T </t>
  </si>
  <si>
    <t>9037925686, 8547496026</t>
  </si>
  <si>
    <t xml:space="preserve">NAIR </t>
  </si>
  <si>
    <t>ANAGHA A SHANBHOGUE</t>
  </si>
  <si>
    <t>17BMSFS005</t>
  </si>
  <si>
    <t>anaghashanbhogue@gmail.com</t>
  </si>
  <si>
    <t>#269/1 1ST CROSS, PAPAREDDYPALYA NAGARABHAVI 2ND STAGE BANGALORE KARNATAKA  560072</t>
  </si>
  <si>
    <t>ANANTHMURTHY H S</t>
  </si>
  <si>
    <t>SHAMALA MURTHY</t>
  </si>
  <si>
    <t>9448862865, 9844018168</t>
  </si>
  <si>
    <t>AKSHAY JAIN</t>
  </si>
  <si>
    <t>16BMS10124</t>
  </si>
  <si>
    <t>akshayiain9979@gmail.com</t>
  </si>
  <si>
    <t># 17-4-B DEVENDRA SOCIETY NARANPURA AHMEDABAD AHMEDABAD GUJARAT 380013</t>
  </si>
  <si>
    <t>UPENDRA JAIN</t>
  </si>
  <si>
    <t>NAYANA JAIN</t>
  </si>
  <si>
    <t>AISWARIYA V</t>
  </si>
  <si>
    <t>17BMSFS037</t>
  </si>
  <si>
    <t>v.aiswariya@gmail.com</t>
  </si>
  <si>
    <t># 300-C/8 7TH 'C' MAIN, 36TH CROSS 4TH BLOCK, JAYANAGAR BANGALORE KARNATAKA 560011</t>
  </si>
  <si>
    <t>S VENKATESH</t>
  </si>
  <si>
    <t>V SANGEETHA</t>
  </si>
  <si>
    <t>9341909657, 9341900472</t>
  </si>
  <si>
    <t>AISHWARYA S K</t>
  </si>
  <si>
    <t>17BMSFS004</t>
  </si>
  <si>
    <t>soundaryasham19@gmail.com</t>
  </si>
  <si>
    <t>#183, CHIGURU 5TH CROSS, SHIRIDI SAI SOUTH AVENUE OFF BG ROAD BANGALORE KARNATAKA 560083</t>
  </si>
  <si>
    <t>SHAMA SUNDAR</t>
  </si>
  <si>
    <t>RAJALAKSHMI D S</t>
  </si>
  <si>
    <t>9481241031, 9481484146, 7026222562</t>
  </si>
  <si>
    <t>AHMAD ZAIN</t>
  </si>
  <si>
    <t>17BMSFS003</t>
  </si>
  <si>
    <t>zain0maniyar@gmail.com</t>
  </si>
  <si>
    <t>#4-4-100/127 BESIDE K W T SCHOOL, MANTRALAYAM ROAD YERGERA LAYOUT RAICHUR KARNATAKA 584103</t>
  </si>
  <si>
    <t>SAEEDUDDIN</t>
  </si>
  <si>
    <t>UMMAE SALMA</t>
  </si>
  <si>
    <t>9019482580, 8310573784, 9845778601</t>
  </si>
  <si>
    <t xml:space="preserve">ACHINTYA VIJ </t>
  </si>
  <si>
    <t>17BMSFS002</t>
  </si>
  <si>
    <t>achintrolls@gmail.com</t>
  </si>
  <si>
    <t>ISCE BOARD KANPUR</t>
  </si>
  <si>
    <t># A9 SHANTINAGAR CANTT KANPUR UTTAR PRADESH</t>
  </si>
  <si>
    <t xml:space="preserve">RAJESH VIJ </t>
  </si>
  <si>
    <t xml:space="preserve">RACHNA VIJ </t>
  </si>
  <si>
    <t xml:space="preserve">9125879760, 8090123459 </t>
  </si>
  <si>
    <t>ABHISHEK ANAND</t>
  </si>
  <si>
    <t>17BMSFS001</t>
  </si>
  <si>
    <t>abhishekanand413@yahoo.in</t>
  </si>
  <si>
    <t>#6 AMMA, BEHIND GOVT SCHOOL KUDLU,BANGALORE,Karnataka 560068</t>
  </si>
  <si>
    <t>B ANAND KUMAR</t>
  </si>
  <si>
    <t>S SARALA</t>
  </si>
  <si>
    <t>9035137768 / 8553607306</t>
  </si>
  <si>
    <t xml:space="preserve">YASHWANTH </t>
  </si>
  <si>
    <t>17BMSIB133</t>
  </si>
  <si>
    <t>BMS - International Business</t>
  </si>
  <si>
    <t>BMS - IB</t>
  </si>
  <si>
    <t>yashwanth123@gmail.com</t>
  </si>
  <si>
    <t>No Laptop</t>
  </si>
  <si>
    <t>Smartphone</t>
  </si>
  <si>
    <t>N TIRUMALA RAO</t>
  </si>
  <si>
    <t>N PADMAJA</t>
  </si>
  <si>
    <t xml:space="preserve">YASHIK RAVI </t>
  </si>
  <si>
    <t>17BMSIB054</t>
  </si>
  <si>
    <t>yashikravi23@gmail.com</t>
  </si>
  <si>
    <t>ISE BOARD TAMILNADU</t>
  </si>
  <si>
    <t>#17/202E KALAIKUDI  NEAR RANCHAND SQUARE, HOPE PARK KOTAGIRI, THE NILGIRIS KOTAGIRI TAMIL NADU 643217</t>
  </si>
  <si>
    <t>B N RAVI</t>
  </si>
  <si>
    <t>BOBBY RAVI</t>
  </si>
  <si>
    <t>9487070512 / 9345621822</t>
  </si>
  <si>
    <t>HINDU BADAGAR</t>
  </si>
  <si>
    <t>YASH MEHTA</t>
  </si>
  <si>
    <t>16BMS10146</t>
  </si>
  <si>
    <t xml:space="preserve">yash.mehts262@gmail.com </t>
  </si>
  <si>
    <t>#11 TRIVENI AVAS BAJRANG NAGAR KOTA  KOTA RAJASTHAN 324001</t>
  </si>
  <si>
    <t>RAJAN MEHTA</t>
  </si>
  <si>
    <t>VINEETA MEHTA</t>
  </si>
  <si>
    <t>YAGNESH SHARMA</t>
  </si>
  <si>
    <t>16BMS10085</t>
  </si>
  <si>
    <t>sharmayagnesh1704@gmail.com</t>
  </si>
  <si>
    <t>#820 2ND PHASE , 7TH BLOCK, BSK 3RD STAGE HOSKERAHALLI BANGALORE KARNATAKA 560085</t>
  </si>
  <si>
    <t>ANANDA KUMAR SHARMA</t>
  </si>
  <si>
    <t>RITU SHARMA</t>
  </si>
  <si>
    <t>Y M MUHAMMED MUSTHAFA</t>
  </si>
  <si>
    <t>17BMSIB053</t>
  </si>
  <si>
    <t>muhammed6420@gmail.com</t>
  </si>
  <si>
    <t>#68/1 SHERINES STEPHENS ROAD FRAZER TOWN BANGALORE KARNATAKA 560005</t>
  </si>
  <si>
    <t>MUSTHAFA Y M</t>
  </si>
  <si>
    <t>JAMEELA MUSTHAFA</t>
  </si>
  <si>
    <t>9845000270, 9632864036</t>
  </si>
  <si>
    <t xml:space="preserve">VIVEK RAMAKRISHNA </t>
  </si>
  <si>
    <t>17BMSIB052</t>
  </si>
  <si>
    <t>vivek.agara@gmail.com</t>
  </si>
  <si>
    <t>#67 7TH CROSS 27TH MAIN 1ST SECTOR  HSR LAYOUT BANGALORE KARNATAKA 560102</t>
  </si>
  <si>
    <t>RAMAKRISHAN REDDY</t>
  </si>
  <si>
    <t xml:space="preserve">SHALINI R </t>
  </si>
  <si>
    <t>REDDYS</t>
  </si>
  <si>
    <t>VIDHI N KOTHARI</t>
  </si>
  <si>
    <t>17BMSIB132</t>
  </si>
  <si>
    <t>vidhinkothari2719@gmail;com</t>
  </si>
  <si>
    <t>#773 34TH CROSS 9TH MAIN 4TH BLOCK JAYANAGAR BANGALORE KARNATAKA 560011</t>
  </si>
  <si>
    <t>NARENDRA D KOTHARI</t>
  </si>
  <si>
    <t>SANGEETA N KOTHARI</t>
  </si>
  <si>
    <t>9845500462 / 9900774017</t>
  </si>
  <si>
    <t>17BMSR0276</t>
  </si>
  <si>
    <t>vidhinkothari2719@gmail.com</t>
  </si>
  <si>
    <t xml:space="preserve">VIBHUTI ARORA </t>
  </si>
  <si>
    <t>17BMSIB051</t>
  </si>
  <si>
    <t>Vibhuti.arora0@gmail.com</t>
  </si>
  <si>
    <t>D-6 PRAGATHI VIHAR BAHATARAI ROAD BILASPUR CHHATTISGARH 495001</t>
  </si>
  <si>
    <t>RAKESH KUMAR ARORA</t>
  </si>
  <si>
    <t>MEENAKSHI ARORA</t>
  </si>
  <si>
    <t>VARUN SURESH LALWANI</t>
  </si>
  <si>
    <t>17BMSIB050</t>
  </si>
  <si>
    <t>varunlalwani99@gmail.com</t>
  </si>
  <si>
    <t>MAHARASHTRA BOARD</t>
  </si>
  <si>
    <t>SHUBHAM PARK BLDG 04, FLAT 35-36 AMBAD LINK ROAD AMBAD LINK ROAD NASHIK MAHARASHTRA 422007</t>
  </si>
  <si>
    <t>LALWANI MEETA SURESH</t>
  </si>
  <si>
    <t>LALWANI SURESH KHEMCHAND</t>
  </si>
  <si>
    <t>VANYA GAUTAM</t>
  </si>
  <si>
    <t>17BMSIB131</t>
  </si>
  <si>
    <t>vanyaaaaa10@gmail.com</t>
  </si>
  <si>
    <t>DEVENDRA SHARMA</t>
  </si>
  <si>
    <t>RAJI GAUTAM</t>
  </si>
  <si>
    <t>9928038865 / 9928038865</t>
  </si>
  <si>
    <t>UDAY MENON</t>
  </si>
  <si>
    <t>17BMSIB048</t>
  </si>
  <si>
    <t>udayrev26@gmail.com</t>
  </si>
  <si>
    <t>CBSE BOARD  KARNATAKA</t>
  </si>
  <si>
    <t>FLAT 303 A2 BUILDING NETRAVATI BLOCK NATIONAL GAMES VILLAGE KORMANGALA BANGALORE KARNATAKA 560047</t>
  </si>
  <si>
    <t>VENUGOPAL MENON</t>
  </si>
  <si>
    <t>REKHA MENON</t>
  </si>
  <si>
    <t>9901656687 , 9611869211</t>
  </si>
  <si>
    <t>TEJAS RATAN</t>
  </si>
  <si>
    <t>17BMSIB047</t>
  </si>
  <si>
    <t>tejasratan1995@gmail.com</t>
  </si>
  <si>
    <t>G D MISHRA PATH NEW PATILPUTRA COLONY PATNA BIHAR 800013</t>
  </si>
  <si>
    <t>CHAKRAVERTI ANISH</t>
  </si>
  <si>
    <t>RANU KUMARI SHARMA</t>
  </si>
  <si>
    <t>9955997175 / 9334122299</t>
  </si>
  <si>
    <t>SHRIVASTAVA</t>
  </si>
  <si>
    <t>TANVI PANDEY</t>
  </si>
  <si>
    <t>17BMSIB046</t>
  </si>
  <si>
    <t>vjayendrapandey@gmail.com</t>
  </si>
  <si>
    <t>CBSE BOARD UTTAR PRADESH</t>
  </si>
  <si>
    <t>B 1/150 F-35 ASSI NEAR PUSHKAR TALAB VARANASI UTTAR PRADESH 221005</t>
  </si>
  <si>
    <t>YOGENDRA PANDEY</t>
  </si>
  <si>
    <t>VANDANA PANDEY</t>
  </si>
  <si>
    <t>9721002200, 7379444999</t>
  </si>
  <si>
    <t>TALLURI ROHITH CHOWDARY</t>
  </si>
  <si>
    <t>17BMSIB130</t>
  </si>
  <si>
    <t>rohithc78@gmail.com</t>
  </si>
  <si>
    <t>LAKSHMI PURAM,  STONE HOUSE PET LAKSHMI PURAM SRINIVAS HOMES, F2 NELLORE ANDRA PRADESH 524001</t>
  </si>
  <si>
    <t xml:space="preserve">TALLURI KRISHNAMA NAIDU </t>
  </si>
  <si>
    <t>TALLURI ANJANA DEVI</t>
  </si>
  <si>
    <t>9440405527 / 8978768993</t>
  </si>
  <si>
    <t>SYED IMAD RAZA</t>
  </si>
  <si>
    <t>16BMS10069</t>
  </si>
  <si>
    <t>imadraza25@yahoo.com</t>
  </si>
  <si>
    <t># G1 29/1 SERPENTINE STREET RICHMOND TOWN BANGALORE KARNATAKA 560025</t>
  </si>
  <si>
    <t>SYED ILHAM HASSAN</t>
  </si>
  <si>
    <t>SYEDA MUJEEBUNNISA</t>
  </si>
  <si>
    <t xml:space="preserve">SURYA S </t>
  </si>
  <si>
    <t>17BMSIB137</t>
  </si>
  <si>
    <t>surdudu420@gmail.com</t>
  </si>
  <si>
    <t>#28, VGS STREET ,27TH MAIN4T CROSS EJIPURA  ELECTRONIC CITY BANGALORE KARNATAKA 560100</t>
  </si>
  <si>
    <t xml:space="preserve">SHEKAR </t>
  </si>
  <si>
    <t xml:space="preserve">BABY </t>
  </si>
  <si>
    <t>9591194517, 9448363737</t>
  </si>
  <si>
    <t>SAUDI ARABIA</t>
  </si>
  <si>
    <t xml:space="preserve">SUPREETHA N K </t>
  </si>
  <si>
    <t>17BMSIB129</t>
  </si>
  <si>
    <t>supreetha99@gmail.com</t>
  </si>
  <si>
    <t>Karnataka State Board</t>
  </si>
  <si>
    <t>#116 1ST MAIN, 6TH CROSS 1ST MAIN, 6TH CROSS KANAKA LAYOUT, BSK 2ND STAGE BANGALORE KARNATAKA 560070</t>
  </si>
  <si>
    <t>NANDAKISHORE</t>
  </si>
  <si>
    <t>POORNIMA</t>
  </si>
  <si>
    <t>9902256304, 9945551002</t>
  </si>
  <si>
    <t xml:space="preserve">SRI VARNA DEVARAKONDA </t>
  </si>
  <si>
    <t>17BMSIB045</t>
  </si>
  <si>
    <t xml:space="preserve">CBSE BAORD OMAN </t>
  </si>
  <si>
    <t>FLAT #306 VENU TOWER S.S LAYOUT 4TH TOWN  VISAKHAPATNAM ANDRA PRADESH 560013</t>
  </si>
  <si>
    <t>PREMCHAND DEVARAKONDA</t>
  </si>
  <si>
    <t>SHANTI PRIYA KANNEPALLI</t>
  </si>
  <si>
    <t>8712869929 , 2531201</t>
  </si>
  <si>
    <t>NRI</t>
  </si>
  <si>
    <t>SPURTHI ASHOK</t>
  </si>
  <si>
    <t>17BMSIB044</t>
  </si>
  <si>
    <t>spurthiashokdance @gmail.com</t>
  </si>
  <si>
    <t>#15 ARIHANTH KRUPA RAMAIAH GARDENS 24TH MAIN ROAD  JP NAGAR 7TH PHASE  BANAGLORE KARNATAKA 560078</t>
  </si>
  <si>
    <t>ASHOK KUMAR</t>
  </si>
  <si>
    <t>KALPANA ASHOK</t>
  </si>
  <si>
    <t>9448067952 , 9448077952</t>
  </si>
  <si>
    <t>DIGAMBAR JAIN</t>
  </si>
  <si>
    <t>SMITHA P V</t>
  </si>
  <si>
    <t>17BMSIB128</t>
  </si>
  <si>
    <t>smitha.vijayakumar18@gmail.com</t>
  </si>
  <si>
    <t xml:space="preserve"> #498,4TH CROSS, C K NAGAR ELECTRONIC CITY BANGALORE KARNATAKA 560100</t>
  </si>
  <si>
    <t xml:space="preserve">P M VIJAYA KUMAR </t>
  </si>
  <si>
    <t xml:space="preserve">LAKSHMI S </t>
  </si>
  <si>
    <t>9686991669, 8892594945</t>
  </si>
  <si>
    <t xml:space="preserve">SIDDHARTH POKHARNA </t>
  </si>
  <si>
    <t>17BMSIB043</t>
  </si>
  <si>
    <t>pokharnasiddharth32@gmail.com</t>
  </si>
  <si>
    <t>CBSE BOARD RAJASTHAN</t>
  </si>
  <si>
    <t>B-92 KIRTI NAGAR TONK ROAD JAIPUR RAJASTHAN 302018</t>
  </si>
  <si>
    <t>NIRMAL POKHARNA</t>
  </si>
  <si>
    <t>RASHMI JAIN</t>
  </si>
  <si>
    <t>952966667 , 9461672777</t>
  </si>
  <si>
    <t>SHREYANSH JAIN</t>
  </si>
  <si>
    <t>17BMSIB127</t>
  </si>
  <si>
    <t>sunnyprince.jain@gmail.com</t>
  </si>
  <si>
    <t>#141 GHAR WALA JAW MANDIA ROAD PALI  RAJASTHAN 306401</t>
  </si>
  <si>
    <t>DEEPAK JAIN</t>
  </si>
  <si>
    <t>SAROJ JAIN</t>
  </si>
  <si>
    <t>9214547339, 7597778180</t>
  </si>
  <si>
    <t>SHEVIN C DAVID</t>
  </si>
  <si>
    <t>17BMSIB042</t>
  </si>
  <si>
    <t>shevindavid338@gmail,com</t>
  </si>
  <si>
    <t>HSE BOARD KERALA</t>
  </si>
  <si>
    <t xml:space="preserve"> CHERUVATHUR HOUSE PARAKANDY KANNUR KERALA 670001</t>
  </si>
  <si>
    <t xml:space="preserve">DAVID </t>
  </si>
  <si>
    <t>NISHA</t>
  </si>
  <si>
    <t>9846440211 / 9846440211</t>
  </si>
  <si>
    <t>MARTHOMA</t>
  </si>
  <si>
    <t>SAURABH URS N</t>
  </si>
  <si>
    <t>16BMS10143</t>
  </si>
  <si>
    <t>saurabhraj.urs@gmail.com</t>
  </si>
  <si>
    <t># 1599 48TH CROSS, 24TH MAIN 4TH 'T' BLOCK JAYANGAR BANGALORE KARNATAKA 560069</t>
  </si>
  <si>
    <t>NANDISH RAJ URS N</t>
  </si>
  <si>
    <t>KUMUDA K</t>
  </si>
  <si>
    <t>9845900587, 7795040630</t>
  </si>
  <si>
    <t>URS</t>
  </si>
  <si>
    <t xml:space="preserve">SANKUTALA SAHA </t>
  </si>
  <si>
    <t>17BMSR0283</t>
  </si>
  <si>
    <t>sakuntala19292@gmail.com</t>
  </si>
  <si>
    <t>SANKALP V</t>
  </si>
  <si>
    <t>17BMSIB041</t>
  </si>
  <si>
    <t>v_sankalp@rediffmail.com</t>
  </si>
  <si>
    <t>M C VENUGOPAL</t>
  </si>
  <si>
    <t>N BHARATHI</t>
  </si>
  <si>
    <t>9844229999 / 9964062090</t>
  </si>
  <si>
    <t>SAVITHA</t>
  </si>
  <si>
    <t xml:space="preserve">SANJAY BAJIYA </t>
  </si>
  <si>
    <t>17BMSIB126</t>
  </si>
  <si>
    <t>Sanjaybajiya@gmail.com</t>
  </si>
  <si>
    <t xml:space="preserve"> 159, NEAR D A V SCHOOL NEMI NAGAR VAISHALI NAGAR JAIPUR RAJASTHAN 302021</t>
  </si>
  <si>
    <t>BHANWAR LAL BAJIYA</t>
  </si>
  <si>
    <t>GAURA DEVI</t>
  </si>
  <si>
    <t>9602677777 / 7727966622</t>
  </si>
  <si>
    <t>JAT</t>
  </si>
  <si>
    <t>SANJANA V</t>
  </si>
  <si>
    <t>17BMSIB125</t>
  </si>
  <si>
    <t>sanjuvijai@gmail.com</t>
  </si>
  <si>
    <t>#85 CHESNEY WEST, ETHIRAJ SALAI EGMORE CHENNAI TAMIL NADU 600105</t>
  </si>
  <si>
    <t>VIJAI SHANKAR RAJA</t>
  </si>
  <si>
    <t>DEEPA VIJAI</t>
  </si>
  <si>
    <t>9444024007, 9444027307, 9448492731</t>
  </si>
  <si>
    <t>KSHATRIYA RAJU</t>
  </si>
  <si>
    <t xml:space="preserve">SAHIL BHATI </t>
  </si>
  <si>
    <t>17BMSIB040</t>
  </si>
  <si>
    <t>sahilbhati098@gmail.com</t>
  </si>
  <si>
    <t>CBSE BOARD MAHARASTRA</t>
  </si>
  <si>
    <t>VILL. BAROLA  SECTOR-49 NOIDA NOIDA UTTAR PRADESH</t>
  </si>
  <si>
    <t xml:space="preserve">OMPAL BHATI </t>
  </si>
  <si>
    <t>MITHLESH BHATI</t>
  </si>
  <si>
    <t>9310000092 , 9313333324</t>
  </si>
  <si>
    <t xml:space="preserve">GURJAR </t>
  </si>
  <si>
    <t>SAGAR N</t>
  </si>
  <si>
    <t>17BMSIB124</t>
  </si>
  <si>
    <t>manjunathaa12@gmail.com</t>
  </si>
  <si>
    <t>#32 BRUNDAVANA LAYOUT, 4TH MAIN ROAD NEAR KUMARANS COLLEGE ROAD BANGALORE KARNATAKA 560061</t>
  </si>
  <si>
    <t>B A NAGAPPA</t>
  </si>
  <si>
    <t>SUJATHA N</t>
  </si>
  <si>
    <t>9916797140, 9945176163</t>
  </si>
  <si>
    <t>BILLAVA</t>
  </si>
  <si>
    <t>SAGAR B S</t>
  </si>
  <si>
    <t>17BMSIB123</t>
  </si>
  <si>
    <t>sagar.hsniyengar1999@gmail.com</t>
  </si>
  <si>
    <t>Smatphone</t>
  </si>
  <si>
    <t>#17, 4TH MAIN, 1ST CROSS YAGAPPA PRABHA AKAR LAYOUT, VISHWANATHA NAGENAHALLI, R T NAGAR POST BANGALORE KARNATAKA 560032</t>
  </si>
  <si>
    <t>SATHYA NARAYANA A N</t>
  </si>
  <si>
    <t>SUMA</t>
  </si>
  <si>
    <t>9632680664, 9900860526</t>
  </si>
  <si>
    <t>SACHIN CHOUDHARY</t>
  </si>
  <si>
    <t>17BMSIB039</t>
  </si>
  <si>
    <t>sachinchoudhary0990@gmail.com</t>
  </si>
  <si>
    <t>#531 NAIDU LAYOUT ELECTRONIC CITY 2ND PHASE  BANGALORE KARNATAKA 560100</t>
  </si>
  <si>
    <t>JATAN SINGH</t>
  </si>
  <si>
    <t>KUNTESH CHOUDHARY</t>
  </si>
  <si>
    <t>JATT</t>
  </si>
  <si>
    <t>17BMSR0250</t>
  </si>
  <si>
    <t xml:space="preserve">RYAN ANEJA </t>
  </si>
  <si>
    <t>17BMSIB038</t>
  </si>
  <si>
    <t>ryananeja@gmail.com</t>
  </si>
  <si>
    <t>SJR PARK VISTA CLUB HOUSE 2ND FLOOR, HARLUR ROAD OFF SARJAPUR ROAD BANGALORE KARNATAKA 560102</t>
  </si>
  <si>
    <t xml:space="preserve">RAJINDER </t>
  </si>
  <si>
    <t xml:space="preserve">JACINTA </t>
  </si>
  <si>
    <t>9945161214, 9845222624</t>
  </si>
  <si>
    <t xml:space="preserve">RITESH B R </t>
  </si>
  <si>
    <t>17BMSIB122</t>
  </si>
  <si>
    <t>riteshbattu.rb@gmail.com</t>
  </si>
  <si>
    <t>#1 SHIVASHAKTI OPP C E S SCHOOL, NAIDU LAYOUT JARAGANAHALLI, JP NAGAR 6TH PHASE  BANGALORE KARNATAKA 560078</t>
  </si>
  <si>
    <t xml:space="preserve">RAVINDRA B R </t>
  </si>
  <si>
    <t xml:space="preserve">LATHA RAVINDRA </t>
  </si>
  <si>
    <t>9060312203, 9986114552</t>
  </si>
  <si>
    <t xml:space="preserve">DEVANGA </t>
  </si>
  <si>
    <t>RESHMA P JAIN</t>
  </si>
  <si>
    <t>17BMSR0235</t>
  </si>
  <si>
    <t>reshmapjain@gmail.com</t>
  </si>
  <si>
    <t>RAHUL GANDHI</t>
  </si>
  <si>
    <t>17BMSIB121</t>
  </si>
  <si>
    <t>rahul.rahulgandhi98@gmail.com</t>
  </si>
  <si>
    <t>SRI VINAYAKA PG FOR GENTS #9 6TH CROSS, 4TH "A" MAIN BTM 2ND STAGE, N S PALYA BANGALORE KARNATAKA 560076</t>
  </si>
  <si>
    <t>H KRISHNA NAIK</t>
  </si>
  <si>
    <t>HEMLAVVA</t>
  </si>
  <si>
    <t>9991919167, 9008869580, 9611750697</t>
  </si>
  <si>
    <t>LAMBANI</t>
  </si>
  <si>
    <t>RADHESHYAM V</t>
  </si>
  <si>
    <t>17BMSIB037</t>
  </si>
  <si>
    <t>shyamvalayapathy98@gmail.com</t>
  </si>
  <si>
    <t>#1046 PKN ROAD SWAMYPURAM COLONY, OPPOSITE TAICO BANK  SIVAKASI TAMIL NADU 626189</t>
  </si>
  <si>
    <t>S VALAYAPATHY</t>
  </si>
  <si>
    <t>V SELVI</t>
  </si>
  <si>
    <t>9443377313, 9442287313</t>
  </si>
  <si>
    <t>NADAR</t>
  </si>
  <si>
    <t>R SIDDHANTH JAIN</t>
  </si>
  <si>
    <t>17BMSIB036</t>
  </si>
  <si>
    <t>Siddycricket@gmail.com</t>
  </si>
  <si>
    <t>CBSE BOARD TAMIL NADU</t>
  </si>
  <si>
    <t>#5 CAMBRIDGE ROAD HALASURU BANGALORE KARNATAKA 560008</t>
  </si>
  <si>
    <t>M RIKAP CHORDIA</t>
  </si>
  <si>
    <t>R SANGEETHA CHORDIA</t>
  </si>
  <si>
    <t>9444379555 / 9884438390</t>
  </si>
  <si>
    <t>R JENIFER JOHN</t>
  </si>
  <si>
    <t>17BMSIB035</t>
  </si>
  <si>
    <t>johnjennifer136@gmail.com</t>
  </si>
  <si>
    <t>#3 22ND MAIN DOCTORS QUARTERS JAYANAGAR 4TH T BLOCK BANGALORE KARNATAKA 560043</t>
  </si>
  <si>
    <t>LATE RAVI JOHN</t>
  </si>
  <si>
    <t>BHAGYA JOHN</t>
  </si>
  <si>
    <t>PROTESTANT</t>
  </si>
  <si>
    <t>R HARSHIT</t>
  </si>
  <si>
    <t>16BMS10197</t>
  </si>
  <si>
    <t>harshitkawad@gmail.com</t>
  </si>
  <si>
    <t>#45 CHETTYSTREET TIRUPATTUR TIRUPATTUR TAMILNADU 635601</t>
  </si>
  <si>
    <t>P RAJESHJAIN</t>
  </si>
  <si>
    <t>R MAMTHAJAIN</t>
  </si>
  <si>
    <t>PULKIT KOTHARI</t>
  </si>
  <si>
    <t>17BMSIB034</t>
  </si>
  <si>
    <t>pulkitkothari12@gmail.com</t>
  </si>
  <si>
    <t>#78/2 RAYAPURAM WEST STREET USHA TOWER TIRUPUR TIRUPUR TAMIL NADU 641601</t>
  </si>
  <si>
    <t xml:space="preserve">YOGESH KOTHARI </t>
  </si>
  <si>
    <t>CHANDRA KOTHARI</t>
  </si>
  <si>
    <t>9344420151 / 9344420150</t>
  </si>
  <si>
    <t>17BMSR0275</t>
  </si>
  <si>
    <t>PRIYANSH RATHOD</t>
  </si>
  <si>
    <t>17BMSIB033</t>
  </si>
  <si>
    <t>p.rathod123456789@gmail.com</t>
  </si>
  <si>
    <t>ISCE BOARD GUJARAT</t>
  </si>
  <si>
    <t>PRIYANKASHI CHITRAKUTDHAM-1/A OPPOSITE ASTRON NALA AMIN MARG RAJKOT GUJARAT 360001</t>
  </si>
  <si>
    <t>RAJDEEP</t>
  </si>
  <si>
    <t>HEMAL</t>
  </si>
  <si>
    <t>KARADIYA RAJPUT</t>
  </si>
  <si>
    <t>PRAVEEN V S</t>
  </si>
  <si>
    <t>17BMSIB120</t>
  </si>
  <si>
    <t>praveen14vs@gmail.com</t>
  </si>
  <si>
    <t>Metric</t>
  </si>
  <si>
    <t>#408 PAPATHY KADDU, SANKARI ROAD  PALLIPAHYAM, AGRAHARAM(PO) ERODE TAMIL NADU 638008</t>
  </si>
  <si>
    <t>V SUBRAMANI</t>
  </si>
  <si>
    <t xml:space="preserve">S VASANTHI </t>
  </si>
  <si>
    <t>9842743633, 9965843678, 8277222444</t>
  </si>
  <si>
    <t>PRASHANT BANEPALI</t>
  </si>
  <si>
    <t>17BMSR0282</t>
  </si>
  <si>
    <t>PRANAY PALDECHA</t>
  </si>
  <si>
    <t>17BMSIB032</t>
  </si>
  <si>
    <t>Ppaldecha29@gmail.com</t>
  </si>
  <si>
    <t>CBSE BOAD RAJASTHAN</t>
  </si>
  <si>
    <t>#3752 KALON KA MOHALLA KGB KA RASTA JOHRI BAZAR JAIPUR RAJASTHAN 302003</t>
  </si>
  <si>
    <t>VIPENDRA PALDECHA</t>
  </si>
  <si>
    <t>MAYA PALDECHA</t>
  </si>
  <si>
    <t>9828043725 / 9251627050</t>
  </si>
  <si>
    <t>PRAKHAR AGRAWAL</t>
  </si>
  <si>
    <t>17BMSIB119</t>
  </si>
  <si>
    <t>qprakhar1@gmail.com</t>
  </si>
  <si>
    <t>G-8 SATYA BADRI  DUBEY COLONY MOWA RAIPUR CHHATTISGARH 492001</t>
  </si>
  <si>
    <t>SUSHIL AGRAWAL</t>
  </si>
  <si>
    <t>RUCHI AGRAWAL</t>
  </si>
  <si>
    <t>9993499994 , 9329621094</t>
  </si>
  <si>
    <t>17BMSR0266</t>
  </si>
  <si>
    <t>PRAJWAL MALLYA P</t>
  </si>
  <si>
    <t>17BMSIB118</t>
  </si>
  <si>
    <t>prajwalmallya4@gmail.com</t>
  </si>
  <si>
    <t>#406  25TH CROSS SHREE ANANTHNAGAR ELECTRONIC CITY HOSUR ROAD  BANGALORE KARNATAKA 560100</t>
  </si>
  <si>
    <t xml:space="preserve">SHIVAPRAKASH MALLYA P </t>
  </si>
  <si>
    <t>SWETHA MALLYA</t>
  </si>
  <si>
    <t>9845075283, 9880965283</t>
  </si>
  <si>
    <t>GSB</t>
  </si>
  <si>
    <t>PRAJWAL</t>
  </si>
  <si>
    <t>17BMSIB031</t>
  </si>
  <si>
    <t>prajwalchinappa.28@gmail.com</t>
  </si>
  <si>
    <t>C/OS MARY ST ANTONYS  INDUSTRIAL ESTATE JARAGANAHALLI  KANAKAPURA MAIN AROAD BANGALORE KARNATAKA 560078</t>
  </si>
  <si>
    <t>A CHINAPPA</t>
  </si>
  <si>
    <t>B MARY SHYLA</t>
  </si>
  <si>
    <t>9986288571 / 9980539424</t>
  </si>
  <si>
    <t>R C</t>
  </si>
  <si>
    <t>PAVAN SUNIL THADANI</t>
  </si>
  <si>
    <t>17BMSIB030</t>
  </si>
  <si>
    <t>pthadani03@gmail.com</t>
  </si>
  <si>
    <t>#33 PAVI NIVAS 4TH FLOOR SINDHI COLONY 1ST CROSS ROAD  FRASER TOWN BANGALORE KARNATAKA 560005</t>
  </si>
  <si>
    <t>SUNIL H THADANI</t>
  </si>
  <si>
    <t>AANCHAL S THADANI</t>
  </si>
  <si>
    <t>9844085791 / 8123715905</t>
  </si>
  <si>
    <t>NUNGTILONG LONGKUMER</t>
  </si>
  <si>
    <t>17BMSIB117</t>
  </si>
  <si>
    <t>nungtilonglkr2@gmail.com</t>
  </si>
  <si>
    <t>LERIE CHAZOU PO BOX # 290 NST COLONY, IMPHAL ROAD KOHIMA NAGALAND 797001</t>
  </si>
  <si>
    <t>P SENDONGMEREN LONGKUMER</t>
  </si>
  <si>
    <t>AKUMLA CHUBA</t>
  </si>
  <si>
    <t>9436000233, 9402993465</t>
  </si>
  <si>
    <t>NITHIN R</t>
  </si>
  <si>
    <t>17BMSIB029</t>
  </si>
  <si>
    <t>Nrreddy.7614@gmail.com</t>
  </si>
  <si>
    <t xml:space="preserve"> #98, NEAR SOMESHWAR TEMPLE OLD MADIWALA BTM 1ST STAGE, 4TH CROSS BANGALORE KARNATAKA 560068</t>
  </si>
  <si>
    <t>S RAMESH</t>
  </si>
  <si>
    <t>UMA</t>
  </si>
  <si>
    <t xml:space="preserve">NIKKY GUPTA </t>
  </si>
  <si>
    <t>17BMSIB116</t>
  </si>
  <si>
    <t>nikkygupta1000@gmail.com</t>
  </si>
  <si>
    <t>Smartphones</t>
  </si>
  <si>
    <t>#EDEN APARTMENT BLOCK-A, FLAT-A3 SEVOKE ROAD  SILIGURI WEST BENGAL 734001</t>
  </si>
  <si>
    <t xml:space="preserve">SUNIL KUMAR </t>
  </si>
  <si>
    <t xml:space="preserve">AMRITA GUPTA </t>
  </si>
  <si>
    <t>8084006373 , 892747893</t>
  </si>
  <si>
    <t>NIKITHA S</t>
  </si>
  <si>
    <t>17BMSIB115</t>
  </si>
  <si>
    <t>nikithasuryakanth26@gmail.com</t>
  </si>
  <si>
    <t># 103 MAIN 3RD CROSS ASHWINI LAYOUT EGIPURA BANGALORE KARNATAKA 560047</t>
  </si>
  <si>
    <t>SURYAKANTH</t>
  </si>
  <si>
    <t>NEELAM SHALINI</t>
  </si>
  <si>
    <t xml:space="preserve">NEELAKANTAN SALVADY </t>
  </si>
  <si>
    <t>17BMSIB114</t>
  </si>
  <si>
    <t>wilsonvj@gmail.com</t>
  </si>
  <si>
    <t>VANISHAK, VILLA #14, KURICHIRA, P.O.,  KURIACHI THRISSUR  KERALA 680006</t>
  </si>
  <si>
    <t xml:space="preserve">NEELAKANTAN </t>
  </si>
  <si>
    <t xml:space="preserve">PARVATHY NEELAKANTAN </t>
  </si>
  <si>
    <t>0097455814150 , 97430378688</t>
  </si>
  <si>
    <t xml:space="preserve"> </t>
  </si>
  <si>
    <t>NANDISH REDDY</t>
  </si>
  <si>
    <t>17BMSIB028</t>
  </si>
  <si>
    <t>nandish54.nbr@gmail.com</t>
  </si>
  <si>
    <t>#31 BANASHREE NILAYA MUNESHWARA LAYOUT  KUDLI MAIN ROAD BANGALORE  KARNATAKA 560068</t>
  </si>
  <si>
    <t>BALAKRISHNA REDDY</t>
  </si>
  <si>
    <t>SHOBHA</t>
  </si>
  <si>
    <t>9900294676 / 9902620906</t>
  </si>
  <si>
    <t xml:space="preserve">NAMAN PINCHA </t>
  </si>
  <si>
    <t>17BMSIB113</t>
  </si>
  <si>
    <t>naman.pincha@gmail.com</t>
  </si>
  <si>
    <t>A.P.MOTILAL  MARWARI PATTY JORHAT JORHAT ASSAM  785001</t>
  </si>
  <si>
    <t>TARUN KUMAR PINCHA</t>
  </si>
  <si>
    <t>NAMRATA PINCHA</t>
  </si>
  <si>
    <t>9435357866, 8724004851</t>
  </si>
  <si>
    <t xml:space="preserve">HINDU </t>
  </si>
  <si>
    <t>MUDASAR ANWAR NAGODRIYA</t>
  </si>
  <si>
    <t>17BMSIB027</t>
  </si>
  <si>
    <t>Mudasar.nagodriya@gmail.com</t>
  </si>
  <si>
    <t xml:space="preserve">CBSE BOARD MAHARASHTRA </t>
  </si>
  <si>
    <t>C/O INDIAN TADERS, NEAR CITY POST OFFICE BHANAPETH WARD CITY POST OFFICE CHANDRAPURA MAHARASHTRA 442401</t>
  </si>
  <si>
    <t>ANWAR</t>
  </si>
  <si>
    <t>SHABANA SULTANA</t>
  </si>
  <si>
    <t>KACCHI</t>
  </si>
  <si>
    <t xml:space="preserve">MOHITH P S </t>
  </si>
  <si>
    <t>17BMSR0289</t>
  </si>
  <si>
    <t>mohithpothini300399@gmail.com</t>
  </si>
  <si>
    <t>MOHAMMED TAMSEEL KASHIMJI</t>
  </si>
  <si>
    <t>17BMSR0271</t>
  </si>
  <si>
    <t>tamseel69@gmail.com</t>
  </si>
  <si>
    <t>MOHAMMED SOUBAN SHAHIZ</t>
  </si>
  <si>
    <t>17BMSIB026</t>
  </si>
  <si>
    <t>shahizym777@gmail.com</t>
  </si>
  <si>
    <t>#139, 18TH MAIN, HAL 2ND STAGE INDIRANAGAR INDIRANAGAR  BANGALORE KARNATAKA 560008</t>
  </si>
  <si>
    <t>SALIM K</t>
  </si>
  <si>
    <t>SHAHINA K P</t>
  </si>
  <si>
    <t>9739099990, 9747630935</t>
  </si>
  <si>
    <t>MOHAMMED SHAFKHAN</t>
  </si>
  <si>
    <t>16BMS10119</t>
  </si>
  <si>
    <t>shiyas.spt@gmail.com</t>
  </si>
  <si>
    <t>POTHIYIL HOUSE THAZHEKODE PO PERINTAMANNA MALAPURAM KERALA 679322</t>
  </si>
  <si>
    <t>AHAMED KUTTY</t>
  </si>
  <si>
    <t>ASIYA AHAMED</t>
  </si>
  <si>
    <t>04933-251340</t>
  </si>
  <si>
    <t>NVL</t>
  </si>
  <si>
    <t>MOHAMMED JUNAID</t>
  </si>
  <si>
    <t>17BMSIB025</t>
  </si>
  <si>
    <t>junaidmj1012@gmail.com</t>
  </si>
  <si>
    <t>56, 10TH CROSS BENDRE NAGAR, KADIRENAHALLI BSK 2ND STAGE BANGALORE KARNATAKA 560070</t>
  </si>
  <si>
    <t>FAIROZ PASHA</t>
  </si>
  <si>
    <t>ZAIBA SULTANA</t>
  </si>
  <si>
    <t>9945112874 / 8792483610</t>
  </si>
  <si>
    <t>MOHAMED IMAN AZEEZ</t>
  </si>
  <si>
    <t>17BMSIB024</t>
  </si>
  <si>
    <t>NIOS BAORD UAE</t>
  </si>
  <si>
    <t>OAKYARD APARTMENTS 38TH CROSS EA STEND MAIN ROAD JAYANAGAR 9TH BLOCK BANGALORE KARNATAKA 560078</t>
  </si>
  <si>
    <t xml:space="preserve">KURUDENTAKATH ABDUL AZEEZ </t>
  </si>
  <si>
    <t>ROSHIRA ABDUL AZEEZ</t>
  </si>
  <si>
    <t>9895184739 , 09591991927</t>
  </si>
  <si>
    <t>MARY NZARAMBA</t>
  </si>
  <si>
    <t>17BMSIB112</t>
  </si>
  <si>
    <t>blessedmarix@gmail.com</t>
  </si>
  <si>
    <t>24 points</t>
  </si>
  <si>
    <t>Both</t>
  </si>
  <si>
    <t>internatinal baccalaureate</t>
  </si>
  <si>
    <t>KK5AV,122 NAYANDUNGU KICKIRO KIGALI RWANDA 250</t>
  </si>
  <si>
    <t xml:space="preserve">RAMBA AFRIQUE </t>
  </si>
  <si>
    <t xml:space="preserve">MUTAMBA ESPZRANCE </t>
  </si>
  <si>
    <t>CHRISTINA</t>
  </si>
  <si>
    <t>17BMSR0274</t>
  </si>
  <si>
    <t xml:space="preserve">MANOJ N </t>
  </si>
  <si>
    <t>17BMSIB023</t>
  </si>
  <si>
    <t>gmanojn@gmail.com</t>
  </si>
  <si>
    <t xml:space="preserve">NAGARAJ T </t>
  </si>
  <si>
    <t xml:space="preserve">NAGARATHNA M </t>
  </si>
  <si>
    <t>9448998385, 9663168161,8904206914</t>
  </si>
  <si>
    <t>MANJOT SALUJA</t>
  </si>
  <si>
    <t>17BMSIB022</t>
  </si>
  <si>
    <t>manjotsingh281999@gmail.com</t>
  </si>
  <si>
    <t>SURENDER SINGH</t>
  </si>
  <si>
    <t>MANVINDER KAUR</t>
  </si>
  <si>
    <t>7536822961, 8630587181</t>
  </si>
  <si>
    <t>SALUJA</t>
  </si>
  <si>
    <t>MANI GUPTA</t>
  </si>
  <si>
    <t>16BMS10137</t>
  </si>
  <si>
    <t>sandeepgupta@jaychemical.com</t>
  </si>
  <si>
    <t># 9, DEV PRIYA BUNGALOWS-2 BEHIND SHIVALIK BUNGALOWS NEAR MADHUR HALL, ANAND NAGAR AHMEDABAD GUJARAT 380007</t>
  </si>
  <si>
    <t>SANDEEP GUPTA</t>
  </si>
  <si>
    <t>ARCHANA GUPTA</t>
  </si>
  <si>
    <t>GUPTA</t>
  </si>
  <si>
    <t>MAHEEN NAHAL ALI</t>
  </si>
  <si>
    <t>17BMSIB021</t>
  </si>
  <si>
    <t>maheennahalali@gmail.com</t>
  </si>
  <si>
    <t>#5 TAHER MANSION ITTEGE ANJANAPA LANE  OLD PENSION MOHALLA,MYSORE ROAD BANGALORE KARNATAKA 560018</t>
  </si>
  <si>
    <t xml:space="preserve">SHAHID ALI TAHER </t>
  </si>
  <si>
    <t>NORA ALI TAHER</t>
  </si>
  <si>
    <t>9845024713, 8197607445</t>
  </si>
  <si>
    <t>17BMSR0251</t>
  </si>
  <si>
    <t xml:space="preserve">MADHUSHA K </t>
  </si>
  <si>
    <t>17BMSIB111</t>
  </si>
  <si>
    <t>kasturimadhusha100@gmail.com</t>
  </si>
  <si>
    <t>#34, SRI KAMAKSHI NILAYA 18TH CROSS, 5TH MAIN 22ND CROSS  JP NAGAR  BANGALORE KARNATAKA 560078</t>
  </si>
  <si>
    <t xml:space="preserve">MUNISWARA K </t>
  </si>
  <si>
    <t xml:space="preserve">BHARATHI </t>
  </si>
  <si>
    <t>MADHUKAR E N</t>
  </si>
  <si>
    <t>17BMSIB020</t>
  </si>
  <si>
    <t>enmadhukanguotha@gmail.com</t>
  </si>
  <si>
    <t xml:space="preserve"> #385 3RD CROSS  7TH BLOCK JAYANAGAR JAYANAGAR(WEST) BANGALORE KARNATAKA 560082</t>
  </si>
  <si>
    <t>17/04/1997</t>
  </si>
  <si>
    <t>NAGESH GUPTHA E S</t>
  </si>
  <si>
    <t xml:space="preserve">SUNITHA E N </t>
  </si>
  <si>
    <t>9740999498, 9945369803</t>
  </si>
  <si>
    <t>LOBSANG NAMGYAL</t>
  </si>
  <si>
    <t>17BMSIB110</t>
  </si>
  <si>
    <t>namgyal5569@gmail.com</t>
  </si>
  <si>
    <t>TIBETAN YOUTH HOSTEL KORAMANGALA 4TH BLOCK ST BED LAYOUT BANGALORE KARNATAKA 560047</t>
  </si>
  <si>
    <t>TSERING PHUNTSOK</t>
  </si>
  <si>
    <t>SONAM DOLMA</t>
  </si>
  <si>
    <t>KSHIJITH N M</t>
  </si>
  <si>
    <t>16BMS10117</t>
  </si>
  <si>
    <t>kshijith619@gmail.com</t>
  </si>
  <si>
    <t>AP BOARD</t>
  </si>
  <si>
    <t># 89 1ST FLOOR, 3RD CROSS, LIC COLONY 3RD BLOCK EAST JAYANGAR BANGALORE KARNATAKA 560011</t>
  </si>
  <si>
    <t>G N MANJUNATH</t>
  </si>
  <si>
    <t>SHANTHI MANJUNATH</t>
  </si>
  <si>
    <t>BALIJA NAIDU</t>
  </si>
  <si>
    <t xml:space="preserve">KODAMALA TEJA </t>
  </si>
  <si>
    <t>17BMSIB109</t>
  </si>
  <si>
    <t>tejakodamala@gmail.com</t>
  </si>
  <si>
    <t>4-38, BY PASS ROAD  NEAR KANTHARAO CHICKEN MARKET VIJAYAWADA  ANDRA PRADESH 521228</t>
  </si>
  <si>
    <t xml:space="preserve">KODAMALA VIJAYA KUMAR </t>
  </si>
  <si>
    <t xml:space="preserve">KODAMALA SANDHYA RANI </t>
  </si>
  <si>
    <t>7330740414 , 953872667</t>
  </si>
  <si>
    <t xml:space="preserve">MADHIGA </t>
  </si>
  <si>
    <t>KARN VIKRAM SINGH</t>
  </si>
  <si>
    <t>17BMSIB019</t>
  </si>
  <si>
    <t>karn.singh434@gmail.com</t>
  </si>
  <si>
    <t xml:space="preserve">AMITABH BHADAURIA </t>
  </si>
  <si>
    <t xml:space="preserve">LEENA BHADAURIA </t>
  </si>
  <si>
    <t>9794469099, 9005595834</t>
  </si>
  <si>
    <t xml:space="preserve">THAKUR </t>
  </si>
  <si>
    <t>KA PRANES</t>
  </si>
  <si>
    <t>17BMSIB107</t>
  </si>
  <si>
    <t>pranesriver1108@gmail.com</t>
  </si>
  <si>
    <t>#20 NETHAJI NAGAR 5TH STREET KARUMARAMPALAYAM MANNARAI POST  TIRUPUR TAMIL NADU 641607</t>
  </si>
  <si>
    <t>D KATHIRVAN</t>
  </si>
  <si>
    <t>K KAVITHA</t>
  </si>
  <si>
    <t>9843041332 / 9487511332</t>
  </si>
  <si>
    <t>GAVARA</t>
  </si>
  <si>
    <t xml:space="preserve">K K VUTHRY KOOVARTHINI </t>
  </si>
  <si>
    <t>17BMSIB106</t>
  </si>
  <si>
    <t>4/11, P.N MAIN ROAD PITCHAM PALAYAM PUDHUR TIRUPPUR TAMIL NADU 641603</t>
  </si>
  <si>
    <t>C K KUMARESAN</t>
  </si>
  <si>
    <t>K RADHIKA</t>
  </si>
  <si>
    <t>9443351881 / 9367745777</t>
  </si>
  <si>
    <t>ANDI PANDARAM</t>
  </si>
  <si>
    <t>JUMANA MAIMOON</t>
  </si>
  <si>
    <t>17BMSIB018</t>
  </si>
  <si>
    <t>cooljums17@gmail.com</t>
  </si>
  <si>
    <t># 3, SAKINA VILLA 5TH PHASE J P NAGAR, 5TH CROSS VINAYAKA NAGAR, KINGS WEIGHING BRIDGE BANGALORE KARNATAKA 560078</t>
  </si>
  <si>
    <t>MOIZ SIRAJUDDIN MAIMOON</t>
  </si>
  <si>
    <t>SAKINA KAIYUM DELHIWALA</t>
  </si>
  <si>
    <t>9844248338, 9844811402</t>
  </si>
  <si>
    <t>JUGUNTA U S KALYAN</t>
  </si>
  <si>
    <t>17BMSIB105</t>
  </si>
  <si>
    <t>kalyanjugunta@gmail.com</t>
  </si>
  <si>
    <t xml:space="preserve"> # 24-12-1042 B V NAGAR NEAR RTO OFFICE, NELLORE NEAR RTO OFFICE, NELLORE NELLORE ANDRA PRADESH 524004</t>
  </si>
  <si>
    <t>J PURUSHOTHAM</t>
  </si>
  <si>
    <t>J SNEHA LATHA</t>
  </si>
  <si>
    <t>9885612943, 9052314444</t>
  </si>
  <si>
    <t>MALA</t>
  </si>
  <si>
    <t>JEEVAN DINESH PATEL</t>
  </si>
  <si>
    <t>16BMS10066</t>
  </si>
  <si>
    <t>pateljeevan700@gmail.com</t>
  </si>
  <si>
    <t>#O4 5TH CROSS, 4TH MAIN BTM 2ND STAGE, NS PALYA  BILLEKAHALLI BANGALORE KARNATAKA 560076</t>
  </si>
  <si>
    <t>DINESH R PATEL</t>
  </si>
  <si>
    <t>KALA D PATEL</t>
  </si>
  <si>
    <t>PATIDAR</t>
  </si>
  <si>
    <t xml:space="preserve">IHSAAN HISHAM </t>
  </si>
  <si>
    <t>17BMSIB017</t>
  </si>
  <si>
    <t xml:space="preserve">CBSE BAORD ARABIA </t>
  </si>
  <si>
    <t>BARAKA KEERTHINAGAR KOLLAM KOLLAM KERALA 691002</t>
  </si>
  <si>
    <t xml:space="preserve">SUNITHA BEEGAM </t>
  </si>
  <si>
    <t xml:space="preserve">AHAMED KOYA HISHAMUDDIN </t>
  </si>
  <si>
    <t xml:space="preserve">HOLENARASIPUR ARUN AASHRITHA </t>
  </si>
  <si>
    <t>17BMSIB016</t>
  </si>
  <si>
    <t xml:space="preserve">HEMANTH S </t>
  </si>
  <si>
    <t>17BMSIB015</t>
  </si>
  <si>
    <t>hemanthsrinivas2204@gmail.com</t>
  </si>
  <si>
    <t>#10, 2ND FLOOR, 5TH CROSS, M.S LAYOUT, J P NAGAR 6TH PHASE, JARAGANAHALLI BANGALORE KARNATAKA 560078</t>
  </si>
  <si>
    <t xml:space="preserve">SRINIVAS S </t>
  </si>
  <si>
    <t xml:space="preserve">ANUSUYA R </t>
  </si>
  <si>
    <t>9845518348, 9036018348</t>
  </si>
  <si>
    <t xml:space="preserve">VISHWAKARMA </t>
  </si>
  <si>
    <t>HEMANTH S</t>
  </si>
  <si>
    <t>17BMSR0272</t>
  </si>
  <si>
    <t>HEMANTHSRINIVAS2204@GMAIL.COM</t>
  </si>
  <si>
    <t>HARSHITH B</t>
  </si>
  <si>
    <t>16BMS10179</t>
  </si>
  <si>
    <t>appleqwerty1998@gmail.com</t>
  </si>
  <si>
    <t>#8, 21 B CROSS, MALAGALA MAIN ROAD NAGARABHAVI 2ND STAGE BANGALORE KARNATAKA 560091</t>
  </si>
  <si>
    <t>BASAVAIAH K</t>
  </si>
  <si>
    <t>JANAKI M</t>
  </si>
  <si>
    <t>HARESH KUMAR R</t>
  </si>
  <si>
    <t>16BMS10025</t>
  </si>
  <si>
    <t>hareshkumar106@gmail.com</t>
  </si>
  <si>
    <t>#335/3 4TH MAIN, BTM LAYOUT, 2ND STAGE  N S PALYA BANGALORE KARNATAKA 560076</t>
  </si>
  <si>
    <t>RAVJI BHAI M PATEL</t>
  </si>
  <si>
    <t>NARAMADHA BEN R</t>
  </si>
  <si>
    <t xml:space="preserve">HALLIAM HANAN V P </t>
  </si>
  <si>
    <t>17BMSIB014</t>
  </si>
  <si>
    <t>mohba6@hotmail.com</t>
  </si>
  <si>
    <t>CBSE BAORD ABU DHABI</t>
  </si>
  <si>
    <t>VALIYAMPARAMBIL  TANUR MALPURAM TANUR KERALA 670302</t>
  </si>
  <si>
    <t xml:space="preserve">MOHIYATHEEN V P </t>
  </si>
  <si>
    <t xml:space="preserve">KAMARUNNISA MOHIYUDHEEN </t>
  </si>
  <si>
    <t>GANGALLI MOHAMED SAHIL</t>
  </si>
  <si>
    <t>17BMSIB013</t>
  </si>
  <si>
    <t>sahil.gongully@gmail.com</t>
  </si>
  <si>
    <t>GANGALLI MUNZIR AHMED</t>
  </si>
  <si>
    <t>HAJIRA MUNZIR</t>
  </si>
  <si>
    <t>9845012025, 9845201478</t>
  </si>
  <si>
    <t>DHIR AMAR SONA</t>
  </si>
  <si>
    <t>17BMSR0288</t>
  </si>
  <si>
    <t>dhirsona9982@gmail.com</t>
  </si>
  <si>
    <t>DEVDEEP SARKAR</t>
  </si>
  <si>
    <t>17BMSIB012</t>
  </si>
  <si>
    <t>mnkvm85@gmail.com</t>
  </si>
  <si>
    <t>CBSE BOARD ANDHRA PRADESH</t>
  </si>
  <si>
    <t>#402 SNEHA TOWERS KIRLAMPUDI LAYOUT VISAKHAPATNAM ANDRA PRADESH 530017</t>
  </si>
  <si>
    <t>KAUSHIK SARKAR</t>
  </si>
  <si>
    <t xml:space="preserve">REMA NAIR </t>
  </si>
  <si>
    <t>9492822478, 9441268119</t>
  </si>
  <si>
    <t>CHOEPHEL GYALTSEN</t>
  </si>
  <si>
    <t>17BMSIB104</t>
  </si>
  <si>
    <t>choephelgyaltsen13@gmail.com</t>
  </si>
  <si>
    <t>DAMDE</t>
  </si>
  <si>
    <t>ASAY</t>
  </si>
  <si>
    <t>CHO JONG SEUK</t>
  </si>
  <si>
    <t>16BMS10109</t>
  </si>
  <si>
    <t>cohjea07@naver.com</t>
  </si>
  <si>
    <t>ONTARIO</t>
  </si>
  <si>
    <t>#001  BREN TRILLIUM , NR BOSCH BACK  GATE OFF HOSUR ROAD NAGANATHAPURA BANGALORE 0</t>
  </si>
  <si>
    <t>CHO JAE EUN</t>
  </si>
  <si>
    <t>HA HWA JEONG</t>
  </si>
  <si>
    <t>KOREA</t>
  </si>
  <si>
    <t>BRENDAN PETER BAPTIST</t>
  </si>
  <si>
    <t>17BMSIB011</t>
  </si>
  <si>
    <t>baptistbrendan@gmail.com</t>
  </si>
  <si>
    <t xml:space="preserve"> #1223, 34TH CROSS 28TH MAIN 4TH T BLOCK  JAYANAGAR BANGALORE KARNATAKA 560041</t>
  </si>
  <si>
    <t>DEEPAK BAPTIST</t>
  </si>
  <si>
    <t xml:space="preserve">TWINKLE GLYNIS BAPTIST </t>
  </si>
  <si>
    <t>9886128861, 9980607170</t>
  </si>
  <si>
    <t xml:space="preserve">ROMAN CATHOLIC </t>
  </si>
  <si>
    <t>BHAGAVATULA PRANEETH</t>
  </si>
  <si>
    <t>17BMSIB010</t>
  </si>
  <si>
    <t>bpraneeth17@gmail.com</t>
  </si>
  <si>
    <t xml:space="preserve"> A-203, MANTRI PARADISE NEXT TO HSBC ARAKERE GATE BANNERGHATTA ROAD BANGALORE KARNATAKA 560076</t>
  </si>
  <si>
    <t>BHAGAVATULA PRABHAKAR SRINIVAS</t>
  </si>
  <si>
    <t>BHAGAVATULA PADMAJA</t>
  </si>
  <si>
    <t>9341232491, 9663307291</t>
  </si>
  <si>
    <t>B S DHANUSH RAO</t>
  </si>
  <si>
    <t>17BMSIB139</t>
  </si>
  <si>
    <t>bsdhanushrao@gmail.com</t>
  </si>
  <si>
    <t>#15, TYPE-5, BLOCK-4 NIMHANS QUARTERS, BYRASANDRA CAMPUS  JAYANAGAR EAST, JAYANAGAR 1ST BLOCK BANGALORE KARNATAKA 560011</t>
  </si>
  <si>
    <t>B S SHANKARANARAYANA RAO</t>
  </si>
  <si>
    <t>T R KANMANI</t>
  </si>
  <si>
    <t>9972922745, 9945453602</t>
  </si>
  <si>
    <t xml:space="preserve">AYUSH SHRESTHA </t>
  </si>
  <si>
    <t>17BMSIB009</t>
  </si>
  <si>
    <t>ISCE BOARD DARJEELING</t>
  </si>
  <si>
    <t>#167, 2ND MAIN 3RD CROSS , SHIRIDI SAI LAYOUT , SEEGEHALLI, KR PURAM , BANGALORE, KARNATAKA 560049</t>
  </si>
  <si>
    <t xml:space="preserve">RAMESH BHAKTA SHRESTHA </t>
  </si>
  <si>
    <t xml:space="preserve">REKHA SHRESTHA </t>
  </si>
  <si>
    <t>9851050778 , 97714371683</t>
  </si>
  <si>
    <t>AYUSH S MARLECHA</t>
  </si>
  <si>
    <t>17BMSIB008</t>
  </si>
  <si>
    <t>ayushmarlecha10@gmail.com</t>
  </si>
  <si>
    <t>#25 7TH MAIN  S R NAGAR BANGALORE KARNATAKA 560027</t>
  </si>
  <si>
    <t>SHANITLAL</t>
  </si>
  <si>
    <t>VARSHA</t>
  </si>
  <si>
    <t>9844019608, 9844416639</t>
  </si>
  <si>
    <t>AYUSH GOUR</t>
  </si>
  <si>
    <t>17BMSIB007</t>
  </si>
  <si>
    <t>ayushgour37@gmail.com</t>
  </si>
  <si>
    <t>ISC BOARD JHARKHAND</t>
  </si>
  <si>
    <t>#37-A ROAD  AIR BASE COLONY KADMA JAMSHEDPUR JHARKHAND 831005</t>
  </si>
  <si>
    <t>RAM GOPAL GOUR</t>
  </si>
  <si>
    <t>RITA GOUR</t>
  </si>
  <si>
    <t>8797615287, 6572311008</t>
  </si>
  <si>
    <t xml:space="preserve">AYAMEN MOHAMED ASLAM </t>
  </si>
  <si>
    <t>17BMSIB136</t>
  </si>
  <si>
    <t>mrskeptical.ucc@gmil.com</t>
  </si>
  <si>
    <t>#26/46, 19TH CROSS, 16TH MAIN ROAD  BTM 2ND STAGE WILSON GARDEN BANGALORE SOUTH BANGALORE  KARNATAKA 560076</t>
  </si>
  <si>
    <t xml:space="preserve">MOHAMED ASLAM </t>
  </si>
  <si>
    <t xml:space="preserve">SAYEEDA ASLAM </t>
  </si>
  <si>
    <t>8892916231, 9686423807</t>
  </si>
  <si>
    <t>ATHIRA RAJESH</t>
  </si>
  <si>
    <t>17BMSIB006</t>
  </si>
  <si>
    <t>ahtira99ar@gmail.com</t>
  </si>
  <si>
    <t># 8 /220 KARAPPILLY HOUSE NANDANAM PUTHIYA ROAD  ERROR KOCHI KERALA 682306</t>
  </si>
  <si>
    <t>RAJESH K THANKAPPAN</t>
  </si>
  <si>
    <t>SHEENA RAJESH</t>
  </si>
  <si>
    <t xml:space="preserve">8129427120 / </t>
  </si>
  <si>
    <t xml:space="preserve">ASHWIN KUMAR V </t>
  </si>
  <si>
    <t>17BMSIB103</t>
  </si>
  <si>
    <t>karursangeetha1975@gmail.com</t>
  </si>
  <si>
    <t>101/A DEV PALACE MG ROAD BARATHI NAGAR KARUR TAMIL NADU 639002</t>
  </si>
  <si>
    <t xml:space="preserve">VISHNU PRASAD G </t>
  </si>
  <si>
    <t xml:space="preserve">SANGEETHA V </t>
  </si>
  <si>
    <t>9944457535 , 994456332</t>
  </si>
  <si>
    <t>ARYAN</t>
  </si>
  <si>
    <t>17BMSIB138</t>
  </si>
  <si>
    <t xml:space="preserve"> ESKAN, FLAT-49 DAMMAM BLOCK-1 BUILDING-4  OAMMAM EASTERN PROVINCE 31411</t>
  </si>
  <si>
    <t>MEMUNA M PATHAN</t>
  </si>
  <si>
    <t>MUNAF KHAN PATHAN</t>
  </si>
  <si>
    <t>ANUSHKA RAJWANI</t>
  </si>
  <si>
    <t>17BMSR0280</t>
  </si>
  <si>
    <t>arajwani2017@gmail.com</t>
  </si>
  <si>
    <t>ANUBHUTI ARORA</t>
  </si>
  <si>
    <t>17BMSIB102</t>
  </si>
  <si>
    <t>anubhutiarora@gmail.com</t>
  </si>
  <si>
    <t>CGBSE</t>
  </si>
  <si>
    <t>D-6  PRAGATHI VIHAR BAHATARAI ROAD BILASPUR CHHATTISGARH 495001</t>
  </si>
  <si>
    <t>9907103809 / 9039953900</t>
  </si>
  <si>
    <t>ANGAD SINGH CHAWLA</t>
  </si>
  <si>
    <t>17BMSIB005</t>
  </si>
  <si>
    <t>jbae0808@gmail.com</t>
  </si>
  <si>
    <t>MIG-6 SECTOR-1 SHANKAR NAGAR RAIPUR CHHATTISGARH 492001</t>
  </si>
  <si>
    <t>CHANDRAJEET SINGH CHAWLA</t>
  </si>
  <si>
    <t>JASPAL KAUR CHAWLA</t>
  </si>
  <si>
    <t>9826060989, 9826944492</t>
  </si>
  <si>
    <t>SIKHS</t>
  </si>
  <si>
    <t>Sikhism</t>
  </si>
  <si>
    <t>ALISH LAMA BHOLAN</t>
  </si>
  <si>
    <t>17BMSR0285</t>
  </si>
  <si>
    <t>alishbholan7@gmail.com</t>
  </si>
  <si>
    <t>AKHIL ANISH</t>
  </si>
  <si>
    <t>17BMSIB101</t>
  </si>
  <si>
    <t>akhilanishsebastian@gmail.com</t>
  </si>
  <si>
    <t>Kerala State Board</t>
  </si>
  <si>
    <t>VILLA # 53 MC RIVER SIDE ENCLAVE KUYYALI, THALASSERY KANNUR KERALA 670649</t>
  </si>
  <si>
    <t>ANISH SEBASTIAN</t>
  </si>
  <si>
    <t>SUDHA ANISH</t>
  </si>
  <si>
    <t>9847304001, 9747090000</t>
  </si>
  <si>
    <t>RC</t>
  </si>
  <si>
    <t xml:space="preserve">AKASH KURIEN </t>
  </si>
  <si>
    <t>17BMSIB004</t>
  </si>
  <si>
    <t>akashkurien316@gmail.com</t>
  </si>
  <si>
    <t>#2  GROUND FLOOR, THANIGAI RESIDENCY, BEGAPALLI ROAD SENTHIL NAGAR, ZUZUVADI HOSUR TAMIL NADU 635126</t>
  </si>
  <si>
    <t xml:space="preserve">KURIEN THOMAS </t>
  </si>
  <si>
    <t xml:space="preserve">MOLAMMA KURIEN </t>
  </si>
  <si>
    <t>9739848513, 8760302457</t>
  </si>
  <si>
    <t>PENTECOST</t>
  </si>
  <si>
    <t>AKASH KUMAR SHAH</t>
  </si>
  <si>
    <t>17BMSIB135</t>
  </si>
  <si>
    <t>akashahah9818@gmail.com</t>
  </si>
  <si>
    <t xml:space="preserve">#231 KHOLAPRAVESMARG  SOALTEEMODE  KATMMANDU  BAGMATI 440066 </t>
  </si>
  <si>
    <t xml:space="preserve">AJAY SHAH </t>
  </si>
  <si>
    <t xml:space="preserve">SANGEETA SHAH </t>
  </si>
  <si>
    <t>98451023915, 8884281891</t>
  </si>
  <si>
    <t>ADITYA SHARMA</t>
  </si>
  <si>
    <t>17BMSIB003</t>
  </si>
  <si>
    <t>adityashar1738@gmail.com</t>
  </si>
  <si>
    <t>HANUMAN TUBE WELL COMPANY NEAR AIRPORT SANGANER JAIPUR  JAIPUR RAJASTHAN 302011</t>
  </si>
  <si>
    <t>RAMAKANT SHARMA</t>
  </si>
  <si>
    <t>EKTA SHARMA</t>
  </si>
  <si>
    <t>9829119196, 9950336060</t>
  </si>
  <si>
    <t>ADITYA SARANGARAJAN</t>
  </si>
  <si>
    <t>17BMSIB002</t>
  </si>
  <si>
    <t>adityasr777@gmail.com</t>
  </si>
  <si>
    <t>NIOS KARNATAKA</t>
  </si>
  <si>
    <t>#A1-702 SOBHA OPAL, 39TH CROSS 4 T BLOCK, JAYANAGAR BANGALORE KARNATAKA 560041</t>
  </si>
  <si>
    <t>SARANGARAJAN V</t>
  </si>
  <si>
    <t>VASANTHI SARANGARAJAN</t>
  </si>
  <si>
    <t>9845191406, 9845184482</t>
  </si>
  <si>
    <t>ADISH ISMATH P K</t>
  </si>
  <si>
    <t>17BMSIB001</t>
  </si>
  <si>
    <t>adishimath@gmail.com</t>
  </si>
  <si>
    <t>#802 PRESTIGE CLARKE WOOD APRT CLARKE ROAD RICHARD PARK FRAZER TOWN BANGALORE KARNATAKA 560005</t>
  </si>
  <si>
    <t>ISMATH NUEN P K</t>
  </si>
  <si>
    <t>FOUZIA ISMATH</t>
  </si>
  <si>
    <t>8075262388 , 9946698466</t>
  </si>
  <si>
    <t>ABRAHAM WILSHAW</t>
  </si>
  <si>
    <t>16BMS10199</t>
  </si>
  <si>
    <t>wilshawkpeyahoo.com</t>
  </si>
  <si>
    <t xml:space="preserve">PO BOX NO 32232 MANAMA  BAHRAIN NVL NVL </t>
  </si>
  <si>
    <t>WILSHAW PAPPALHAN</t>
  </si>
  <si>
    <t>MINI WILSHAW</t>
  </si>
  <si>
    <t>ABHISHEK JINDAL</t>
  </si>
  <si>
    <t>17BMSIB134</t>
  </si>
  <si>
    <t>jindalabhi1111@gmail.com</t>
  </si>
  <si>
    <t>MOHAN JINDAL</t>
  </si>
  <si>
    <t>REKHA JINDAL</t>
  </si>
  <si>
    <t>17BMSTHM38</t>
  </si>
  <si>
    <t>BMS - Tourism and Hospitality Management</t>
  </si>
  <si>
    <t>BMS-THM</t>
  </si>
  <si>
    <t>#820 2ND PHASE, 7TH BLOCK BANSHANKARI 3RD STAGE, HOSAKERAHALLI BANGALORE KARNATAKA 560085</t>
  </si>
  <si>
    <t>ANAND KUMAR SHARMA</t>
  </si>
  <si>
    <t>9845018912, 9739011612</t>
  </si>
  <si>
    <t>YADHU KRISHNA</t>
  </si>
  <si>
    <t>17BMSR0284</t>
  </si>
  <si>
    <t>yadhu5002@gmail.com</t>
  </si>
  <si>
    <t xml:space="preserve">VIVEK V S </t>
  </si>
  <si>
    <t>17BMSTHM49</t>
  </si>
  <si>
    <t>vivek.v.s@icloud.com</t>
  </si>
  <si>
    <t>SAVIDHAM (CHALOTH) (HO),CHANIYAMKADAVU (PO) THIRUVALLURE (VIA) VADAKARA KERALA 673541</t>
  </si>
  <si>
    <t xml:space="preserve">SATHYA CHALOTH </t>
  </si>
  <si>
    <t xml:space="preserve">VILASINI P K </t>
  </si>
  <si>
    <t>8943496600, 8943496600</t>
  </si>
  <si>
    <t>VEENITH PAREEK</t>
  </si>
  <si>
    <t>17BMSTHM37</t>
  </si>
  <si>
    <t>vineethpareek68@gmail.com</t>
  </si>
  <si>
    <t># 7 B 56 9TH MAIN 4TH BLOCK RAJAJINAGAR BANGALORE KARNATAKA 560010</t>
  </si>
  <si>
    <t>GANPAT LAL PAREEK</t>
  </si>
  <si>
    <t>NIRMALA PAREEK</t>
  </si>
  <si>
    <t>9448489231, 9731382122</t>
  </si>
  <si>
    <t>MARWARI</t>
  </si>
  <si>
    <t xml:space="preserve">VEDANT BHONSLE </t>
  </si>
  <si>
    <t>17BMSTHM41</t>
  </si>
  <si>
    <t>vedantbhonsle@gmail.com</t>
  </si>
  <si>
    <t>1074, 35TH D CROSS 4TH T BLOCK JAYANAGAR BANGALORE KARNATAKA 560041</t>
  </si>
  <si>
    <t xml:space="preserve">GAURAV SAMBHAJI BHONSLE </t>
  </si>
  <si>
    <t xml:space="preserve">YOGINI BHONSLE </t>
  </si>
  <si>
    <t xml:space="preserve">MARATHA </t>
  </si>
  <si>
    <t>VARUN PRANGOL</t>
  </si>
  <si>
    <t>17BMSTHM43</t>
  </si>
  <si>
    <t>varunkcm98@gmail.com</t>
  </si>
  <si>
    <t>#15 1ST MAIN, 2ND CROSS SANTRUPTHI NAGAR, J P NAGAR, 7TH PHASE BANGALORE KARNATAKA 560078</t>
  </si>
  <si>
    <t>ASHOK SHARMA</t>
  </si>
  <si>
    <t>NEHA SHARMA</t>
  </si>
  <si>
    <t>9611325777, 9880954422</t>
  </si>
  <si>
    <t xml:space="preserve">SURYA S KALASA </t>
  </si>
  <si>
    <t>17BMSTHM36</t>
  </si>
  <si>
    <t>surya.cottanian@gmail.com</t>
  </si>
  <si>
    <t>K-607, BRIGADE GATEWAYS APARTMENTS  MALLESHWARAM BANGALORE KARNATAKA 560055</t>
  </si>
  <si>
    <t xml:space="preserve">SHIVARAJ T N </t>
  </si>
  <si>
    <t xml:space="preserve">NANDINI </t>
  </si>
  <si>
    <t>9902012121, 9902012121</t>
  </si>
  <si>
    <t>SIDDHARTH DAS</t>
  </si>
  <si>
    <t>17BMSTHM35</t>
  </si>
  <si>
    <t>siddharth.das5897@gmail.com</t>
  </si>
  <si>
    <t># 458 BEML 5TH STAGE, 4TH CROSS, 6TH MAIN RAJARAJESWARI NAGAR, NEAR BANK OF BARODA BANGALORE KARNATAKA 560098</t>
  </si>
  <si>
    <t>SUNIL KUMAR DAS</t>
  </si>
  <si>
    <t>MADHURI DAS</t>
  </si>
  <si>
    <t>9826759679, 9916544044, 9425514807</t>
  </si>
  <si>
    <t>SARFARAZ ALI G S</t>
  </si>
  <si>
    <t>17BMSTHM34</t>
  </si>
  <si>
    <t>1998sfz@gmail.com</t>
  </si>
  <si>
    <t># 15, 1ST CROSS, BUVANAPPA LAYOUT THAVAREKERE MAIN ROAD, OPP FORUM MALL G S HOUSE PO PADANNA NAGAR PMG HOSPITAL KASARAGOD KERALA 671312</t>
  </si>
  <si>
    <t>AMEER ALI A G C</t>
  </si>
  <si>
    <t>KHADEEJA G S</t>
  </si>
  <si>
    <t>9562457777, 9562457777</t>
  </si>
  <si>
    <t>SAMEER CHANDRA</t>
  </si>
  <si>
    <t>17BMSTHM33</t>
  </si>
  <si>
    <t>sameerchandra777@gmail.com</t>
  </si>
  <si>
    <t>ISC BOARD UTTARAKHAND</t>
  </si>
  <si>
    <t>NATIONAL HOTEL TALLITAL NAINITAL UTTARAKHAND 263002</t>
  </si>
  <si>
    <t>SUNIL CHANDRA</t>
  </si>
  <si>
    <t>ASHA CHANDRA</t>
  </si>
  <si>
    <t>ROOPA P</t>
  </si>
  <si>
    <t>17BMSTHM32</t>
  </si>
  <si>
    <t>roopa123@gmail.com</t>
  </si>
  <si>
    <t>#10/54 11TH "A" MAIN, NEAR YALLAMMA TEMPLE SHRINIVAS NAGAR, BSK 3RD STAGE BANGALORE 560085</t>
  </si>
  <si>
    <t>PONRAJ N</t>
  </si>
  <si>
    <t>POORNIMA P</t>
  </si>
  <si>
    <t>9448884562, 9036264657</t>
  </si>
  <si>
    <t>ROHIT GAUTAM</t>
  </si>
  <si>
    <t>17BMSTHM31</t>
  </si>
  <si>
    <t>rohitgautam98@gmail.com</t>
  </si>
  <si>
    <t>NANDI CITADEL AKSHAYA VANA CHANDRASEKARAPURA BANGALORE BANGALORE KARNATAKA 560076</t>
  </si>
  <si>
    <t>K S GAUTAM</t>
  </si>
  <si>
    <t>SHEELA GAUTAM</t>
  </si>
  <si>
    <t>9344701327, 9341190612</t>
  </si>
  <si>
    <t>REEHAN HUSSAIN</t>
  </si>
  <si>
    <t>17BMSTHM30</t>
  </si>
  <si>
    <t>reehanhussain9@gmail.com</t>
  </si>
  <si>
    <t>#35 5TH MAIN 5TH CROSS KOUSAR NAGAR RT NAGAR POST BANGALORE KARNATAKA 560032</t>
  </si>
  <si>
    <t>ARIFHUSSAIN</t>
  </si>
  <si>
    <t>MUBEENBANU</t>
  </si>
  <si>
    <t xml:space="preserve">8867672731, 7338435811 </t>
  </si>
  <si>
    <t>INDIA</t>
  </si>
  <si>
    <t>RAVEENA PAUL</t>
  </si>
  <si>
    <t>17BMSTHM46</t>
  </si>
  <si>
    <t>yakuli123@gmail.com</t>
  </si>
  <si>
    <t>KINGS WEIGHING BRIDGE VV PURAM BANGALORE KARNATAKA 562125</t>
  </si>
  <si>
    <t>RINKU PAUL</t>
  </si>
  <si>
    <t>NEIMANG PAUL</t>
  </si>
  <si>
    <t>9436223316, 9862738821</t>
  </si>
  <si>
    <t>RAKESH DUGAR</t>
  </si>
  <si>
    <t>17BMSTHM29</t>
  </si>
  <si>
    <t>rakesh.dugar7@gmail.com</t>
  </si>
  <si>
    <t>NIOS ANDRA PRADESH</t>
  </si>
  <si>
    <t>#471 11 MAIN MC LAYOUT VIJAYANAGAR BANGALORE KARNATAKA 560040</t>
  </si>
  <si>
    <t>OMPRAKASH DUGAR</t>
  </si>
  <si>
    <t>SUDHA DUGAR</t>
  </si>
  <si>
    <t>9880326539, 9742092801</t>
  </si>
  <si>
    <t xml:space="preserve">PREETHI POKHARNA </t>
  </si>
  <si>
    <t>17BMSTHM28</t>
  </si>
  <si>
    <t>deepup070@gmail.com</t>
  </si>
  <si>
    <t>#2931/E 1ST MAIN, 1ST CROSS VIJAYANAGAR BANGALORE KARNATAKA 560104</t>
  </si>
  <si>
    <t xml:space="preserve">PRAKASH CHAND POKHARNA </t>
  </si>
  <si>
    <t>TINA POKHARNA</t>
  </si>
  <si>
    <t>9448702092, 9481709851</t>
  </si>
  <si>
    <t>PRADYUMNA GANG</t>
  </si>
  <si>
    <t>17BMSTHM27</t>
  </si>
  <si>
    <t>CBSE BAORD AL KABIR</t>
  </si>
  <si>
    <t>40/1 RANGARAO RD BASAVANAGUDI SHANKARPURAM BANGALORE KARNATAKA 560004</t>
  </si>
  <si>
    <t>PADAM KHINCHA</t>
  </si>
  <si>
    <t>SHEELU GANG</t>
  </si>
  <si>
    <t>9686103300 , 26618689</t>
  </si>
  <si>
    <t>P MOHITH KRISHNA</t>
  </si>
  <si>
    <t>17BMSTHM40</t>
  </si>
  <si>
    <t>mohith090@gmail.com</t>
  </si>
  <si>
    <t># 64, FLAT NO. 103 SRIKRISHNA NILAYA 8TH MAIN, G M PALAYA NEW THIPPASANDRA BANGALORE KARNATAKA 560075</t>
  </si>
  <si>
    <t>L PRAKASH</t>
  </si>
  <si>
    <t>SUMANA PRAKASH</t>
  </si>
  <si>
    <t xml:space="preserve">OJASVI BHASIN </t>
  </si>
  <si>
    <t>17BMSTHM50</t>
  </si>
  <si>
    <t>ojasvibhsdin@gmail.com</t>
  </si>
  <si>
    <t>#39,5TH A, MAIN, 3RD CROSS, HANUMAGIRI LAYOUT CHIKKALASANDRA BANGALORE KARNATAKA 560061</t>
  </si>
  <si>
    <t>SUNIL BHASIN</t>
  </si>
  <si>
    <t>SONIA BHASIN</t>
  </si>
  <si>
    <t>9343731891, 9035248492</t>
  </si>
  <si>
    <t>NIVED P</t>
  </si>
  <si>
    <t>17BMSTHM52</t>
  </si>
  <si>
    <t>nivedtalera12@gmail.com</t>
  </si>
  <si>
    <t>#20 CAR STREET  HALSUR BANGALORE KARNATAKA 560008</t>
  </si>
  <si>
    <t xml:space="preserve">S PADAMCHAND </t>
  </si>
  <si>
    <t xml:space="preserve">VIJAYA </t>
  </si>
  <si>
    <t>7760033335, 7760020304</t>
  </si>
  <si>
    <t>NITISH KUMAR PATHAK</t>
  </si>
  <si>
    <t>17BMSTHM26</t>
  </si>
  <si>
    <t>bujorkakoli@gmail.com</t>
  </si>
  <si>
    <t xml:space="preserve">NIOS ASSAM </t>
  </si>
  <si>
    <t>CO: AJIT KUMAR PATHAK REHABARI N S ROAD GUWAHATI ASSAM 781008</t>
  </si>
  <si>
    <t xml:space="preserve">AJIT KUMAR PATHAK </t>
  </si>
  <si>
    <t>BORNALI PATHAK</t>
  </si>
  <si>
    <t>NIBITANGA RUTH</t>
  </si>
  <si>
    <t>17BMSR0287</t>
  </si>
  <si>
    <t>nibitangaruth123@gmail.con</t>
  </si>
  <si>
    <t>NEHA PRASAD</t>
  </si>
  <si>
    <t>17BMSTHM25</t>
  </si>
  <si>
    <t>963110277 , 9916513390</t>
  </si>
  <si>
    <t>CBSE BOARD QATAR</t>
  </si>
  <si>
    <t>NESTLE QATAR PO BOX #2460 DOHA QATAR</t>
  </si>
  <si>
    <t xml:space="preserve">KANISSERI RAVI PRASAD </t>
  </si>
  <si>
    <t xml:space="preserve">HEMA MALINI RAVI PRASAD </t>
  </si>
  <si>
    <t>0097466427627 , 00974666427627</t>
  </si>
  <si>
    <t>NAMAN GOEL</t>
  </si>
  <si>
    <t>17BMSTHM44</t>
  </si>
  <si>
    <t>gnaman99@yahoo.com</t>
  </si>
  <si>
    <t>#42/6, GOYAL SADAN 8TH MAIN, 18TH CROSS BTM LAYOUT, 2ND STAGE BANGALORE KARNATAKA 560076</t>
  </si>
  <si>
    <t>JAI BHAGWAN GOEL</t>
  </si>
  <si>
    <t>REKHA GOEL</t>
  </si>
  <si>
    <t>9379819922, 9379530398</t>
  </si>
  <si>
    <t>MUSKAN PERIWAL</t>
  </si>
  <si>
    <t>17BMSTHM24</t>
  </si>
  <si>
    <t>muskanperiwal1284@gmail.com</t>
  </si>
  <si>
    <t>ISCE BOARD DEHRA DUN</t>
  </si>
  <si>
    <t>3RD MILE SEVOKE ROAD OPP SONA PETROL PUMP SILIGURI SILIGURI WEST BENGAL 734001</t>
  </si>
  <si>
    <t>RAJESH PERIWAL</t>
  </si>
  <si>
    <t>RITU PERIWAL</t>
  </si>
  <si>
    <t>9434044614, 9593766305</t>
  </si>
  <si>
    <t>MUHAMMED HARZEEN SAHAL M K</t>
  </si>
  <si>
    <t>17BMSTHM23</t>
  </si>
  <si>
    <t>harzeen.sahal8@gmail.com</t>
  </si>
  <si>
    <t>SANA CHETTAMCOON ROAD THALASSERY THALASSERY THALASSERY KERALA 670101</t>
  </si>
  <si>
    <t>HASHIM E</t>
  </si>
  <si>
    <t>SABINA M K</t>
  </si>
  <si>
    <t>9846233999, 9846735546</t>
  </si>
  <si>
    <t>MRIGANKA GHOSH</t>
  </si>
  <si>
    <t>17BMSTHM22</t>
  </si>
  <si>
    <t>mrigankaghosh15@gmail.com</t>
  </si>
  <si>
    <t>CBSE BOARD WEST BENGAL</t>
  </si>
  <si>
    <t>MALBAZAR PO MAL DIST JAIPAIGURI, MALBAZAR SOUTH COLONY, NEAR PAMPA HALL MALBAZAR WEST BENGAL 735221</t>
  </si>
  <si>
    <t>MANINDRA NATH GHOSH</t>
  </si>
  <si>
    <t>SHIKHA GHOSH</t>
  </si>
  <si>
    <t>9547446618, 9733140638</t>
  </si>
  <si>
    <t>MOHITH J</t>
  </si>
  <si>
    <t>17BMSR0279</t>
  </si>
  <si>
    <t>mohithmohi@gmail.com</t>
  </si>
  <si>
    <t>MOHD ZAID</t>
  </si>
  <si>
    <t>16BMS10149</t>
  </si>
  <si>
    <t>mohammed.zaid97@gmail.com</t>
  </si>
  <si>
    <t>#14 1ST FLOOR  1ST CROSS , VINAYAKA NAGAR  J P NAGAR 5TH PHASE BANGALORE KARNATAKA 560078</t>
  </si>
  <si>
    <t>SIRAJUDDIN M</t>
  </si>
  <si>
    <t>RAEES FATHIMA</t>
  </si>
  <si>
    <t>MOHAMMED YAKHUB</t>
  </si>
  <si>
    <t>17BMSTHM47</t>
  </si>
  <si>
    <t>mohamadyakhub@gmail.com</t>
  </si>
  <si>
    <t>#67, 4TH 'A' CROSS BTM LAYOUT, DOLLARS COLONY SILK BOARD BANGALORE KARNATAKA 560076</t>
  </si>
  <si>
    <t>MOHAMMED ALTAF</t>
  </si>
  <si>
    <t>SEEMA ALTAF</t>
  </si>
  <si>
    <t>9880080217, 8123990507</t>
  </si>
  <si>
    <t>MOHAMMED SARFAS KURIKKAL</t>
  </si>
  <si>
    <t>17BMSTHM39</t>
  </si>
  <si>
    <t>mohdsarfasms@gmail.com</t>
  </si>
  <si>
    <t>MICOLAYOUT BTM 2ND STAGE BANGALORE BANGALORE KARNATAKA 560076</t>
  </si>
  <si>
    <t>ABDUL SALAM KURIKKAL</t>
  </si>
  <si>
    <t>AYISHABI</t>
  </si>
  <si>
    <t>9035213966, 9035213966</t>
  </si>
  <si>
    <t>MEHUL A MARDIA</t>
  </si>
  <si>
    <t>17BMSTHM48</t>
  </si>
  <si>
    <t>mehul.12468@gmail.com</t>
  </si>
  <si>
    <t>#9, ETA GARDENS H-702 AGRAHARA MAGADI ROAD BINNY PET BANGALORE KARNATAKA 560023</t>
  </si>
  <si>
    <t>ANILMARDIA</t>
  </si>
  <si>
    <t>ASHAMARDIA</t>
  </si>
  <si>
    <t>9886799638, 9008768042</t>
  </si>
  <si>
    <t xml:space="preserve">MAURA J B </t>
  </si>
  <si>
    <t>17BMSTHM21</t>
  </si>
  <si>
    <t>andriajb0606@gmail.com</t>
  </si>
  <si>
    <t>JOBIAM KOCHUTHOPE SAKTHIKULANGARA KOLLAM KERALA 691581</t>
  </si>
  <si>
    <t>JOHN BRITTO H</t>
  </si>
  <si>
    <t>BEATRICE J B</t>
  </si>
  <si>
    <t>9847447676 / 9744337676</t>
  </si>
  <si>
    <t>LATIN CATHOLIC</t>
  </si>
  <si>
    <t xml:space="preserve">MASTSUDA SHINNOSUKE </t>
  </si>
  <si>
    <t>17BMSTHM20</t>
  </si>
  <si>
    <t>matsudango@icloud.com</t>
  </si>
  <si>
    <t>CLO  NAMASTE JAPAN CORP 2-23-1-901 YOYOG SHIBUY-KU TOKYO  1510053</t>
  </si>
  <si>
    <t xml:space="preserve">AKIHIRO MATSUDA </t>
  </si>
  <si>
    <t>KIKUKO MATSUDA</t>
  </si>
  <si>
    <t>3-627632778202 , 3-62763277</t>
  </si>
  <si>
    <t>MASTSUDA SHINNOSUKE</t>
  </si>
  <si>
    <t>17BMSR0281</t>
  </si>
  <si>
    <t xml:space="preserve">MASOOD MARIKKAR </t>
  </si>
  <si>
    <t>17BMSTHM19</t>
  </si>
  <si>
    <t>nishahul@gmail.com</t>
  </si>
  <si>
    <t xml:space="preserve"> TAMIL NADU BOARD </t>
  </si>
  <si>
    <t>ASHARIPARAMBIL HOUSE, ACHAMVEEDULANE, SRM  ROAD, COCHIN:12 PACHALAM PO COCHIN KERALA 692012</t>
  </si>
  <si>
    <t xml:space="preserve">SHAHUL HAMEED MARIKAR </t>
  </si>
  <si>
    <t xml:space="preserve">NISHA MOHAMMED </t>
  </si>
  <si>
    <t>MAHINHISHAM K</t>
  </si>
  <si>
    <t>17BMSTHM18</t>
  </si>
  <si>
    <t>hishammahin999@gmail.com</t>
  </si>
  <si>
    <t>ZUHRA MANZIL PO CHEMNAD KASARAGOD KASARAGOD KASARAGOD KERALA 671121</t>
  </si>
  <si>
    <t>MOHAMMEDIQBAL K</t>
  </si>
  <si>
    <t>NASEEMA</t>
  </si>
  <si>
    <t>9946272727, 9447749223</t>
  </si>
  <si>
    <t>MAHATHI SUDHAKAR</t>
  </si>
  <si>
    <t>17BMSTHM45</t>
  </si>
  <si>
    <t>roopa2412@gmail.com</t>
  </si>
  <si>
    <t>VN CLASSIC APARTMENTS #115, #64, PID. # 54/51/115 5TH WEST MAIN ROAD, ITI LAYOUT KATRIGUPPA VILLAGE BANGALORE KARNATAKA 560085</t>
  </si>
  <si>
    <t>V SUDHAKAR</t>
  </si>
  <si>
    <t>ROOPA S</t>
  </si>
  <si>
    <t>M RAGHU NANDHAN CHAKRAVARTHY</t>
  </si>
  <si>
    <t>17BMSTHM17</t>
  </si>
  <si>
    <t>raghu.meruga@gmail.com</t>
  </si>
  <si>
    <t>Q NO FB-77 OPP. BHAJANMANDHIR GAJULARAJAM  BASTHI BHADRADRI KOTHAGUDEM TELANGANA 507101</t>
  </si>
  <si>
    <t>M K S PRAVEEN KUMAR</t>
  </si>
  <si>
    <t>M BHARATHI</t>
  </si>
  <si>
    <t>9949418323 / 9491197386</t>
  </si>
  <si>
    <t>M RAGHU NANDHAN C</t>
  </si>
  <si>
    <t>17BMSR0261</t>
  </si>
  <si>
    <t>KUSHAL NANDI</t>
  </si>
  <si>
    <t>17BMSTHM16</t>
  </si>
  <si>
    <t>kushalnandi77@gmail.com</t>
  </si>
  <si>
    <t>#B-149 ADARSH NAGAR KUSMUNDA NEAR SHOPPING CENTRE KORBA KARNATAKA 495454</t>
  </si>
  <si>
    <t>KALLOL KUMAR NANDI</t>
  </si>
  <si>
    <t>RUMA NANDI</t>
  </si>
  <si>
    <t>9424166104, 9406111122</t>
  </si>
  <si>
    <t>KAYASTHA</t>
  </si>
  <si>
    <t>KISHORE KUMAR L</t>
  </si>
  <si>
    <t>17BMSTHM15</t>
  </si>
  <si>
    <t>kishorechoudry@gmail.com</t>
  </si>
  <si>
    <t>#13/14 PERIYA MARAVAR CHAVDI STREET MADURAI 18 , 19 BIG VALAYALKARA STREET MADURA MADURAI TAMIL NADU 625001</t>
  </si>
  <si>
    <t>LALARAM</t>
  </si>
  <si>
    <t>SAITHI DEVI L</t>
  </si>
  <si>
    <t>CHOUDHARY</t>
  </si>
  <si>
    <t>KEJAL V LALWANI</t>
  </si>
  <si>
    <t>17BMSTHM14</t>
  </si>
  <si>
    <t>guddukejal06@gmail.com</t>
  </si>
  <si>
    <t>#870/B  18TH MAIN, 5TH BLOCK  RAJAJINAGAR BANGALORE KARNATAKA 560010</t>
  </si>
  <si>
    <t xml:space="preserve">VIJAY KUMAR LALWANI </t>
  </si>
  <si>
    <t xml:space="preserve">SANTOSH LALWANI </t>
  </si>
  <si>
    <t>7026725056, 9449518340</t>
  </si>
  <si>
    <t>KASHYAP NAYAK U</t>
  </si>
  <si>
    <t>17BMSTHM13</t>
  </si>
  <si>
    <t>kashyap.nayak@gmail.com</t>
  </si>
  <si>
    <t>#736 22ND MAIN JP NAGAR 2ND PHASE BANGALORE KARNATAKA 560078</t>
  </si>
  <si>
    <t>U KESHAVA RAO</t>
  </si>
  <si>
    <t>GOWRI PADMA L PAI</t>
  </si>
  <si>
    <t>9900580192, 9880651966</t>
  </si>
  <si>
    <t>KARTHIK KUMAR Y</t>
  </si>
  <si>
    <t>17BMSTHM51</t>
  </si>
  <si>
    <t>karthik17gowda@gmail.com</t>
  </si>
  <si>
    <t xml:space="preserve">#39 MANJUNATHA NILAYA EIJIPURA 8TH CROSS BANGALORE KARNATAKA 560047 </t>
  </si>
  <si>
    <t>YADAVENDRA K S</t>
  </si>
  <si>
    <t>VASANTHI</t>
  </si>
  <si>
    <t>9740152189, 8904134837</t>
  </si>
  <si>
    <t>JUSTIN P FERNANDES</t>
  </si>
  <si>
    <t>17BMSTHM12</t>
  </si>
  <si>
    <t>just.fernandes@gmail.com</t>
  </si>
  <si>
    <t>PATS KORNER  DR KAMALAKAR ROAD KARWAR KARWAR KARNATAKA 581301</t>
  </si>
  <si>
    <t>PHILIP M FERNANDES</t>
  </si>
  <si>
    <t>LINA P FERNANDES</t>
  </si>
  <si>
    <t>8317315121 / 9902343804</t>
  </si>
  <si>
    <t>JAYESH KUMAR</t>
  </si>
  <si>
    <t>17BMSTHM42</t>
  </si>
  <si>
    <t>jayeshkumar.jkp@gmail.com</t>
  </si>
  <si>
    <t># 29, 3RD CROSS, VALLABANAGAR VASANTH PURA ROAD KONANKUNTE CROSS BANGALORE KARNATAKA 560062</t>
  </si>
  <si>
    <t>GAUTAM CHAND</t>
  </si>
  <si>
    <t>MAMATA</t>
  </si>
  <si>
    <t>9448519718, 9738362727</t>
  </si>
  <si>
    <t>PRAJAPATHI</t>
  </si>
  <si>
    <t>HAMAAD SHARIFF</t>
  </si>
  <si>
    <t>17BMSTHM11</t>
  </si>
  <si>
    <t># 52 8TH MAIN, 1ST STAGE BTM LAYOUT BANGALORE KARNATAKA 560029</t>
  </si>
  <si>
    <t>REHMAN SHARIFF</t>
  </si>
  <si>
    <t>AYESHA NASREEN</t>
  </si>
  <si>
    <t>8618908656, 9916803842</t>
  </si>
  <si>
    <t xml:space="preserve">G B MANOJ KUMAR </t>
  </si>
  <si>
    <t>16BMS10151</t>
  </si>
  <si>
    <t>MK32223@GMAIL.COM</t>
  </si>
  <si>
    <t>#254 37TH A CROSS,  11TH MAIN  JAYANAGAR 4TH BLOCK BANGALORE KARNATAKA 560041</t>
  </si>
  <si>
    <t>26/10/1997</t>
  </si>
  <si>
    <t xml:space="preserve">G BHASKAR </t>
  </si>
  <si>
    <t xml:space="preserve">M N BHARATHI </t>
  </si>
  <si>
    <t>G B MANOJ KUMAR</t>
  </si>
  <si>
    <t>mk3223@gmail.com</t>
  </si>
  <si>
    <t>FAZAL HUSSAIN</t>
  </si>
  <si>
    <t>17BMSTHM10</t>
  </si>
  <si>
    <t>fazaltaiz983@gmail.com</t>
  </si>
  <si>
    <t>#207 24TH MAIN 6H CROSS BTM LAYOUT 2ND STAGE BANGALORE KARNATAKA 560076</t>
  </si>
  <si>
    <t>ZAKIR HUSSAIN</t>
  </si>
  <si>
    <t>FARIDA HUSSAIN</t>
  </si>
  <si>
    <t>FAIZANUDDIN</t>
  </si>
  <si>
    <t>16BMS10154</t>
  </si>
  <si>
    <t>faizanuddin768@gmail.com</t>
  </si>
  <si>
    <t>#1061 14TH MAIN , 6TH CROSS  BTM LAYPUT , WATER TANK BANGALORE KARNATAKA 560029</t>
  </si>
  <si>
    <t>SIRAJUDDIN</t>
  </si>
  <si>
    <t>ASMA BEGUM</t>
  </si>
  <si>
    <t>DIKSHITA JAIN</t>
  </si>
  <si>
    <t>17BMSTHM09</t>
  </si>
  <si>
    <t>dikshitajain1111@gmail.com</t>
  </si>
  <si>
    <t>#38 CHAVAL GALLI NAGRTH PET  NEAR KEB OFFICE  WILSON GARDEN BANGALORE KARNATAKA 560027</t>
  </si>
  <si>
    <t>RAJENDRA JAIN</t>
  </si>
  <si>
    <t>BEENA JAIN</t>
  </si>
  <si>
    <t>7899992713 , 8618289168</t>
  </si>
  <si>
    <t>DEEPTHI SANKRUTH</t>
  </si>
  <si>
    <t>17BMSTHM08</t>
  </si>
  <si>
    <t>deepthisankruth@gmail.com</t>
  </si>
  <si>
    <t>#7,1 SHOP LANE TATA SILK FARM  BASAVANAGUDI BANGALORE  KARNATAKA 560004</t>
  </si>
  <si>
    <t xml:space="preserve">ACHYUTA H S </t>
  </si>
  <si>
    <t xml:space="preserve">RAMA S </t>
  </si>
  <si>
    <t>9035192810, 9480184985</t>
  </si>
  <si>
    <t>DARSHAN P V</t>
  </si>
  <si>
    <t>17BMSTHM07</t>
  </si>
  <si>
    <t>darshan.pv.1999@gmail.com</t>
  </si>
  <si>
    <t xml:space="preserve"> #66 2ND MAIN, 4TH CROSS, GURU RAGHAVENDRA LAYOUT J P NAGAR 7TH PHASE BANGALORE KARNATAKA 560078</t>
  </si>
  <si>
    <t>PRAKASH RAO V</t>
  </si>
  <si>
    <t>VATSALA Y</t>
  </si>
  <si>
    <t>DANIEL A JOPLIN</t>
  </si>
  <si>
    <t>17BMSTHM06</t>
  </si>
  <si>
    <t xml:space="preserve">danieljoplin@rocketmail.com </t>
  </si>
  <si>
    <t>#17/18,CHRISTHA NILAYA,  SAI DHAMMA LAYOUT,NELLAGULLI VILLAGE  SOMANALLI GATE KANAKAPURA ROAD BANGALORE KARNATAKA 560082</t>
  </si>
  <si>
    <t xml:space="preserve">WINSTON C JOPLIN </t>
  </si>
  <si>
    <t xml:space="preserve">SHERRYL V JOPLIN </t>
  </si>
  <si>
    <t>9880938588, 9901482407</t>
  </si>
  <si>
    <t>BISHAN M D</t>
  </si>
  <si>
    <t>17BMSTHM05</t>
  </si>
  <si>
    <t>bishanpovanna100@gmail.com</t>
  </si>
  <si>
    <t>DEVNOOR VILLAGE DEVNOOR VILLAGE  BALELE POST S COORG BANGALORE KARNATAKA 571219</t>
  </si>
  <si>
    <t>DINESH M D</t>
  </si>
  <si>
    <t>USHA DINESH</t>
  </si>
  <si>
    <t>9449627410 / 9740240393</t>
  </si>
  <si>
    <t>COORGI</t>
  </si>
  <si>
    <t>AOUS MOHAMMED</t>
  </si>
  <si>
    <t>17BMSTHM04</t>
  </si>
  <si>
    <t>AOUS_SUBU@YAHOO.CO.IN</t>
  </si>
  <si>
    <t>169-170 C LAYOUT  BANNIMANTAP MYSORE KARNATAKA 570015</t>
  </si>
  <si>
    <t>MACHINGAL MOHAMMED</t>
  </si>
  <si>
    <t>ZUBAIDA K P</t>
  </si>
  <si>
    <t>9902081961 / 9035307320</t>
  </si>
  <si>
    <t xml:space="preserve">ANUSHREE A N </t>
  </si>
  <si>
    <t>17BMSTHM03</t>
  </si>
  <si>
    <t>anushree.a.n65@gmail.com</t>
  </si>
  <si>
    <t>#3553, 5TH MAIN, 5TH CROSS  MCC B BLOCK NEAR MARSHAL GYM DAVANGERE 577002</t>
  </si>
  <si>
    <t xml:space="preserve">NAGARAJ A S </t>
  </si>
  <si>
    <t xml:space="preserve">PARVATHI J V  </t>
  </si>
  <si>
    <t>9844180200 , 9148401631</t>
  </si>
  <si>
    <t>LINGYATH</t>
  </si>
  <si>
    <t>ANIL KUMAR N</t>
  </si>
  <si>
    <t>17BMSTHM02</t>
  </si>
  <si>
    <t>dinesh521521@gmail.com</t>
  </si>
  <si>
    <t xml:space="preserve">ISCE BOARD TAMIL NADU </t>
  </si>
  <si>
    <t>#39 KOVILADYVILAI NAGERCOIL NAGERCOIL TAMIL NADU 629001</t>
  </si>
  <si>
    <t xml:space="preserve">D NEMARAM CHOUDHARY </t>
  </si>
  <si>
    <t xml:space="preserve">N SUSEELA DEVI </t>
  </si>
  <si>
    <t>9597658999, 9092635857</t>
  </si>
  <si>
    <t>AKSHAYKUMAR C</t>
  </si>
  <si>
    <t>16BMS10189</t>
  </si>
  <si>
    <t>hemanthscooty76@gmail.com</t>
  </si>
  <si>
    <t>#24 MALAGALA, KRISHNA NANDA NAGAR NAGARBHAVI 2ND STAGE BANGALORE KARNATAKA 560071</t>
  </si>
  <si>
    <t>CHIKKANARASIMAIAH</t>
  </si>
  <si>
    <t>GIRIJA G</t>
  </si>
  <si>
    <t xml:space="preserve">ADITYA U BHANDELKAR </t>
  </si>
  <si>
    <t>17BMSTHM01</t>
  </si>
  <si>
    <t>adithya619@gmail.com</t>
  </si>
  <si>
    <t>ADARSH MANNOR, FLAT # 201, SHANKARMUTT ROAD, BASAVANAGUDI BANGALORE KARNATAKA 560004</t>
  </si>
  <si>
    <t xml:space="preserve">UDAY KUMAR R </t>
  </si>
  <si>
    <t xml:space="preserve">SUDHA </t>
  </si>
  <si>
    <t>9945083900, 9448383900</t>
  </si>
  <si>
    <t xml:space="preserve">KSHTRIYA </t>
  </si>
  <si>
    <t>MC PRABHU</t>
  </si>
  <si>
    <t>MMS - Business Analytics</t>
  </si>
  <si>
    <t>MMS-BA</t>
  </si>
  <si>
    <t>2016-18</t>
  </si>
  <si>
    <t>007prabhumachi@gmail.com</t>
  </si>
  <si>
    <t>#B/253 SOUTH BLOCK DONI MALAOI SANDUR KARNATAKA</t>
  </si>
  <si>
    <t>KISHORE K</t>
  </si>
  <si>
    <t>16MM1BA007</t>
  </si>
  <si>
    <t>kishorechinu5161@gmail.com</t>
  </si>
  <si>
    <t>#331 panathur bellandur (p) varuth bangalore east</t>
  </si>
  <si>
    <t>ASHWAT RAJA MENON</t>
  </si>
  <si>
    <t>16MM1FM008</t>
  </si>
  <si>
    <t>MMS Financial Management</t>
  </si>
  <si>
    <t>MMS-FM</t>
  </si>
  <si>
    <t>ashwat93@gmail.com</t>
  </si>
  <si>
    <t>flat A-008, ATASHRI 6TH CROSS PRIT VILAYOUT ECCRD WHITEFIELD BANGALORE-560066.</t>
  </si>
  <si>
    <t>AISHWARYA BYSANI N</t>
  </si>
  <si>
    <t>16MM1FM007</t>
  </si>
  <si>
    <t>Aaishwarya.bysani@gmail.com</t>
  </si>
  <si>
    <t># VABHAVA LAKSHMI,2ND CROSS TR COLONYGAURIBIDANUR CHIKABALLAPUR KARNATAKA</t>
  </si>
  <si>
    <t>SUDARSHAN V LOKUR</t>
  </si>
  <si>
    <t>16MM1IB010</t>
  </si>
  <si>
    <t>MMS - International Business</t>
  </si>
  <si>
    <t>MMS-IB</t>
  </si>
  <si>
    <t>SUCHITH J</t>
  </si>
  <si>
    <t>16MM1IB009</t>
  </si>
  <si>
    <t>SHIV PRATAP SINGH</t>
  </si>
  <si>
    <t>16MM1IB008</t>
  </si>
  <si>
    <t>SAURABH VERNEKAR</t>
  </si>
  <si>
    <t>16MM1IB005</t>
  </si>
  <si>
    <t>SUDARSHAN BISHNOI</t>
  </si>
  <si>
    <t>15BMS10161</t>
  </si>
  <si>
    <t>2015-2018</t>
  </si>
  <si>
    <t>SANTOSH V</t>
  </si>
  <si>
    <t>15BMS10155</t>
  </si>
  <si>
    <t>NISHCHAY C</t>
  </si>
  <si>
    <t>15BMS10181</t>
  </si>
  <si>
    <t>NIDHI S GOWDA</t>
  </si>
  <si>
    <t>15BMS10179</t>
  </si>
  <si>
    <t>MANISH SINGH D</t>
  </si>
  <si>
    <t>15BMS10141</t>
  </si>
  <si>
    <t>READMISSION</t>
  </si>
  <si>
    <t>KIRAN KUMAR S</t>
  </si>
  <si>
    <t>15BMS10035</t>
  </si>
  <si>
    <t>6.3cgpa</t>
  </si>
  <si>
    <t>KESHAVAN R</t>
  </si>
  <si>
    <t>15BMS10139</t>
  </si>
  <si>
    <t>J JOHN ALLWYN KUMAR</t>
  </si>
  <si>
    <t>15BMS10055</t>
  </si>
  <si>
    <t>WENT ABROAD</t>
  </si>
  <si>
    <t>HASHIR HASSAN C</t>
  </si>
  <si>
    <t>15BMS10032</t>
  </si>
  <si>
    <t>7.4cgpa</t>
  </si>
  <si>
    <t>6.5cgpa</t>
  </si>
  <si>
    <t>SETTLED IN KERALA</t>
  </si>
  <si>
    <t>ANURAG J REDDY</t>
  </si>
  <si>
    <t>15BMS10067</t>
  </si>
  <si>
    <t>ADITYA BHARADWAJ</t>
  </si>
  <si>
    <t>15BMS10077</t>
  </si>
  <si>
    <t>WENT TO GERMANY</t>
  </si>
  <si>
    <t>YASH K JAIN</t>
  </si>
  <si>
    <t>16BMS10015</t>
  </si>
  <si>
    <t>yashrrocks.seth@yahoo.com</t>
  </si>
  <si>
    <t>#7 NEW HIGH SCHOOL ROAD, BADAMI NIVAS V V PURAM BANGALORE KARNATAKA 560004</t>
  </si>
  <si>
    <t>KUSHAL RAJ JAIN</t>
  </si>
  <si>
    <t>JASODA JAIN</t>
  </si>
  <si>
    <t>VIPUL KUMAR A JAIN</t>
  </si>
  <si>
    <t>16BMS10089</t>
  </si>
  <si>
    <t>vipu17192@gmail.com</t>
  </si>
  <si>
    <t>#38 PILLAPPA LANE NAGARATHPET CROSS BANGALORE KARNATAKA 560002</t>
  </si>
  <si>
    <t>ASHOK KUMAR JAIN</t>
  </si>
  <si>
    <t>A RANGEELA DEVI</t>
  </si>
  <si>
    <t>VINUTH K M</t>
  </si>
  <si>
    <t>16BMS10158</t>
  </si>
  <si>
    <t>suepumpset@gmail.com</t>
  </si>
  <si>
    <t>#12 SRI VARU NIVADA MUDALAPPA CROSS,  DODDAMAVALLI BANGALORE KARNATAKA 560004</t>
  </si>
  <si>
    <t>MANJUNATH K</t>
  </si>
  <si>
    <t>ANITHA K M</t>
  </si>
  <si>
    <t>ARYA VYSHA</t>
  </si>
  <si>
    <t>VIKAS DHULL</t>
  </si>
  <si>
    <t>16BMS10105</t>
  </si>
  <si>
    <t>vikasdhull.077@gmail.com</t>
  </si>
  <si>
    <t>#P25 NEWARMYQVATERSVAS, VASANTHENCLAVE , NEAR TV TOWER RT NAGAR BANGALORE KARNATAKA 560006</t>
  </si>
  <si>
    <t>HARDEEP DHULL</t>
  </si>
  <si>
    <t>SAROJ DHULL</t>
  </si>
  <si>
    <t>TSERING TASHI</t>
  </si>
  <si>
    <t>16BMS10107</t>
  </si>
  <si>
    <t>tseringtnsh1876@gmail.com</t>
  </si>
  <si>
    <t>KARMA GELEK CHANDMARI, PO RAJ BHAWAN, GANGTOK SIKKIM GANGTOK SIKKIM 737101</t>
  </si>
  <si>
    <t>KARMA GELEK</t>
  </si>
  <si>
    <t>SONAM PHUTY</t>
  </si>
  <si>
    <t>ST (BHUTIA)</t>
  </si>
  <si>
    <t>BUDDHIST</t>
  </si>
  <si>
    <t>TEJAS P</t>
  </si>
  <si>
    <t>16BMS10157</t>
  </si>
  <si>
    <t>libmatejas@gmail.com</t>
  </si>
  <si>
    <t>#202 3rd MAIN , BTM LAYOUT N S PALYA BANGALORE KARNATAKA 560076</t>
  </si>
  <si>
    <t>PRABHAKARA REDDY D</t>
  </si>
  <si>
    <t>KOUSALYA S M</t>
  </si>
  <si>
    <t>TANAYA A</t>
  </si>
  <si>
    <t>16BMS10014</t>
  </si>
  <si>
    <t>tanaya8842@gmail.com</t>
  </si>
  <si>
    <t>#21/1 SHESHADRI ROAD 5TH MAIN, GANDHINAGAR BANGALORE KARNATAKA 560009</t>
  </si>
  <si>
    <t>MADHU A</t>
  </si>
  <si>
    <t>SHOBHA A</t>
  </si>
  <si>
    <t>SYED REHAN PASHA</t>
  </si>
  <si>
    <t>16BMS10133</t>
  </si>
  <si>
    <t>syedfarhan1960@gmail.com</t>
  </si>
  <si>
    <t># 56/1 1ST CROSS, 1ST MAIN BTM LAYPUT BANGALORE KARNATAKA 560029</t>
  </si>
  <si>
    <t>SYED SAJAD PASHA</t>
  </si>
  <si>
    <t>NEELUFAR JAHAN</t>
  </si>
  <si>
    <t>SINCHANA S</t>
  </si>
  <si>
    <t>16BMS10132</t>
  </si>
  <si>
    <t>sinchu17.sinchana@gmail.com</t>
  </si>
  <si>
    <t>EQ</t>
  </si>
  <si>
    <t>BOARD OF SECONDARY EDUCATION</t>
  </si>
  <si>
    <t>#77  SWARNA KUTEERA , MAHALAKSHMI ENCLAVE ULLAL MAIN ROAD  BANGALORE KARNATAKA 560060</t>
  </si>
  <si>
    <t>SOMASHEKAR D H</t>
  </si>
  <si>
    <t>MANJULA A H</t>
  </si>
  <si>
    <t>SHREYAS N MURTHY</t>
  </si>
  <si>
    <t>16BMS10135</t>
  </si>
  <si>
    <t>shreyasnm045@gmail.com</t>
  </si>
  <si>
    <t>JKSBE</t>
  </si>
  <si>
    <t>AISHWARYA # 3992 18TH CROSS, K R ROAD BSK 2ND STAGE BANGALORE KARNATAKA 560070</t>
  </si>
  <si>
    <t>M N MURTHY</t>
  </si>
  <si>
    <t>SUNANDA N MURTHY</t>
  </si>
  <si>
    <t>SHIVANI D R</t>
  </si>
  <si>
    <t>16BMS10018</t>
  </si>
  <si>
    <t>shivanid.r3291@gmail.com</t>
  </si>
  <si>
    <t># 622 1ST A MAIN ROAD 8TH BLOCK, JAYANGAR BANGALORE KARNATAKA 560070</t>
  </si>
  <si>
    <t>DINESH R R</t>
  </si>
  <si>
    <t>RENUKA</t>
  </si>
  <si>
    <t>9886045870, 7829555327</t>
  </si>
  <si>
    <t>SHIKHA RUNGTA</t>
  </si>
  <si>
    <t>16BMS10131</t>
  </si>
  <si>
    <t>rungta100@gmail.com</t>
  </si>
  <si>
    <t>NVL NVL NVL NVL NVL 0</t>
  </si>
  <si>
    <t>DEEPAK RUNGTA</t>
  </si>
  <si>
    <t>MINU RUNGTA</t>
  </si>
  <si>
    <t>SHARATH PUTHRAN S</t>
  </si>
  <si>
    <t>16BMS10006</t>
  </si>
  <si>
    <t>sharath333999@gmail.com</t>
  </si>
  <si>
    <t>UDUPI</t>
  </si>
  <si>
    <t># ARALIKATTE HOUSE , KATTU HEMMADY  KUNDAPUR  UDUPI KARNATAKA 576230</t>
  </si>
  <si>
    <t>SHIVA MOGAVEERA</t>
  </si>
  <si>
    <t>BABY</t>
  </si>
  <si>
    <t>MOGAVEERA</t>
  </si>
  <si>
    <t>SHAKSHI SOLANKI</t>
  </si>
  <si>
    <t>16BMS10079</t>
  </si>
  <si>
    <t>solankisakshi75@gmail.com</t>
  </si>
  <si>
    <t>#296/12 17 C MAIN , 3 RD BLOCK RAJAJINAGAR BANGALORE KARNATAKA 560010</t>
  </si>
  <si>
    <t>RAKESH SOLANKI</t>
  </si>
  <si>
    <t>SHANTU SOLANKI</t>
  </si>
  <si>
    <t>SAMEEKSHA GIRISH</t>
  </si>
  <si>
    <t>16BMS10130</t>
  </si>
  <si>
    <t>raghutr3@gmail.com</t>
  </si>
  <si>
    <t>#327/14101, D-MAIN I BLOCK  JAYANAGAR BANGALORE KARNATAKA 560011</t>
  </si>
  <si>
    <t>GIRISH B S</t>
  </si>
  <si>
    <t>SAPNA GIRISH</t>
  </si>
  <si>
    <t>SALONI JAIN</t>
  </si>
  <si>
    <t>16BMS10013</t>
  </si>
  <si>
    <t>salonigjai8@gmail.com</t>
  </si>
  <si>
    <t>#895 28TH MAIN ROAD JAYANAGAR 9TH BLOCK BANGALORE KARNATAKA 560069</t>
  </si>
  <si>
    <t>GOUTAM CHAND JAIN</t>
  </si>
  <si>
    <t>MUNNA DEVI</t>
  </si>
  <si>
    <t>RUCHITHA B</t>
  </si>
  <si>
    <t>16BMS10106</t>
  </si>
  <si>
    <t>ruchitha.bhaskar@gmail.com</t>
  </si>
  <si>
    <t>#60 MARUTHI NILAYA 2ND MAIN, GANGADHARNAGAR J P NAGAR POST SARAKKI GATE BANGALORE KARNATAKA 560078</t>
  </si>
  <si>
    <t>BHASKARA V H</t>
  </si>
  <si>
    <t>BHARATHI C N</t>
  </si>
  <si>
    <t>ROHITH NARAHARI</t>
  </si>
  <si>
    <t>16BMS10173</t>
  </si>
  <si>
    <t>narahari70@yahoo.com</t>
  </si>
  <si>
    <t>BSEA</t>
  </si>
  <si>
    <t># 677 17TH C MAIN, 6TH BLOCK KORAMANGALA BANGALORE KARNATAKA 560095</t>
  </si>
  <si>
    <t>S NARAHARI</t>
  </si>
  <si>
    <t>C S PADMASHREE</t>
  </si>
  <si>
    <t>ROHAN N M</t>
  </si>
  <si>
    <t>16BMS10104</t>
  </si>
  <si>
    <t>rohannm1154@gmail.com</t>
  </si>
  <si>
    <t xml:space="preserve"> RADHA NILAYA MUNDAOY , BADABETTU KOMBE KAOOR VILL UDUPI UDUPI KARNATAKA </t>
  </si>
  <si>
    <t>NARASIMHA M</t>
  </si>
  <si>
    <t>REVATHI M</t>
  </si>
  <si>
    <t>MOGAVEER</t>
  </si>
  <si>
    <t>ROHAN C R ASHOK</t>
  </si>
  <si>
    <t>16BMS10129</t>
  </si>
  <si>
    <t>rohanashok02@gmail.com</t>
  </si>
  <si>
    <t># 392 9TH MAIN, 5TH BLOCK JAYANAGAR BANGALORE KARNATAKA 560041</t>
  </si>
  <si>
    <t>ASHOK C R</t>
  </si>
  <si>
    <t>K VEENA</t>
  </si>
  <si>
    <t>RAJU</t>
  </si>
  <si>
    <t>RAHUL B R</t>
  </si>
  <si>
    <t>16BMS10108</t>
  </si>
  <si>
    <t>rahulsuper86@gmail.com</t>
  </si>
  <si>
    <t>J&amp;KS BOARD</t>
  </si>
  <si>
    <t># 165, 1ST FLOOR 6TH MAIN JAYANAGAR 4TH BLOCK BANGALORE KARNATAKA 560011</t>
  </si>
  <si>
    <t>RAMKRISHNA B</t>
  </si>
  <si>
    <t>B UMA</t>
  </si>
  <si>
    <t>9060333835, 9845471096</t>
  </si>
  <si>
    <t>PUSHPAVENI E</t>
  </si>
  <si>
    <t>16BMS10005</t>
  </si>
  <si>
    <t>pushpaveni16@gmail.com</t>
  </si>
  <si>
    <t>#7 MYLASANDRA, EAST BANDE  BEGUR POST BANGALORE KARNATAKA 560068</t>
  </si>
  <si>
    <t xml:space="preserve">P ELANGO </t>
  </si>
  <si>
    <t>SARASWATHI E</t>
  </si>
  <si>
    <t>UPPARA</t>
  </si>
  <si>
    <t>PUNITH A</t>
  </si>
  <si>
    <t>16BMS10128</t>
  </si>
  <si>
    <t>anjipva@gmail.com</t>
  </si>
  <si>
    <t># 732 20TH MAIN, 21ST CROSS, 2ND SECTOR HSR LAYOUT BANGALORE KARNATAKA 560102</t>
  </si>
  <si>
    <t>ANJANAPPA V</t>
  </si>
  <si>
    <t>ANITHA</t>
  </si>
  <si>
    <t>PRAGATHI NAGESHWARI D</t>
  </si>
  <si>
    <t>16BMS10172</t>
  </si>
  <si>
    <t>das.november@gmail.com</t>
  </si>
  <si>
    <t>#09 3RD CROSS  MUDAMMA GARDEN EXTENSION  RAMAKKA BLOCK , BENSON TOWN BANGALORE KARNATAKA 560046</t>
  </si>
  <si>
    <t>DASARATHAN D</t>
  </si>
  <si>
    <t>MANGAYER SELVI A</t>
  </si>
  <si>
    <t>SC L</t>
  </si>
  <si>
    <t>POOJA K</t>
  </si>
  <si>
    <t>16BMS10088</t>
  </si>
  <si>
    <t>sh.meghana@gmail.com</t>
  </si>
  <si>
    <t>#510 PALLAVA TERRACE, OPP YEDIUR LAKE, 6TH BLOCK  JAYANAGAR BANGALORE KARNATAKA 560070</t>
  </si>
  <si>
    <t>K KARIYAPPA</t>
  </si>
  <si>
    <t>K VIJILAXMI</t>
  </si>
  <si>
    <t>NIHITHA C</t>
  </si>
  <si>
    <t>16BMS10003</t>
  </si>
  <si>
    <t>nihitha.c@gmail.com</t>
  </si>
  <si>
    <t>#16-1 36TH A CROSS, 11TH A MAIN 4TH T BLOCK JAYANAGAR BANGALORE KARNATAKA 560041</t>
  </si>
  <si>
    <t>CHANNAPPA G</t>
  </si>
  <si>
    <t>BHAGYALAKSHMI C</t>
  </si>
  <si>
    <t>MONISH GOWDA G</t>
  </si>
  <si>
    <t>16BMS10134</t>
  </si>
  <si>
    <t>lucky4239@gmail.com</t>
  </si>
  <si>
    <t>SSSE</t>
  </si>
  <si>
    <t># 276 RHCS LAYOUT, NAGARBHAVI 1ST STAGE V M POST BANGALORE KARNATAKA 560091</t>
  </si>
  <si>
    <t>M GOPI</t>
  </si>
  <si>
    <t>N USHA</t>
  </si>
  <si>
    <t>GOWDA'S</t>
  </si>
  <si>
    <t>KURAKU AJAY KUMAR</t>
  </si>
  <si>
    <t>16BMS10002</t>
  </si>
  <si>
    <t>kajaykumar987@gmail.com</t>
  </si>
  <si>
    <t>S/O GURAPPA NEAR GJ COLLEGE , KOMAROLE KOMAROLE ANDHRA PRADESH 523373</t>
  </si>
  <si>
    <t>KURAKU RAM PRASAD</t>
  </si>
  <si>
    <t>KURAKU RADHA KUMARI</t>
  </si>
  <si>
    <t>BC-D UPPARA</t>
  </si>
  <si>
    <t>KARAN SINGH I</t>
  </si>
  <si>
    <t>16BMS10012</t>
  </si>
  <si>
    <t>karan85530703@gmail.com</t>
  </si>
  <si>
    <t>#683  GANESH BHAVAN , 5TH MAIN 6THCROSS NEW THIPPASANDRA BANGALORE KARNATAKA 560075</t>
  </si>
  <si>
    <t>INDER SINGH M</t>
  </si>
  <si>
    <t>NIRMALA DEVI</t>
  </si>
  <si>
    <t>JOSHI SUDHANSHU SURESH</t>
  </si>
  <si>
    <t>16BMS10196</t>
  </si>
  <si>
    <t>sudhanshv001joshi@gmail.com</t>
  </si>
  <si>
    <t>#4/A NERKESRI LAYOUT, JAIPRAKASH NAGAR  NAGPUR NAGPUR MAHARASHTRA 440025</t>
  </si>
  <si>
    <t>SURESH KAMLAKAR JOSHI</t>
  </si>
  <si>
    <t>SNEHAL KAMLAKAR JOSHI</t>
  </si>
  <si>
    <t>HARSHITHA S</t>
  </si>
  <si>
    <t>16BMS10155</t>
  </si>
  <si>
    <t>harshithareddy4050@gmail.com</t>
  </si>
  <si>
    <t>#91 1ST CROSS, ROYAL MEREDIAN LAYOUT, DEVACHIKKANAHALLI BEGUR ROAD BANGALORE KARNATAKA 560068</t>
  </si>
  <si>
    <t>SAMPANGI RAMA REDDY</t>
  </si>
  <si>
    <t xml:space="preserve">SARASWATHAMMA </t>
  </si>
  <si>
    <t>GOURAV BHANSALI</t>
  </si>
  <si>
    <t>16BMS10016</t>
  </si>
  <si>
    <t>gourav.bhansali@yahoo.in</t>
  </si>
  <si>
    <t>OLD #14, NEW # 18 1ST FLOOR MURGAYA LAYOUT ,  PONNAIMRAJAPURAM, CBE COIMBATORE TAMILNADU 641001</t>
  </si>
  <si>
    <t>PRAVEEN KUMAR BHANSALI</t>
  </si>
  <si>
    <t>HEMA BHANSALI</t>
  </si>
  <si>
    <t>GOTTIPATI AMRUTH SAI</t>
  </si>
  <si>
    <t>16BMS10127</t>
  </si>
  <si>
    <t>venkey23@gmail.com</t>
  </si>
  <si>
    <t>#7 C G CHINNAPPA NAIDU LAYOUT  BANAGIRI NAGAR  BANASHANKARI 3RD STAGE BANGALORE KARNATAKA 560085</t>
  </si>
  <si>
    <t>K VENKATESH</t>
  </si>
  <si>
    <t>C CHITRALEKHA</t>
  </si>
  <si>
    <t>DIVEN CHOPRA</t>
  </si>
  <si>
    <t>16BMS10195</t>
  </si>
  <si>
    <t>divensatishchopra@gmail.com</t>
  </si>
  <si>
    <t>#338 FRIENDS COLONY BHARTINAGAR 3RD CROSS DHARWAD KARNATAKA 580001</t>
  </si>
  <si>
    <t>SATISH RAYCHAND CHOPRA</t>
  </si>
  <si>
    <t>DOLLY SATISH CHOPRA</t>
  </si>
  <si>
    <t>DHARMENDRA</t>
  </si>
  <si>
    <t>16BMS10103</t>
  </si>
  <si>
    <t>dharmendarhappy666@gmail.com</t>
  </si>
  <si>
    <t>#9/4 WARD 3, GANESH TEMPLE RAINBOW TREDARS BELLARY KARNATAKA 583101</t>
  </si>
  <si>
    <t>RATNA RAM CHOUDHARY</t>
  </si>
  <si>
    <t>MOHINI DEVI</t>
  </si>
  <si>
    <t>CHETHAN B R</t>
  </si>
  <si>
    <t>16BMS10126</t>
  </si>
  <si>
    <t>savitha0726@gmail.com</t>
  </si>
  <si>
    <t># 40 KHAZI STREET BASAVANAGUDI BANGALORE KARNATAKA 560004</t>
  </si>
  <si>
    <t>B R RAMA RAJ</t>
  </si>
  <si>
    <t>T M SAVITHA</t>
  </si>
  <si>
    <t>ASHISH M JAIN</t>
  </si>
  <si>
    <t>16BMS10125</t>
  </si>
  <si>
    <t>mjainashish@gmail.com</t>
  </si>
  <si>
    <t>MANGALA NILAYA # 12 4TH CROSS, 5TH MAIN S R NAGAR BANGALORE KARNATAKA 560027</t>
  </si>
  <si>
    <t>MAHENDAR KUMAR</t>
  </si>
  <si>
    <t>ANITHA M</t>
  </si>
  <si>
    <t>ANKITH A</t>
  </si>
  <si>
    <t>16BMS10171</t>
  </si>
  <si>
    <t>ankithaps96@gmail.com</t>
  </si>
  <si>
    <t>#34  OBAIAH LANE AKKIPET BANGALORE KARNATAKA 560053</t>
  </si>
  <si>
    <t>ANANDA M</t>
  </si>
  <si>
    <t>ASHALATHA S</t>
  </si>
  <si>
    <t>VEERASHIVA</t>
  </si>
  <si>
    <t>ANKIT GIRI</t>
  </si>
  <si>
    <t>16BMS10007</t>
  </si>
  <si>
    <t>ankit.giri18522@gmail.com</t>
  </si>
  <si>
    <t>#619 PRADIP SANGHA LANE SHANTI PARA DIBRUGARH DIBRUGARH ASSAM 786001</t>
  </si>
  <si>
    <t>AJAY GIRI</t>
  </si>
  <si>
    <t>SOBHA GIRI</t>
  </si>
  <si>
    <t>ANJUM SAMIRA</t>
  </si>
  <si>
    <t>16BMS10011</t>
  </si>
  <si>
    <t>anjumsamira99@gmail.com</t>
  </si>
  <si>
    <t xml:space="preserve">#3111 PRESTIGE NOTTINH HILL  BANGALORE KARNATAKA </t>
  </si>
  <si>
    <t>MOHAMMED AHAMED SHARIFF</t>
  </si>
  <si>
    <t>AHMADIYA SHAFIRA BEGAM</t>
  </si>
  <si>
    <t>AMBIKAISHWARYA K</t>
  </si>
  <si>
    <t>16BMS10001</t>
  </si>
  <si>
    <t>ambikaiswarya@e.mail.com</t>
  </si>
  <si>
    <t>#74 1ST MAIN ROAD, SAKAMMAGARDEN BASAVANGUDI BANGALORE KARNATAKA 560004</t>
  </si>
  <si>
    <t>N KRISHNAMURTHY</t>
  </si>
  <si>
    <t>MAMATHA</t>
  </si>
  <si>
    <t>AMANPREET  KAUR</t>
  </si>
  <si>
    <t>16BMS10010</t>
  </si>
  <si>
    <t>akaur17210@gmail.com</t>
  </si>
  <si>
    <t>CISCE</t>
  </si>
  <si>
    <t>PUNJABI  DHABA, BIRPARA  ALIPURDUAR BANGALORE WEST BENGAL 735204</t>
  </si>
  <si>
    <t>KAMAL JEET SINGH</t>
  </si>
  <si>
    <t>PRITPAL KAUR</t>
  </si>
  <si>
    <t>AGGARAPU SHANMUKHA VALLI</t>
  </si>
  <si>
    <t>16BMS10170</t>
  </si>
  <si>
    <t>mutualfundsnagaraj@gmail.com</t>
  </si>
  <si>
    <t>#42, 154-3 PUTTA OPPOSITE STREET NGO COLONY CUDDAPAH ANDHRA PRADESH 516002</t>
  </si>
  <si>
    <t>AGGARAPU NAGARAJA RAO</t>
  </si>
  <si>
    <t>AGGARAPU NALINI</t>
  </si>
  <si>
    <t>9247750855/8885331487</t>
  </si>
  <si>
    <t>PADMASALEE</t>
  </si>
  <si>
    <t>ADITYA RAVISHANKER</t>
  </si>
  <si>
    <t>16BMS10009</t>
  </si>
  <si>
    <t>adityarockko@gmail.com</t>
  </si>
  <si>
    <t># 15,  SBI COLONY, 1ST PHASE, BTM 4TH STAGE DEVARACHIKANAHALLI BANGALORE KARNATAKA 560076</t>
  </si>
  <si>
    <t>RAVISHANKER M</t>
  </si>
  <si>
    <t>VIJAYALAXMI SHIRALI</t>
  </si>
  <si>
    <t>ABHISHEK MITRA</t>
  </si>
  <si>
    <t>16BMS10123</t>
  </si>
  <si>
    <t>ISCE</t>
  </si>
  <si>
    <t>ISCE BOARD</t>
  </si>
  <si>
    <t>MASTER DA LANE ASHRAMPARA SILIGURI SILIGURI WEST BENGAL 734001</t>
  </si>
  <si>
    <t>UTTAM KUMAR MITRA</t>
  </si>
  <si>
    <t>PARNA MITRA</t>
  </si>
  <si>
    <t>AASHLESH V BHAT</t>
  </si>
  <si>
    <t>16BMS10102</t>
  </si>
  <si>
    <t>cavsnubhat@gmail.com</t>
  </si>
  <si>
    <t>#2/1 2ND MAIN, SFHS LAYOUT, BTM 2ND STAGE  B G ROAD BANGALORE KARNATAKA 560076</t>
  </si>
  <si>
    <t>VENUGOPAL BHAT</t>
  </si>
  <si>
    <t>JYOTHI V BHAT</t>
  </si>
  <si>
    <t>VUYYURI VENKATA SATYA DURGA HANUMA</t>
  </si>
  <si>
    <t>16BMS10065</t>
  </si>
  <si>
    <t>venkatasatyadurgahanuma@gmail.com</t>
  </si>
  <si>
    <t>TADEPALLIGUDEM, MAIN ROAD HANUMAN TEMPLE  TALLAMUDUNURUPADU TADEPALLIGUDEN ANDHRA PRADESH 534101</t>
  </si>
  <si>
    <t>VUYYURI SRINIVASA RAO</t>
  </si>
  <si>
    <t>VUYYURI SUBBALAKSHMI</t>
  </si>
  <si>
    <t>BC-B</t>
  </si>
  <si>
    <t>VRISHODH D REDDY</t>
  </si>
  <si>
    <t>16BMS10115</t>
  </si>
  <si>
    <t>vrishodh@gmail.com</t>
  </si>
  <si>
    <t>#337/1-D 4TH MAIN ROAD SADASHIVANAGAR BANGALORE KARNATAKA 560080</t>
  </si>
  <si>
    <t>N DAYANAND REDDY</t>
  </si>
  <si>
    <t>J DEVATHA</t>
  </si>
  <si>
    <t>VISHWAJIT B S</t>
  </si>
  <si>
    <t>16BMS10054</t>
  </si>
  <si>
    <t>vishusunil97@gmail.com</t>
  </si>
  <si>
    <t>#448 9TH CROSS NEAR RAGHAVENDRA SWAMY TEMPLE, GIRINAGAR 2ND PHASE BANGALORE KARNATAKA 560085</t>
  </si>
  <si>
    <t>B SUNIL KUMAR</t>
  </si>
  <si>
    <t>PRATHIBHA S B</t>
  </si>
  <si>
    <t>VISHAL M GORANI</t>
  </si>
  <si>
    <t>16BMS10053</t>
  </si>
  <si>
    <t>v.gorani05@gmail.com</t>
  </si>
  <si>
    <t>#217/2 BEHIND POLICE STATION , 4TH MAIN, 4TH STAGE, BEMLLAYOUT R R NAGAR BANGALORE KARNATAKA 560098</t>
  </si>
  <si>
    <t>MAHESH M PATEL</t>
  </si>
  <si>
    <t>VIJAYA M PATEL</t>
  </si>
  <si>
    <t>USHANTH V</t>
  </si>
  <si>
    <t>16BMS10052</t>
  </si>
  <si>
    <t>blackrock405@gmail.com</t>
  </si>
  <si>
    <t>#3 DODDAKANALLI SAJAPUR MAIN ROAD SAJAPUR BANGALORE KARNATAKA 560035</t>
  </si>
  <si>
    <t xml:space="preserve">VENKATESHWARA M N </t>
  </si>
  <si>
    <t>BHAGYA N</t>
  </si>
  <si>
    <t>UJWAL K V</t>
  </si>
  <si>
    <t>16BMS10055</t>
  </si>
  <si>
    <t>ujwal50000@gmail.com</t>
  </si>
  <si>
    <t>#33/2 5th MAIN, 6TH CROSS, CHAMARAJPET BANGALORE KARNATAKA 560018</t>
  </si>
  <si>
    <t>VENKATESHAIAH K V</t>
  </si>
  <si>
    <t>NAGALAKSHMI M S</t>
  </si>
  <si>
    <t>BESTHAR</t>
  </si>
  <si>
    <t>THEJAS K K</t>
  </si>
  <si>
    <t>16BMS10084</t>
  </si>
  <si>
    <t>thejas05@gmail.com</t>
  </si>
  <si>
    <t>#3056/122  WARD 7, DIVINECITY CHICKBALLAPUR CHICKBALLAPUR KARNATAKA 562101</t>
  </si>
  <si>
    <t>K V KRISHNAPPA</t>
  </si>
  <si>
    <t>K V PUSHPALATHA</t>
  </si>
  <si>
    <t>BALAGIA</t>
  </si>
  <si>
    <t>TASNEEM</t>
  </si>
  <si>
    <t>16BMS10051</t>
  </si>
  <si>
    <t>tasneem.arsnpur@gmail.com</t>
  </si>
  <si>
    <t>#246/21 22ND MAIN, 5TH CROSS, PUTTENAHALL J P NAGAR 5TH PHASE BANGALORE KARNATAKA 560078</t>
  </si>
  <si>
    <t>KAIDJOHER ROSHANBHAI ARENPURWALA</t>
  </si>
  <si>
    <t>RASHIDA KAIDJOHER ARENPURWALA</t>
  </si>
  <si>
    <t>DAWOODI BOHRA</t>
  </si>
  <si>
    <t>SONALI KARKI</t>
  </si>
  <si>
    <t>16BMS10145</t>
  </si>
  <si>
    <t>sonalikarki1998@gmail.com</t>
  </si>
  <si>
    <t xml:space="preserve">BHAISEPAIL  LALITH PUR  NEPAL NVL NVL </t>
  </si>
  <si>
    <t>BIBEK KUMAR KARKI</t>
  </si>
  <si>
    <t>PUSHPA KARKI</t>
  </si>
  <si>
    <t>SONAKSHI TAPARIA</t>
  </si>
  <si>
    <t>16BMS10188</t>
  </si>
  <si>
    <t>sonakshitaparia97@gmail.com</t>
  </si>
  <si>
    <t>85 TH ADARSHA MARGA THAPATHALI  KATHMANDU NEPAL NEPAL 0</t>
  </si>
  <si>
    <t>SUNIL KUMAR TAPARIA</t>
  </si>
  <si>
    <t xml:space="preserve">ANJU TAPARIA </t>
  </si>
  <si>
    <t>NEPAL</t>
  </si>
  <si>
    <t xml:space="preserve">SMRITHI </t>
  </si>
  <si>
    <t>16BMS10050</t>
  </si>
  <si>
    <t>97smrithi.simmi@gmail.com</t>
  </si>
  <si>
    <t>#308 SHRI KRISHWA ROYAL WOODS J P NAGAR 7TH PHASE BANGALORE KARNATAKA 560078</t>
  </si>
  <si>
    <t xml:space="preserve">T D SHIBU </t>
  </si>
  <si>
    <t>SIMMI SHIBU</t>
  </si>
  <si>
    <t>SIDDHARTH MITTAL</t>
  </si>
  <si>
    <t>16BMS10049</t>
  </si>
  <si>
    <t>mukeshjain930@4.mail.com</t>
  </si>
  <si>
    <t>#L-1 VINOBA NAGAR, GAYATRITEMPLE, BILASPUR BILASPUR CHHATISHGARH 495001</t>
  </si>
  <si>
    <t>MUKESH KUMAR JAIN</t>
  </si>
  <si>
    <t>SARITA JAIN</t>
  </si>
  <si>
    <t>SHISHIRA K HERLE</t>
  </si>
  <si>
    <t>16BMS10045</t>
  </si>
  <si>
    <t>skherle21@gmail.com</t>
  </si>
  <si>
    <t>#204 SAMRUDHI ROYAL, HIMAGIRI MEADOWS CROSS, BANNERGHATTA ROAD BANGALORE KARNATAKA 560083</t>
  </si>
  <si>
    <t>G KRISHNA HERLE</t>
  </si>
  <si>
    <t>LAKSHMI K HERLE</t>
  </si>
  <si>
    <t>SHIMALI VARUN</t>
  </si>
  <si>
    <t>16BMS10144</t>
  </si>
  <si>
    <t>draishavarun@GMAIL.COM</t>
  </si>
  <si>
    <t>001P ARATT FELICITA BEGUR MYLASANDRA ROAD  BEGUR ROAD BANGALORE KARNATAKA 560068</t>
  </si>
  <si>
    <t>VARUN UPADHYAY</t>
  </si>
  <si>
    <t>AISHA VARUN</t>
  </si>
  <si>
    <t>SANKET ACHARYA</t>
  </si>
  <si>
    <t>16BMS10142</t>
  </si>
  <si>
    <t>sanketacharya54@gmail.com</t>
  </si>
  <si>
    <t>CHANDIMARG BHIMSENGOLA -9 BATTISPUTALI  KATHMANDU  NEPAL NVL 0</t>
  </si>
  <si>
    <t>PRABHAT ACHARYA</t>
  </si>
  <si>
    <t>SUNITA ACHARYA</t>
  </si>
  <si>
    <t>SANGEETHA T M</t>
  </si>
  <si>
    <t>16BMS10038</t>
  </si>
  <si>
    <t>sangeetha.tirpatur@gmail.com</t>
  </si>
  <si>
    <t>#50A 2ND A CROSS, SRI GANGADAKAVAL CHANDRASHEKAR LAYOUT BANGALORE KARNATAKA 560091</t>
  </si>
  <si>
    <t>MURALIDHARAN T P</t>
  </si>
  <si>
    <t>BOOMA</t>
  </si>
  <si>
    <t>VAISHNAVA BRAHMIN</t>
  </si>
  <si>
    <t>SAMRAGYA SINGH BAM</t>
  </si>
  <si>
    <t>16BMS10141</t>
  </si>
  <si>
    <t>nvl@gmail.com</t>
  </si>
  <si>
    <t>WARD# 4 , #328 BALUWATAR ICHUNADI MARG KATHMANDU NVL 0</t>
  </si>
  <si>
    <t>KAMAL SINGH BAM</t>
  </si>
  <si>
    <t>MAHIMA BAM</t>
  </si>
  <si>
    <t>SAMANT SHARMA</t>
  </si>
  <si>
    <t>16BMS10165</t>
  </si>
  <si>
    <t>samantsharma@icloud.com</t>
  </si>
  <si>
    <t>#B-101, RADHEY APPT NEW RANDER ROAD ADASAN SURAT SURAT GUJARAT 395009</t>
  </si>
  <si>
    <t>RAJKUMAR SHARMA</t>
  </si>
  <si>
    <t>MRIDULA SHARMA</t>
  </si>
  <si>
    <t>SALMAN</t>
  </si>
  <si>
    <t>16BMS10048</t>
  </si>
  <si>
    <t>salmangenius11@gmail.com</t>
  </si>
  <si>
    <t xml:space="preserve"> PU BOARD</t>
  </si>
  <si>
    <t>#215 SARABANDE PALYA, 6TH CROSS BANASHANKRI BANGALORE KARNATAKA 560070</t>
  </si>
  <si>
    <t>ABDUL RAHMAN</t>
  </si>
  <si>
    <t>FATHIMA KOUSER</t>
  </si>
  <si>
    <t>S SUDHARSHAN</t>
  </si>
  <si>
    <t>16BMS10047</t>
  </si>
  <si>
    <t>s25712270@gmail.com</t>
  </si>
  <si>
    <t>#32 BHAVA BHAMIDHA, OPP RAM MANDIR HARINAGAR BANGALORE KARNATAKA 560062</t>
  </si>
  <si>
    <t>R SRINIVAS</t>
  </si>
  <si>
    <t>VIJAYALAXMI SRINIVAS</t>
  </si>
  <si>
    <t>ROHITH GOPAL BHAT</t>
  </si>
  <si>
    <t>16BMS10114</t>
  </si>
  <si>
    <t>vanig.bhat@yahoo.co.in</t>
  </si>
  <si>
    <t>G4 BRIGADE HILLVIEW GAVIPURAM MAIN ROAD KEMPEGOWDA NAGAR BANGALORE KARNATAKA 560019</t>
  </si>
  <si>
    <t>GOPALAKRISHNA S BHAT</t>
  </si>
  <si>
    <t>VANI G BHAT</t>
  </si>
  <si>
    <t>ROHIT SARAF</t>
  </si>
  <si>
    <t>16BMS10198</t>
  </si>
  <si>
    <t>santosh.slp57@gmail.com</t>
  </si>
  <si>
    <t>#S1 TARAM SARAF-GOURI-SHANKAR-ROAD, JUGSALAI, JAMSHEDPUR JHARKHAND JAMSHEDPUR JHARKHAND 831006</t>
  </si>
  <si>
    <t>SANTHOSH KUMAR SARAF</t>
  </si>
  <si>
    <t>RITA SARAF</t>
  </si>
  <si>
    <t>RITWIK SILWAL</t>
  </si>
  <si>
    <t>16BMS10178</t>
  </si>
  <si>
    <t>anamikapar@gmail.com</t>
  </si>
  <si>
    <t>#218,  MUNESWARA NILAYA,  FLAT S2,  PAPPIAH REDDYLANE, HUNUMAPPARD, N. THIPPASANDRA BANGALORE KARNATAKA 560075</t>
  </si>
  <si>
    <t>DARPAN SILWAL</t>
  </si>
  <si>
    <t>ANAMIKA SILWAL</t>
  </si>
  <si>
    <t>RANJITH KUMAR S</t>
  </si>
  <si>
    <t>16BMS10044</t>
  </si>
  <si>
    <t>ranjith.kumar.kumar005@gmail.com</t>
  </si>
  <si>
    <t>#24 2ND MAIN, 2ND CROSS, BASSAPPA LAYOUT, GAVIPURAM BANGALORE KARNATAKA 560019</t>
  </si>
  <si>
    <t>P N SARAVANAN</t>
  </si>
  <si>
    <t>S JYOTHI LAKSHMI</t>
  </si>
  <si>
    <t>SHETTY</t>
  </si>
  <si>
    <t>RAMESHWAR V</t>
  </si>
  <si>
    <t>16BMS10168</t>
  </si>
  <si>
    <t>rockbuddyram@gmail.com</t>
  </si>
  <si>
    <t>#256 4TH FLOOR, CASTLE APPARTMENTS , 2ND MAIN, BYRAPPABLOCK THYAGARAJ NAGAR BANGALORE KARNATAKA 560028</t>
  </si>
  <si>
    <t>VASANTHA KUMAR N</t>
  </si>
  <si>
    <t>SAPNA VASANTH R</t>
  </si>
  <si>
    <t>RAKESH N G</t>
  </si>
  <si>
    <t>16BMS10140</t>
  </si>
  <si>
    <t>rakeshshabhari@gmail</t>
  </si>
  <si>
    <t xml:space="preserve"> MANIKANTA NILAYA INDIRANAGAR NELAMANGALA BANGALORE KARNATAKA 562123</t>
  </si>
  <si>
    <t>GANGADHAR</t>
  </si>
  <si>
    <t>LOLAKSHI</t>
  </si>
  <si>
    <t>RAHUL RAKESH MANJUNATH</t>
  </si>
  <si>
    <t>16BMS10177</t>
  </si>
  <si>
    <t>rahulrakesh200@gmail.com</t>
  </si>
  <si>
    <t>#54 1ST MAIN, 1ST CROSS, WILSONGARDEN COOPS OCIETY, RBI LAYOUT  J P NAGAR 7TH PHASE BANGALORE KARNATAKA 560078</t>
  </si>
  <si>
    <t>MANJUNATH T M</t>
  </si>
  <si>
    <t>LAKSHMI B V</t>
  </si>
  <si>
    <t>PRIYA J</t>
  </si>
  <si>
    <t>16BMS10083</t>
  </si>
  <si>
    <t>priyajeevanandam26@gmail.com</t>
  </si>
  <si>
    <t>#94 2ND CROSS, 2ND MAIN, MUNIKALLAPPA GARDEN, KAMMANAHALLI MAIN ROAD,  R S PALYA BANGALORE KARNATAKA 560033</t>
  </si>
  <si>
    <t>JEEVANANDAM S</t>
  </si>
  <si>
    <t>SIVAKAMI J</t>
  </si>
  <si>
    <t>PRITIKA KARIAPPA</t>
  </si>
  <si>
    <t>16BMS10063</t>
  </si>
  <si>
    <t>pritika.kariappa@gmail.com</t>
  </si>
  <si>
    <t>#10 SVKNILAYAM, 19 TH CROSS , GUNASHEELA LAYOUT,24TH MAIN J P NAGAR ,5TH PHASE BANGALORE KARNATAKA 560078</t>
  </si>
  <si>
    <t>G KARIAPPA</t>
  </si>
  <si>
    <t>KAVITHA KARIAPPA</t>
  </si>
  <si>
    <t>BALAJIGA</t>
  </si>
  <si>
    <t>PREETHI PAREEK</t>
  </si>
  <si>
    <t>16BMS10043</t>
  </si>
  <si>
    <t>arun.pareek990@gmail.com</t>
  </si>
  <si>
    <t>#13/203 MANTRI RESIDENCY, NEAR MEENAKSHI TEMPLE, B G ROAD BANGALORE KARNATAKA 560076</t>
  </si>
  <si>
    <t>SURESH TIWARI</t>
  </si>
  <si>
    <t>GEETHA PAREEK</t>
  </si>
  <si>
    <t>PRATIK N CHANDAWAT</t>
  </si>
  <si>
    <t>16BMS10071</t>
  </si>
  <si>
    <t>mohitnchandawat@gmail.com</t>
  </si>
  <si>
    <t>#40 16TH MAIN ROAD, 3RD BLOCK  RAJAJINAGAR BANGALORE KARNATAKA 560010</t>
  </si>
  <si>
    <t>NARENDRA S CHANDAWAT</t>
  </si>
  <si>
    <t>MEENA N CHANDAWAT</t>
  </si>
  <si>
    <t>PRASUN KHANAL</t>
  </si>
  <si>
    <t>16BMS10180</t>
  </si>
  <si>
    <t>wefoevanolwayz@gmail.com</t>
  </si>
  <si>
    <t>GED BOARD</t>
  </si>
  <si>
    <t xml:space="preserve">TULSI MATH MARGA NEW BANESHWAR  KATHMANDU NEPAL </t>
  </si>
  <si>
    <t>PRAKASH RAMAN KHANAL</t>
  </si>
  <si>
    <t>SANTOSHA KHANAL</t>
  </si>
  <si>
    <t>PRANAV RAVIKUMAR</t>
  </si>
  <si>
    <t>16BMS10068</t>
  </si>
  <si>
    <t>padarks.13@gmail.com</t>
  </si>
  <si>
    <t>#374 14TH MAIN, SHANTINIKETHAN LAYOUT BANNERGHATTA ROAD BANGALORE KARNATAKA 560076</t>
  </si>
  <si>
    <t>RAVIKUMAR R</t>
  </si>
  <si>
    <t>PADMALATA RAVIKUMAR</t>
  </si>
  <si>
    <t>PRAJWAL SRIKANTH</t>
  </si>
  <si>
    <t>16BMS10042</t>
  </si>
  <si>
    <t>prajwalcitylove@gmail.com</t>
  </si>
  <si>
    <t>#112 B 7TH  CROSS, 2ND PHASE  J P NAGAR BANGALORE KARNATAKA 560078</t>
  </si>
  <si>
    <t>SRIKANTH TEKAL</t>
  </si>
  <si>
    <t>TANUJA SRIKANTH</t>
  </si>
  <si>
    <t>PRAJWAL M</t>
  </si>
  <si>
    <t>16BMS10070</t>
  </si>
  <si>
    <t>prajwal.m1996@gmail.com</t>
  </si>
  <si>
    <t># 9 3RD CROSS, RT STREET NMC LANE, CHICKPET BANGALORE KARNATAKA 560053</t>
  </si>
  <si>
    <t>MUNIRAJU V L</t>
  </si>
  <si>
    <t>RENUKA RAJ</t>
  </si>
  <si>
    <t>POOJA V</t>
  </si>
  <si>
    <t>16BMS10041</t>
  </si>
  <si>
    <t>pooja23198@gmail.com</t>
  </si>
  <si>
    <t>#25/4-2 7TH CROSS, HANUMAGIRI LAYOUT,  CHIKKALASANDRA BANGALORE KARNATAKA 560061</t>
  </si>
  <si>
    <t>H C VISHWANATH</t>
  </si>
  <si>
    <t>VATSALA H N</t>
  </si>
  <si>
    <t>OMMAIR ZAHID</t>
  </si>
  <si>
    <t>16BMS10040</t>
  </si>
  <si>
    <t>ommair10@gmail.com</t>
  </si>
  <si>
    <t># SF6 GREENERY APARTMENTS, 16TH PLAIN STREET,  OFF INFANTRY ROAD BANGALORE KARNATAKA 560001</t>
  </si>
  <si>
    <t>ZAHID IBRAHIM</t>
  </si>
  <si>
    <t>MEMUNA ZAHID</t>
  </si>
  <si>
    <t>NIKITA M NAGPAL</t>
  </si>
  <si>
    <t>16BMS10039</t>
  </si>
  <si>
    <t>nikitanagpal4@gmail.com</t>
  </si>
  <si>
    <t>#35/11 KRISHNA DHAM, 5TH CROSS, LAKSHMI ROAD, SHANTINAGAR BANGALORE KARNATAKA 560027</t>
  </si>
  <si>
    <t>MURLIDHAR B NAGPAL</t>
  </si>
  <si>
    <t>NEHA M NAGPAL</t>
  </si>
  <si>
    <t>NIKHIL R MATTA</t>
  </si>
  <si>
    <t>16BMS10035</t>
  </si>
  <si>
    <t>deepraj196&gt;@gmail.com</t>
  </si>
  <si>
    <t>#C-103 MANTRI TERRALE, B/HRANKACOLONEY, B G ROAD, BILEKHALLY BANGALORE KARNATAKA 560076</t>
  </si>
  <si>
    <t>RAJENDRA M MATTA</t>
  </si>
  <si>
    <t>DEEPA R MATTA</t>
  </si>
  <si>
    <t>NIKHAI JAYSEN</t>
  </si>
  <si>
    <t>16BMS10193</t>
  </si>
  <si>
    <t>nikhai.jayseneyahoo.com</t>
  </si>
  <si>
    <t>#A7-1501 ELITA PROMENADE, APTS  J P NAGAR 7TH PHASE BANGALORE KARNATAKA 560078</t>
  </si>
  <si>
    <t>RAJNISH JAYSEN</t>
  </si>
  <si>
    <t>ANU JAYSEN</t>
  </si>
  <si>
    <t>NIHAAL PRASAANTH</t>
  </si>
  <si>
    <t>16BMS10037</t>
  </si>
  <si>
    <t>nihalpoo7@gmail.com</t>
  </si>
  <si>
    <t># SHANTH NEAR AFTER CARE HOME POST  CHIRAKKARA THALASSERY BANGALORE KARNATAKA 670104</t>
  </si>
  <si>
    <t>PRASANTH P</t>
  </si>
  <si>
    <t>RAJI BAI PRASANTH</t>
  </si>
  <si>
    <t>NELUFAR N</t>
  </si>
  <si>
    <t>16BMS10094</t>
  </si>
  <si>
    <t>taheranayeem01@gmail.com</t>
  </si>
  <si>
    <t>#21/1 3RD CROSS, 2ND MAIN  LAKKASANDRA BANGALORE KARNATAKA 560033</t>
  </si>
  <si>
    <t>NAYEEM PASHA A J</t>
  </si>
  <si>
    <t>TAHERA NAYEEM</t>
  </si>
  <si>
    <t>NAVYASREE K S</t>
  </si>
  <si>
    <t>16BMS10116</t>
  </si>
  <si>
    <t>navyaks849@gmail.com</t>
  </si>
  <si>
    <t>D/O SRIDHAR G, C/O NAVEEN NILAYA D - VEERANNA LAYOUT 2ND CROSS CHALLAKERE KARNATAKA 577522</t>
  </si>
  <si>
    <t>G SRIDHAR</t>
  </si>
  <si>
    <t>S MADHURI</t>
  </si>
  <si>
    <t>N JAGADISH</t>
  </si>
  <si>
    <t>16BMS10101</t>
  </si>
  <si>
    <t>njagadishjaga1@gmail.com</t>
  </si>
  <si>
    <t>#4/93 NALLUR VILLAGE  HOSUR BANGALORE KARNATAKA 635103</t>
  </si>
  <si>
    <t>R NARAYANAPPA</t>
  </si>
  <si>
    <t>MUNAGA ANDAL NAVEENA TEJA</t>
  </si>
  <si>
    <t>16BMS10062</t>
  </si>
  <si>
    <t>naveena.munaga@gmail.com</t>
  </si>
  <si>
    <t>#1, KATAKAMHEIGHTS MANUMASIDHINAGAR NELLORE ANDHRA PRADESH 524001</t>
  </si>
  <si>
    <t>MUNAGA DWARAK NATH</t>
  </si>
  <si>
    <t>MUNAGA SAI KUMARI</t>
  </si>
  <si>
    <t>MUHAMMED MANAL V</t>
  </si>
  <si>
    <t>16BMS10067</t>
  </si>
  <si>
    <t>muhammedmanal04@gmail.com</t>
  </si>
  <si>
    <t># SHAHIRAS MANNA VALAPATTANAM KANNUR KERALA 670010</t>
  </si>
  <si>
    <t>K S FAISAL</t>
  </si>
  <si>
    <t>SHERMINA V</t>
  </si>
  <si>
    <t>MONICA MAHALA</t>
  </si>
  <si>
    <t>16BMS10139</t>
  </si>
  <si>
    <t>moniicamahala@gmail.com</t>
  </si>
  <si>
    <t xml:space="preserve">#89 SRI SAI BALAJI , 1ST CROSS  MICO LAYOUT , BTM 2ND STAGE  BANGALORE KARNATAKA </t>
  </si>
  <si>
    <t>OM PRAKASH MAHALA</t>
  </si>
  <si>
    <t>SANJU MAHALA</t>
  </si>
  <si>
    <t>MOHAMMED SAQLAIN</t>
  </si>
  <si>
    <t>16BMS10034</t>
  </si>
  <si>
    <t>mdsaqlain777@yahoo.com</t>
  </si>
  <si>
    <t>#325/7 2ND CROSS MYSORE ROAD BANGALORE KARNATAKA 560026</t>
  </si>
  <si>
    <t>ABDULSUBHAN</t>
  </si>
  <si>
    <t>NAVEEN TAJ</t>
  </si>
  <si>
    <t>MOHAMMED JASEER GAWAI</t>
  </si>
  <si>
    <t>16BMS10167</t>
  </si>
  <si>
    <t>emjay0718@gmail.com</t>
  </si>
  <si>
    <t># AZADNAGAR 5TH CROSS, BHATKAL BHATKAL KARNATAKA 581320</t>
  </si>
  <si>
    <t>MOHAMMED JAFFER GAWAI</t>
  </si>
  <si>
    <t>RABIYA SHAMSHAD</t>
  </si>
  <si>
    <t>MOHAMMED ABRAR</t>
  </si>
  <si>
    <t>16BMS10036</t>
  </si>
  <si>
    <t>abrarmd216@gmail.com</t>
  </si>
  <si>
    <t>#49 1ST FLOOR, RANOJI RAO ROAD BASAVANGUDI BANGALORE KARNATAKA 560004</t>
  </si>
  <si>
    <t>WAHEEDA BEGUM</t>
  </si>
  <si>
    <t>MITHUN R</t>
  </si>
  <si>
    <t>16BMS10033</t>
  </si>
  <si>
    <t>mithunstar37@gmail.com</t>
  </si>
  <si>
    <t>#120  1ST FLOOR, VELLARIAMMAN TEMPLE STREET, VANNARPET VIVEKNAGARPOST BANGALORE KARNATAKA 560047</t>
  </si>
  <si>
    <t>RAJENDRAN P</t>
  </si>
  <si>
    <t>MANJULA DEVASENA</t>
  </si>
  <si>
    <t>MITHRA M</t>
  </si>
  <si>
    <t>16BMS10138</t>
  </si>
  <si>
    <t>mithra.myna04@gmail.com</t>
  </si>
  <si>
    <t># 126/10 1ST MAIN, 1ST CROSS K G NAGAR BANGALORE KARNATAKA 560019</t>
  </si>
  <si>
    <t>MYNA</t>
  </si>
  <si>
    <t>SHOBHA K S</t>
  </si>
  <si>
    <t>MITESH RATPAL</t>
  </si>
  <si>
    <t>16BMS10032</t>
  </si>
  <si>
    <t>miteshrajpal@gmail.com</t>
  </si>
  <si>
    <t>#37 2ND CROSS, NEAR MYCO FACTURY, AIAPPA GARDEN BANGALORE KARNATAKA 560030</t>
  </si>
  <si>
    <t>MAHESH KUMAR RAJPAL</t>
  </si>
  <si>
    <t>MONA DEVI RAJPAL</t>
  </si>
  <si>
    <t>MAYANK JAIN</t>
  </si>
  <si>
    <t>16BMS10082</t>
  </si>
  <si>
    <t>pmayankjain@gmail.com</t>
  </si>
  <si>
    <t># B0BBAY STORES MAIN ROAD, JEYPORE BANGALORE KARNATAKA 764001</t>
  </si>
  <si>
    <t>RAJESH KUMAR JAIN</t>
  </si>
  <si>
    <t>NEELAM JAIN</t>
  </si>
  <si>
    <t>16BMS10166</t>
  </si>
  <si>
    <t>majankj91.mj@gmail.com</t>
  </si>
  <si>
    <t>#10 AASHIRWAD BUNGLOW, PIPLOD SURAT GUJARAT 395007</t>
  </si>
  <si>
    <t>MUKESH JAIN</t>
  </si>
  <si>
    <t>L SAI PRASHANTH</t>
  </si>
  <si>
    <t>16BMS10093</t>
  </si>
  <si>
    <t>adidascool8@gmail.com</t>
  </si>
  <si>
    <t xml:space="preserve"> GOPURAM ROAD EAST 3RD CROSS,  SAI PAVAN RESIDENCY-I PUTTAPARTHI ANDHRA PRADESH 515134</t>
  </si>
  <si>
    <t>S P LAKSHMI KANTH</t>
  </si>
  <si>
    <t>SAI LAKSHMI</t>
  </si>
  <si>
    <t>KUNAL SHROFF R</t>
  </si>
  <si>
    <t>16BMS10061</t>
  </si>
  <si>
    <t>kunalshroff641@gmail.com</t>
  </si>
  <si>
    <t>#11/2  MOOL KAMAL MAHAL, 13TH CROSS 2ND MAIN S R NAGAR  BANGALORE KARNATAKA 560027</t>
  </si>
  <si>
    <t>ROOPESH SHROFF</t>
  </si>
  <si>
    <t>SIMRAN SHROFF R</t>
  </si>
  <si>
    <t>KUDAVALLI CHANDU KUMAR</t>
  </si>
  <si>
    <t>16BMS10081</t>
  </si>
  <si>
    <t>chandukumarkudavall1123@gmail.</t>
  </si>
  <si>
    <t>GOLLAGUDEMCENTRA NEARRAVICHETTU, TADEPALLIGUDEN WESTGODAVARI TADEPALLIGUDEN ANDHRA PRADESH 534101</t>
  </si>
  <si>
    <t>KUDAVALLI SRINIVAS</t>
  </si>
  <si>
    <t>KUDAVALLIBHAGYA LAKSHMI</t>
  </si>
  <si>
    <t>KORAPOLU VENKATA NIRANJAN</t>
  </si>
  <si>
    <t>16BMS10194</t>
  </si>
  <si>
    <t>niruniranjan470@gmail.com</t>
  </si>
  <si>
    <t>#16-63, BASAVANNAGUDI ROJAKUNTA NANDYAL ANDHRA PRADESH 518501</t>
  </si>
  <si>
    <t>K VIJAYA PADMA PRASAD</t>
  </si>
  <si>
    <t>KORAPOLU KALYANI</t>
  </si>
  <si>
    <t>VISHYA</t>
  </si>
  <si>
    <t>KEYUR SHANTILAL SATRA</t>
  </si>
  <si>
    <t>16BMS10164</t>
  </si>
  <si>
    <t>reyursatra@gmail.com</t>
  </si>
  <si>
    <t>#702 RNA REGENCY DARK M G ROAD KANDIVALI WEST MUMBAI MAHARASHTRA 900067</t>
  </si>
  <si>
    <t>SHANTILAL S SATRA</t>
  </si>
  <si>
    <t>SAPNA SATRA</t>
  </si>
  <si>
    <t>KALRA MANAS</t>
  </si>
  <si>
    <t>16BMS10187</t>
  </si>
  <si>
    <t>maanas.kaalra@gmail.com</t>
  </si>
  <si>
    <t>TECHNOLOGY BACCALRUREATE</t>
  </si>
  <si>
    <t># 45-D DDA FLATS  MASJID MOTH PH-1 NEW DELHI DELHI 110048</t>
  </si>
  <si>
    <t>SANDEEP KALRA</t>
  </si>
  <si>
    <t>VINNU KALRA</t>
  </si>
  <si>
    <t>JONSON CHOUDHARY</t>
  </si>
  <si>
    <t>16BMS10092</t>
  </si>
  <si>
    <t>jonsonchoudhary@gmail.com</t>
  </si>
  <si>
    <t>#133/3 4TH CROSS, AC GARDEN,LALBAG,NEAR DOOBLE ROAD,  BANGALORE KARNATAKA 560027</t>
  </si>
  <si>
    <t>RAJKUMAR CHOUDHARY</t>
  </si>
  <si>
    <t>PRAVEENKUMARI</t>
  </si>
  <si>
    <t>JIGAR MANAK CHAND JAIN</t>
  </si>
  <si>
    <t>16BMS10030</t>
  </si>
  <si>
    <t>jigar.jain93@yahoo.in</t>
  </si>
  <si>
    <t>#32 1st FLOOR, SOUJANYA, SINDHI HOSPITAL ROAD, S R NAGAR BANGALORE KARNATAKA 560027</t>
  </si>
  <si>
    <t>MANAKCHAND JAIN</t>
  </si>
  <si>
    <t>SANGEETHA JAIN</t>
  </si>
  <si>
    <t>JHANAVI KEDIA</t>
  </si>
  <si>
    <t>16BMS10029</t>
  </si>
  <si>
    <t>jhanavi.kedia@gmail.com</t>
  </si>
  <si>
    <t>#128 RUBY GARDENS  THINDAL ERODE TAMILNADU 638001</t>
  </si>
  <si>
    <t>SANJAY KEDIA</t>
  </si>
  <si>
    <t>NALINI KEDIA</t>
  </si>
  <si>
    <t>JAYESH A JAIN</t>
  </si>
  <si>
    <t>16BMS10163</t>
  </si>
  <si>
    <t>jayeshdesarala@gmail.com</t>
  </si>
  <si>
    <t>#484 2ND MAIN, A MAIN, NAGAPPA BLOCK BANGALORE KARNATAKA 560021</t>
  </si>
  <si>
    <t>JAIN RAHULKUMAR RAJENDRAKUMAR</t>
  </si>
  <si>
    <t>16BMS10186</t>
  </si>
  <si>
    <t>jain6265@gmail.com</t>
  </si>
  <si>
    <t>#9/1 LANE NO. 2, LONGLY ROAD, SHEVAPET  SALEM-2 SALEM TAMILNADU 636002</t>
  </si>
  <si>
    <t>RAJENDRA P</t>
  </si>
  <si>
    <t>JAYANTHI</t>
  </si>
  <si>
    <t>INSIYAH KHUJEM JAMALI</t>
  </si>
  <si>
    <t>16BMS10026</t>
  </si>
  <si>
    <t>insiya139@gmail.com</t>
  </si>
  <si>
    <t>#7/6 21st MAIN, 18TH CROSS, SARAKKIKERE J P NAGAR BANGALORE KARNATAKA 560078</t>
  </si>
  <si>
    <t>KHUJEM</t>
  </si>
  <si>
    <t>MUNIRA</t>
  </si>
  <si>
    <t>BOHRA</t>
  </si>
  <si>
    <t>HITESH SINGHANIYA</t>
  </si>
  <si>
    <t>16BMS10095</t>
  </si>
  <si>
    <t>hjhiteshjangid@gmail.com</t>
  </si>
  <si>
    <t>#172/2 4TH MAIN, 6TH CROSS, CHAMRAJPET BANGALORE KARNATAKA 560018</t>
  </si>
  <si>
    <t>LAXMAN JANGID</t>
  </si>
  <si>
    <t>MANJU LAXMAN</t>
  </si>
  <si>
    <t>JANGID</t>
  </si>
  <si>
    <t>HARISHA V</t>
  </si>
  <si>
    <t>16BMS10192</t>
  </si>
  <si>
    <t>vlatha882@gmail.com</t>
  </si>
  <si>
    <t>#27/2 HOOSUR MAIN ROAD,  ADUGUDIGEETHA BANGALORE KARNATAKA 560030</t>
  </si>
  <si>
    <t xml:space="preserve">N VENKATESH </t>
  </si>
  <si>
    <t>BABYRANI</t>
  </si>
  <si>
    <t>GURRAM VINEETH</t>
  </si>
  <si>
    <t>16BMS10028</t>
  </si>
  <si>
    <t>gurramvineeth9459@gmail.com</t>
  </si>
  <si>
    <t xml:space="preserve"> gurram complex main road VISSANNAPETA VISSANNAPETA ANDHRA PRADESH 521215</t>
  </si>
  <si>
    <t>GURRAM RAVINDRA RAO</t>
  </si>
  <si>
    <t>GURRA M KAVITHA</t>
  </si>
  <si>
    <t>GUNJAN YADAV</t>
  </si>
  <si>
    <t>16BMS10169</t>
  </si>
  <si>
    <t>gunjany007@gmail.com</t>
  </si>
  <si>
    <t>NEPAL BOARD</t>
  </si>
  <si>
    <t xml:space="preserve">TENUWAPATTI02 SIRAHA SIRAHA SIRAHA NEPAL </t>
  </si>
  <si>
    <t>RANPRIT YADAV</t>
  </si>
  <si>
    <t>RAJ KUMARI YADAV</t>
  </si>
  <si>
    <t>GAURAV MAZUMDAR</t>
  </si>
  <si>
    <t>16BMS10024</t>
  </si>
  <si>
    <t>ma34mdargeetha819@gmail.com</t>
  </si>
  <si>
    <t>#G 21 GOVERNER HOUSE , RAJ BHAWAN  SHILLONG SHILLONG MEGHALAYA 793001</t>
  </si>
  <si>
    <t>MANIK MAZUMDAR</t>
  </si>
  <si>
    <t>GEETA MAZUMDAR</t>
  </si>
  <si>
    <t>BENGALI</t>
  </si>
  <si>
    <t>GAGAN PRASAD V</t>
  </si>
  <si>
    <t>16BMS10027</t>
  </si>
  <si>
    <t>vaykantavasu@gmail.com</t>
  </si>
  <si>
    <t>#150 ADARSH APARTMENTS, 4TH MAIN, 8TH CROSS, CHAMRAJPET BANGALORE KARNATAKA 560018</t>
  </si>
  <si>
    <t>VAYKUNTA VARA PRASAD N</t>
  </si>
  <si>
    <t>VEDAVATHI H</t>
  </si>
  <si>
    <t>FATEMA MOHAMMAD NAGRI</t>
  </si>
  <si>
    <t>16BMS10112</t>
  </si>
  <si>
    <t>rekhadvs@gmail.com</t>
  </si>
  <si>
    <t>#304, SRL RESIDENCY GOTTIGERE, BANNERGHATTA ROAD BANGALORE KARNATAKA 560083</t>
  </si>
  <si>
    <t>MOHAMMED MOIZ NAGRI</t>
  </si>
  <si>
    <t>MUNIRA MOHAMMAD NAGRI</t>
  </si>
  <si>
    <t>FARDEEN KHAN</t>
  </si>
  <si>
    <t>16BMS10136</t>
  </si>
  <si>
    <t>fardeen1498@gmail.com</t>
  </si>
  <si>
    <t>1810 22 MAIN , 41 CROSS  9TH BLOCK , JAYANAGAR BANGALORE KARNATAKA 560069</t>
  </si>
  <si>
    <t>YASEEN KHAN</t>
  </si>
  <si>
    <t>RESHMA EGUM</t>
  </si>
  <si>
    <t>DIYA S SIRRKAY</t>
  </si>
  <si>
    <t>16BMS10023</t>
  </si>
  <si>
    <t>suresh_sirrkay@yahoo.com</t>
  </si>
  <si>
    <t>#178 7TH MAIN, 5TH CROSS, NARAYANANAGAR, 1ST BLOCK  DAKALSANDRA BANGALORE KARNATAKA 560062</t>
  </si>
  <si>
    <t>SURESH KUMAR S</t>
  </si>
  <si>
    <t>CHAMAN SURESH</t>
  </si>
  <si>
    <t>DHRUV RATHI</t>
  </si>
  <si>
    <t>16BMS10111</t>
  </si>
  <si>
    <t>dhruvrathi23@gmail.com</t>
  </si>
  <si>
    <t>#501 RUSHIVIHAR HEIGHTS, OPP HILLS HIGH SCHOOL,  VESU SURAT GUJARAT 395007</t>
  </si>
  <si>
    <t>PANNALAL RATHI</t>
  </si>
  <si>
    <t>SUSHMA RATHI</t>
  </si>
  <si>
    <t>DHAVAL CHOWDHARY PATEL</t>
  </si>
  <si>
    <t>16BMS10060</t>
  </si>
  <si>
    <t>dchoudar41511999@gmail.com</t>
  </si>
  <si>
    <t>#647  HSR LAYOUT 22ND MAIN 21 ST CROSS  2ND SECTOR BANGALORE KARNATAKA 560102</t>
  </si>
  <si>
    <t>PRAKASH PATEL C</t>
  </si>
  <si>
    <t>VEENA P PATEL</t>
  </si>
  <si>
    <t>DEEPIKA K</t>
  </si>
  <si>
    <t>16BMS10022</t>
  </si>
  <si>
    <t>karthik@svgindiabiz</t>
  </si>
  <si>
    <t>#50 3RD MAIN , SHAMANNA GOWDA LAYOUT, HALASURU BANGALORE KARNATAKA 560008</t>
  </si>
  <si>
    <t>27-0-1998</t>
  </si>
  <si>
    <t>KARTHIKEYAN P</t>
  </si>
  <si>
    <t>SELVA RANI K</t>
  </si>
  <si>
    <t>SENGUNTHAR</t>
  </si>
  <si>
    <t>DEBESH SAPKOTA</t>
  </si>
  <si>
    <t>16BMS10176</t>
  </si>
  <si>
    <t>debesh390@gmail.com</t>
  </si>
  <si>
    <t xml:space="preserve">HSE BOARD </t>
  </si>
  <si>
    <t xml:space="preserve">197/17 GHATTEKULO MARGA KATHMANDU-32  KATHMANDU NEPALI </t>
  </si>
  <si>
    <t>SADHU RAM SAPKOTA</t>
  </si>
  <si>
    <t>BINA SAPKOTA</t>
  </si>
  <si>
    <t>BIBHUSHA DAHAL</t>
  </si>
  <si>
    <t>16BMS10175</t>
  </si>
  <si>
    <t>bibhushadahal@yahoo.com</t>
  </si>
  <si>
    <t>HSEB BOARD</t>
  </si>
  <si>
    <t xml:space="preserve">BHAISEPATI  LALITPUR BAGMATI NEPAL </t>
  </si>
  <si>
    <t>TARA BHUSAN DAHAL</t>
  </si>
  <si>
    <t>KOHINOOR DAHAL</t>
  </si>
  <si>
    <t>BHRATENDRA DHORELIYA</t>
  </si>
  <si>
    <t>16BMS10162</t>
  </si>
  <si>
    <t>bhartendradhoreliya25@gmail.com</t>
  </si>
  <si>
    <t>VILLAGE KHURPA DISTRICT NARSINGHPUR  NARSINGHPUR MADHYA PRADESH 487001</t>
  </si>
  <si>
    <t>ANIMESH DHORELIYA</t>
  </si>
  <si>
    <t>PRITI DHORELIYA</t>
  </si>
  <si>
    <t>JAAT</t>
  </si>
  <si>
    <t>BHARATH SINGH B</t>
  </si>
  <si>
    <t>16BMS10096</t>
  </si>
  <si>
    <t>bharathsinghcjc540@gmail.com</t>
  </si>
  <si>
    <t>MARKAM ROAD, 3RD STREET LAKSHMI BUILDING ASHOAK NAGAR BANGALORE KARNATAKA 560025</t>
  </si>
  <si>
    <t>BABU SINGH R</t>
  </si>
  <si>
    <t>RASHAL DEVI</t>
  </si>
  <si>
    <t>RAJPUROHITH</t>
  </si>
  <si>
    <t>BHARATH POOVAIAH PULIANDA</t>
  </si>
  <si>
    <t>16BMS10021</t>
  </si>
  <si>
    <t>bharathpoov@gmail.com</t>
  </si>
  <si>
    <t>#202 MANISHA MANSION APTS 3/6-7, 3RD CROSS, KORAMANGALA 2ND BLOCK BANGALORE KARNATAKA 560068</t>
  </si>
  <si>
    <t xml:space="preserve">P C ACHAYA </t>
  </si>
  <si>
    <t>P STELLA ACHAYA</t>
  </si>
  <si>
    <t>KODAVA</t>
  </si>
  <si>
    <t>BABLI SAHA</t>
  </si>
  <si>
    <t>16BMS10046</t>
  </si>
  <si>
    <t>sahababli9932@gmail.com</t>
  </si>
  <si>
    <t>BALAI  NAWAB GANJ OLD MALDA  BALIA NAWABGNJ MALDA WEST BENGAL 732128</t>
  </si>
  <si>
    <t>HIRALAL SAHA</t>
  </si>
  <si>
    <t>BIMALA DEVI SAHA</t>
  </si>
  <si>
    <t>ASHUTHOSH S A</t>
  </si>
  <si>
    <t>16BMS10091</t>
  </si>
  <si>
    <t>sa.ashutosh1998@gmail.com</t>
  </si>
  <si>
    <t># YALIPETI  ENTERPRISES MAIN ROAD, HADAGALLI BELLARY BANGALORE KARNATAKA 583219</t>
  </si>
  <si>
    <t>ASHOK  S M</t>
  </si>
  <si>
    <t>ANUPAMA S A</t>
  </si>
  <si>
    <t>ANUP SUREKA V</t>
  </si>
  <si>
    <t>16BMS10161</t>
  </si>
  <si>
    <t>anup.srk15@gmail.com</t>
  </si>
  <si>
    <t>TN BOARD</t>
  </si>
  <si>
    <t># 39 TIHNAGAR COLONY NEAR NAGA SCHOOL ERODE TAMILNADU 638003</t>
  </si>
  <si>
    <t>VIJAY SUREKA</t>
  </si>
  <si>
    <t>MANJU SUREKA</t>
  </si>
  <si>
    <t>ANKITH JAIN</t>
  </si>
  <si>
    <t>16BMS10191</t>
  </si>
  <si>
    <t>ankithjain28@gmail.com</t>
  </si>
  <si>
    <t># TATA SILK FORM BASAVANAGUDI BANGALORE KARNATAKA 560004</t>
  </si>
  <si>
    <t>SANJAY</t>
  </si>
  <si>
    <t>HEEMA</t>
  </si>
  <si>
    <t>ANJALI BOSE</t>
  </si>
  <si>
    <t>16BMS10059</t>
  </si>
  <si>
    <t>anjalibose39@yahoo.in</t>
  </si>
  <si>
    <t>#C-12 GREENORCHARDS , 2ND BLOCK NAYANAPPANAHALLI, 20TH MAIN ROAD BANGALORE KARNATAKA 560076</t>
  </si>
  <si>
    <t>ANIAN BOSE</t>
  </si>
  <si>
    <t>GERALDINE BOSE</t>
  </si>
  <si>
    <t>ANITA JAT</t>
  </si>
  <si>
    <t>16BMS10118</t>
  </si>
  <si>
    <t>anitajat235@gmail.com</t>
  </si>
  <si>
    <t xml:space="preserve">#10/24 HOUSING BOARD SHIVSINGPURA SIKAR RAJASTHAN </t>
  </si>
  <si>
    <t>SUBASH CHANDAR JAT</t>
  </si>
  <si>
    <t>ANUSUIYA</t>
  </si>
  <si>
    <t>ANIRUDDH V PATHI</t>
  </si>
  <si>
    <t>16BMS10090</t>
  </si>
  <si>
    <t>viju149@rediffmail.com</t>
  </si>
  <si>
    <t>#13/1 SHIVA KRUPA, PAMPA MAHA KAVI ROAD, SHANKARPURAM BANGALORE KARNATAKA 560004</t>
  </si>
  <si>
    <t>P V VIJAY BHASKAR</t>
  </si>
  <si>
    <t>NANDINI PATHI</t>
  </si>
  <si>
    <t>AMOGHA SKANDA M</t>
  </si>
  <si>
    <t>16BMS10058</t>
  </si>
  <si>
    <t>caandidmomentz@gmail.com</t>
  </si>
  <si>
    <t>#305 RAJALAKSHMI APPTS, 24TH MAIN J P NAGAR ,6TH PHASE BANGALORE KARNATAKA 560078</t>
  </si>
  <si>
    <t>MRUTHYUNJAYA</t>
  </si>
  <si>
    <t>UMA MRUTHYUNJAYA</t>
  </si>
  <si>
    <t>AMOG K S</t>
  </si>
  <si>
    <t>16BMS10064</t>
  </si>
  <si>
    <t>suryasatish2@gmail.com</t>
  </si>
  <si>
    <t>#836, SURYA NILAYA M G ROAD RAMANAGARAM RAMANAGARAM KARNATAKA 562159</t>
  </si>
  <si>
    <t>SATISH K R</t>
  </si>
  <si>
    <t>BHAGYA S</t>
  </si>
  <si>
    <t>AMAN KASANA</t>
  </si>
  <si>
    <t>16BMS10057</t>
  </si>
  <si>
    <t>amankasanamla@gmail.com</t>
  </si>
  <si>
    <t>#7/1C 8TH CROSS, 5TH MAIN BEHIND KAMAKHYA THEATRE, BANASHANKARI 3RD STAGE BANGALORE KARNATAKA 560085</t>
  </si>
  <si>
    <t>RAM SWROOP KASANA</t>
  </si>
  <si>
    <t>SANTOSH DEVI</t>
  </si>
  <si>
    <t>GURJAR</t>
  </si>
  <si>
    <t>AKULA HARSHA VARDHAN</t>
  </si>
  <si>
    <t>16BMS10080</t>
  </si>
  <si>
    <t>harshaakula2299@gmail.com</t>
  </si>
  <si>
    <t>SUBBARAOPETA BADIGAVARI STREET, TADEPALLIGUDEM WEST GODAVARI, DIST TADEPALLIGUDEN ANDHRA PRADESH 534101</t>
  </si>
  <si>
    <t>AKULA VENKATA SESHAGIRI RAO</t>
  </si>
  <si>
    <t>AKULA RAJESWARI</t>
  </si>
  <si>
    <t>AKHEEL RAZAK</t>
  </si>
  <si>
    <t>16BMS10120</t>
  </si>
  <si>
    <t>akheel.raz@gmail.com</t>
  </si>
  <si>
    <t>#22/294 A BARAMY WASILS  THIRUVANANUR PO, KOZHIKODE DT  KOZHIKODE KERALA 673029</t>
  </si>
  <si>
    <t>ABDUL RAZAK</t>
  </si>
  <si>
    <t>SAINABIERAMAKKA VEEDU</t>
  </si>
  <si>
    <t>AGRAWAL PIYUSH SANJAY</t>
  </si>
  <si>
    <t>16BMS10113</t>
  </si>
  <si>
    <t>piyushagrawal112@gmail.com</t>
  </si>
  <si>
    <t># GANESH NAGAR , ASHOK COLONY OPP, ASHOK HALL, BLOCK 8, GONDIA GONDIA MAHARASHTRA 441601</t>
  </si>
  <si>
    <t>SANJAY AGRAWAL</t>
  </si>
  <si>
    <t>NEHA AGRAWAL</t>
  </si>
  <si>
    <t>AFSHEEN SHAJAHAN</t>
  </si>
  <si>
    <t>16BMS10020</t>
  </si>
  <si>
    <t>mnkutty65@gmail.com</t>
  </si>
  <si>
    <t># SUJAS MANZIL THIRUVATHUCKAL KOTTAYAM KERALA 686003</t>
  </si>
  <si>
    <t>M J SHAJAHAN</t>
  </si>
  <si>
    <t>SVJA SHAJAHAN</t>
  </si>
  <si>
    <t>ADITYA M</t>
  </si>
  <si>
    <t>16BMS10110</t>
  </si>
  <si>
    <t>siri.aadi@gmail.com</t>
  </si>
  <si>
    <t>#53 15TH CROSS, 2ND MAIN, VIGNANA NAGAR,  NEW THIPPASANDRA POST BANGALORE KARNATAKA 560075</t>
  </si>
  <si>
    <t>MADHAVA B</t>
  </si>
  <si>
    <t>KAMMLA E</t>
  </si>
  <si>
    <t>ABHISHEK CHANDRASHEKAR</t>
  </si>
  <si>
    <t>16BMS10056</t>
  </si>
  <si>
    <t>cchandru71@gmail.com</t>
  </si>
  <si>
    <t>#102, GANGOTRI PEARL 35TH CROSS, 19TH MAIN BANASHANKARI, 2ND STAGE BANGALORE KARNATAKA 560070</t>
  </si>
  <si>
    <t>BHARATHI D N</t>
  </si>
  <si>
    <t>CHANDRASHEKAR</t>
  </si>
  <si>
    <t>ABHINAB PRASAD SINGH</t>
  </si>
  <si>
    <t>16BMS10160</t>
  </si>
  <si>
    <t>sanjibsulu@gmail.com</t>
  </si>
  <si>
    <t>HSEB</t>
  </si>
  <si>
    <t>KEMP HOUSE AJIT LAYOUT 3RD CROSS SARASWATI ROAD BANGALORE KARNATAKA 560049</t>
  </si>
  <si>
    <t>ANIL SINGH</t>
  </si>
  <si>
    <t>BINDU SINGH</t>
  </si>
  <si>
    <t>ABDUL HAKEEM T I</t>
  </si>
  <si>
    <t>16BMS10019</t>
  </si>
  <si>
    <t>hakeemabdul660@gmail.com</t>
  </si>
  <si>
    <t>#12 MAIN NAPOKLU VILLAGE MADIKERY, KODAGU BANGALORE KARNATAKA 571214</t>
  </si>
  <si>
    <t>IBRAHIM T A</t>
  </si>
  <si>
    <t>RUKIYA V P</t>
  </si>
  <si>
    <t>AARYA PAUDYAL</t>
  </si>
  <si>
    <t>16BMS10152</t>
  </si>
  <si>
    <t xml:space="preserve">NVL   NEPAL  </t>
  </si>
  <si>
    <t>INDRA KUMAR PAUDYAL</t>
  </si>
  <si>
    <t>SABITA KOIRALA</t>
  </si>
  <si>
    <t>AADESH SHETTY</t>
  </si>
  <si>
    <t>16BMS10174</t>
  </si>
  <si>
    <t>geetashetty21@rediffmail.com</t>
  </si>
  <si>
    <t># b 503 VAISHNAVI PARADISE, 8TH BLOCK JAYANAGAR BANGALORE KARNATAKA 560081</t>
  </si>
  <si>
    <t>AMARKISHEN SHETTY</t>
  </si>
  <si>
    <t>GEETA A SHETTY</t>
  </si>
  <si>
    <t>BUNT</t>
  </si>
  <si>
    <t>YOHAN MATHAI</t>
  </si>
  <si>
    <t>16BMS10122</t>
  </si>
  <si>
    <t>monimathews3@gmail.com</t>
  </si>
  <si>
    <t xml:space="preserve">PO BOX NO 20045  DUBAI  UAE DUBAI  </t>
  </si>
  <si>
    <t>MONI MATHEWS</t>
  </si>
  <si>
    <t>REEBA MATHEWS</t>
  </si>
  <si>
    <t>VIBHA MURALI</t>
  </si>
  <si>
    <t>16BMS10100</t>
  </si>
  <si>
    <t>vibhabetsy@gmail.com</t>
  </si>
  <si>
    <t>#B001, SUNRISE BRUNDAVAN GARDENS, DODDAKALASANDRA BANGALORE KARNATAKA 560062</t>
  </si>
  <si>
    <t>MURALI R</t>
  </si>
  <si>
    <t>T K ANURADHA</t>
  </si>
  <si>
    <t>SYED NABEEL</t>
  </si>
  <si>
    <t>16BMS10077</t>
  </si>
  <si>
    <t>sidnabble789@gmail.com</t>
  </si>
  <si>
    <t>#13 1st FLOOR, 5TH CROSS, MANGAMANPALAY, A MAIN ROAD,  OPPOSITE SALARPURIA APT BANGALORE KARNATAKA 560068</t>
  </si>
  <si>
    <t>SYED RIYAZ</t>
  </si>
  <si>
    <t>JABEEN TAJ</t>
  </si>
  <si>
    <t>SONAL GUPTA</t>
  </si>
  <si>
    <t>16BMS10150</t>
  </si>
  <si>
    <t>nareshk.gupta@gmail.com</t>
  </si>
  <si>
    <t># 91 SAPTAGIRI RESIDENCY 3 YELLAPAGARDEN, BANAGIRI NAGAR, BSK 3RD STAGE BANGALORE KARNATAKA 560085</t>
  </si>
  <si>
    <t>NARESHKUMAR GUPTA</t>
  </si>
  <si>
    <t>KAKOLI GUPTA</t>
  </si>
  <si>
    <t>SIMRAN JAIN</t>
  </si>
  <si>
    <t>16BMS10076</t>
  </si>
  <si>
    <t>anilsim32@gmail.com</t>
  </si>
  <si>
    <t>#26 sumukha apartments, 2nd floor 1ST MAIN, HOSHALLI VIJAYNAGAR BANGALORE KARNATAKA 560040</t>
  </si>
  <si>
    <t>ANIL KUMAR JAIN</t>
  </si>
  <si>
    <t>ALKA KUMARI</t>
  </si>
  <si>
    <t xml:space="preserve">SHARADHI B S </t>
  </si>
  <si>
    <t>16BMS10190</t>
  </si>
  <si>
    <t>sharadhibs@gmail.com</t>
  </si>
  <si>
    <t>BENGAL BOARD</t>
  </si>
  <si>
    <t>ARUN ESTATE JENNAGADDE PO CHICKAMANGALORE CHICKAMANGALORE KARNATAKA 577136</t>
  </si>
  <si>
    <t>29/07/1997</t>
  </si>
  <si>
    <t xml:space="preserve">SHANKAR B </t>
  </si>
  <si>
    <t xml:space="preserve">ACHALA B C </t>
  </si>
  <si>
    <t>SAMVED S GUTTEDAR</t>
  </si>
  <si>
    <t>16BMS10078</t>
  </si>
  <si>
    <t>vikkyg5555@gmail.com</t>
  </si>
  <si>
    <t>#17/F/3&amp;3/1 VKG NIVAS AIWANESHAHIROAD  OPP TO GVT POLYTECHNIC COLLEGE GULBARGA GULBARGA KARNATAKA 585102</t>
  </si>
  <si>
    <t>SANTOSH V GUTTEDAR</t>
  </si>
  <si>
    <t>MANJULA S GUTTEDAR</t>
  </si>
  <si>
    <t>ROSHINI K R</t>
  </si>
  <si>
    <t>16BMS10086</t>
  </si>
  <si>
    <t>roshinikota.rk@gmail.com</t>
  </si>
  <si>
    <t>#1710 17 A MAIN ROAD , 8TH CROSS 2ND PHASE JP NAGAR BANGALORE KARNATAKA 560078</t>
  </si>
  <si>
    <t xml:space="preserve">RAGHU K </t>
  </si>
  <si>
    <t>ROOPA K R</t>
  </si>
  <si>
    <t>MOHITH KUMAR C</t>
  </si>
  <si>
    <t>16BMS10075</t>
  </si>
  <si>
    <t>mm1shylajashckar@gmail.com</t>
  </si>
  <si>
    <t>#335 9TH MAIN, 4TH PHASE DOLLARS COLONY, J P NAGAR BANGALORE KARNATAKA 560078</t>
  </si>
  <si>
    <t>CHANDRA SHEKAR G V</t>
  </si>
  <si>
    <t>SHYLAJA B R</t>
  </si>
  <si>
    <t>KRITTIKA R KARKERA</t>
  </si>
  <si>
    <t>16BMS10074</t>
  </si>
  <si>
    <t>kritikakarkera@rocketmail.com</t>
  </si>
  <si>
    <t>#7 FLAT 71, LIC FLATS,  J P NAGAR, 1ST PHASE BANGALORE KARNATAKA 560078</t>
  </si>
  <si>
    <t>R G KARKERA</t>
  </si>
  <si>
    <t>DAYAVATHI KARKERA</t>
  </si>
  <si>
    <t>MANGLOREAN</t>
  </si>
  <si>
    <t>KEN PONNANNA K S</t>
  </si>
  <si>
    <t>16BMS10121</t>
  </si>
  <si>
    <t>kenponnanna@gmail.com</t>
  </si>
  <si>
    <t>#41 SAMBRAMA NILAYA FI FIRST CROSS   PIPELINE ROAD , J P NAGAR , IST PHASE BANGALORE KARNATAKA 560078</t>
  </si>
  <si>
    <t>SUGANDHA PEMMAIAH K N</t>
  </si>
  <si>
    <t>JANCY K S</t>
  </si>
  <si>
    <t>JEEVAN B</t>
  </si>
  <si>
    <t>16BMS10184</t>
  </si>
  <si>
    <t>jeevanorton@gmail.com</t>
  </si>
  <si>
    <t>#180/4 8TH MAIN, VIEWERS COLLONY BCC LAYOUT, VIJAYANAGAR BANGALORE KARNATAKA 560040</t>
  </si>
  <si>
    <t>BETAPPA</t>
  </si>
  <si>
    <t>B J KOMALA</t>
  </si>
  <si>
    <t>HARSHAVARDHAN K</t>
  </si>
  <si>
    <t>16BMS10183</t>
  </si>
  <si>
    <t>harsha1940@gmail.com</t>
  </si>
  <si>
    <t>#770  DODDA KANNELLI  CARMELRAM POST  , SARJAPUR ROAD BANGALORE KARNATAKA 560036</t>
  </si>
  <si>
    <t>27/06/1998</t>
  </si>
  <si>
    <t>KODANDA K</t>
  </si>
  <si>
    <t>PUSHPA S R</t>
  </si>
  <si>
    <t>HANUSH R</t>
  </si>
  <si>
    <t>16BMS10185</t>
  </si>
  <si>
    <t>hanush311@gmail.com</t>
  </si>
  <si>
    <t>#1596 8TH RANNA CROSS BEGUR ROAD  DEVARACHIKKANAHALLI  BANGALORE KARNATAKA 560068</t>
  </si>
  <si>
    <t>RAJASHEKAR G</t>
  </si>
  <si>
    <t>SHOBHA V</t>
  </si>
  <si>
    <t>E A SHREYAS</t>
  </si>
  <si>
    <t>16BMS10148</t>
  </si>
  <si>
    <t>vijayalakshmi31168@gmail.com</t>
  </si>
  <si>
    <t>#11/6 G 8 STREET , JOGUPALAYA,  ULSOOR BANGALORE KARNATAKA 560008</t>
  </si>
  <si>
    <t>E C ANANDAN</t>
  </si>
  <si>
    <t>R VIJAYALAKSHMI</t>
  </si>
  <si>
    <t>CHITSIKE TAPIWA</t>
  </si>
  <si>
    <t>16BMS10153</t>
  </si>
  <si>
    <t>tapywaechitsike@gmail.com</t>
  </si>
  <si>
    <t>ZIMSEC</t>
  </si>
  <si>
    <t># 9762 GLEN VIW 7 NVL HARARE HARARE 263</t>
  </si>
  <si>
    <t>JEOFREY CHITSIKE</t>
  </si>
  <si>
    <t>TSITSI CHITSIKE</t>
  </si>
  <si>
    <t>ZIMBABWEAN</t>
  </si>
  <si>
    <t>CHETHAN KUMAR</t>
  </si>
  <si>
    <t>16BMS10099</t>
  </si>
  <si>
    <t>chirak999@gmail.com</t>
  </si>
  <si>
    <t>#30A COOCKS ROAD, JAIN TEMPLE CROSS SHIVAJINAGAR BANGALORE KARNATAKA 560051</t>
  </si>
  <si>
    <t>SUSHIL KUMAR</t>
  </si>
  <si>
    <t>CHANDAN BALA</t>
  </si>
  <si>
    <t>BHARAT B DESAI</t>
  </si>
  <si>
    <t>16BMS10147</t>
  </si>
  <si>
    <t>desaibharat97@yahoo.com</t>
  </si>
  <si>
    <t># 9/2 8TH CROSS, LAXHMI ROAD SHANTINAGAR BANGALORE KARNATAKA 560027</t>
  </si>
  <si>
    <t>BHAVESH S DESAI</t>
  </si>
  <si>
    <t>SHAMU DEVI</t>
  </si>
  <si>
    <t>BHAGYA LAKSHMI M</t>
  </si>
  <si>
    <t>16BMS10098</t>
  </si>
  <si>
    <t>bhagyalakshmi0301@gmail.com</t>
  </si>
  <si>
    <t>#7 NANJAPPA BUILDING , 20 M CROSS EJIPURA BANGALORE KARNATAKA 560047</t>
  </si>
  <si>
    <t xml:space="preserve">MAGESH K V </t>
  </si>
  <si>
    <t>GOURILAKSHMI M</t>
  </si>
  <si>
    <t>ATHIRA DIVAKARAN</t>
  </si>
  <si>
    <t>16BMS10073</t>
  </si>
  <si>
    <t>lata_divakaran@yahoo.com</t>
  </si>
  <si>
    <t>SRA #101 C  SHIPRA RIVEIRA GYANKHAND - 3 INDIRAPURAM  GHAZIABAD UTTAR PRADESH 201014</t>
  </si>
  <si>
    <t>V K DIVAKARAN</t>
  </si>
  <si>
    <t>LATA DIVAKARAN</t>
  </si>
  <si>
    <t>ASHLYN FRANCIS ROSARIO</t>
  </si>
  <si>
    <t>16BMS10182</t>
  </si>
  <si>
    <t>soniwaright2011@yahoo.com</t>
  </si>
  <si>
    <t>#4 ANKANNA REDDY CROSS  OFF HENNNUR MAIN ROAD  NEXT TO BTS DEPOT  BANGALORE KARNATAKA 560043</t>
  </si>
  <si>
    <t>JAMES JOSEPH WRIGHT (GUARDIAN)</t>
  </si>
  <si>
    <t>CATHOLIC - CHRISTIAN</t>
  </si>
  <si>
    <t>AFROZ PASHA QURESHI</t>
  </si>
  <si>
    <t>16BMS10181</t>
  </si>
  <si>
    <t>afrozpashasoujaboy46@gmail.com</t>
  </si>
  <si>
    <t>#19  12TH MAIN ROAD VIJAYANAGAR  BANGALORE KARNATAKA 560040</t>
  </si>
  <si>
    <t xml:space="preserve">FAIROZ PASHA QURESHI </t>
  </si>
  <si>
    <t>HASEENA BANU</t>
  </si>
  <si>
    <t>AALIYAH SAJI KULANGARA</t>
  </si>
  <si>
    <t>16BMS10072</t>
  </si>
  <si>
    <t>aaliyahsaji@gmail.com</t>
  </si>
  <si>
    <t>#2B PHOENIX ,ORCHID MANIPAL, COUNTRY ROAD SINGASANDRA BANGALORE KARNATAKA 560068</t>
  </si>
  <si>
    <t>KULANGARA SAJI RAJAN</t>
  </si>
  <si>
    <t>ELIZABETH MARIAM SAJI</t>
  </si>
  <si>
    <t>SATHISH AS</t>
  </si>
  <si>
    <t>16MM1BA008</t>
  </si>
  <si>
    <t>sathish.ss@gmail.com</t>
  </si>
  <si>
    <t>no.3/31 RAJESHWARI NAGAR ANNEXE KARAMBAKKAM PORUR CHENNAI TAMIL NADU</t>
  </si>
  <si>
    <t>NITHIN KUMAR C R</t>
  </si>
  <si>
    <t>16MM1BA001</t>
  </si>
  <si>
    <t>crnithinkumar@gmail.com</t>
  </si>
  <si>
    <t>NO03/2367, RAMACHANDRA STREET, SANTHOSHNAGAR, MADANARTVEPURAM, PORUR,CHENNAI, TN</t>
  </si>
  <si>
    <t>HEMANTH KUMAR PRATTIPATI</t>
  </si>
  <si>
    <t>16MM1BA004</t>
  </si>
  <si>
    <t>hemanthkumar791@gmail.com</t>
  </si>
  <si>
    <t>5/A RAO SHOMESANJAYANAGAR 60 FT ROAD HEBBAL BANGALORE</t>
  </si>
  <si>
    <t xml:space="preserve">G NISCHAL </t>
  </si>
  <si>
    <t>16MM1BA005</t>
  </si>
  <si>
    <t>gn7418@gmail.com</t>
  </si>
  <si>
    <t>NISARGA NILAYA BEHIND KRUSHI K DOUNDATION KUVEMPUNAGAR TUMKUR</t>
  </si>
  <si>
    <t>DESAI AAYUSH SAMIR</t>
  </si>
  <si>
    <t>16MM1BA002</t>
  </si>
  <si>
    <t>desaiaayush77@yahoo.com</t>
  </si>
  <si>
    <t>A-7, BANSURI FLATS PASHABHAI PARK RACE COURSE VADODARA GUJARAT</t>
  </si>
  <si>
    <t>0265-2357976</t>
  </si>
  <si>
    <t>ANDIBOINA VENKATA NAVYA</t>
  </si>
  <si>
    <t>16MM1BA003</t>
  </si>
  <si>
    <t>ononavya@gmail.com</t>
  </si>
  <si>
    <t>qtr no TYPE B 209SOUTH BLOCK DONIMALAI TOWNSHIP PO BELLARY KARNATAKA</t>
  </si>
  <si>
    <t>A RAKSHITH RAO</t>
  </si>
  <si>
    <t>rrao6925@gmail.com</t>
  </si>
  <si>
    <t>#65 G-3 SAMPURNA-4 5TH  CROSS MALLESHWARAM</t>
  </si>
  <si>
    <t>SURENDER BABU R</t>
  </si>
  <si>
    <t>16MM1FM006</t>
  </si>
  <si>
    <t>surenderbabu.7@gmail.com</t>
  </si>
  <si>
    <t>10/1 ABBAIAH GARDEN 2ND FLOOR VANNARPET VIVEKNAGAR PO BANGALORE</t>
  </si>
  <si>
    <t>SANJAY KUMAR MANSINGH</t>
  </si>
  <si>
    <t>16MM1FM011</t>
  </si>
  <si>
    <t>sanjayjena2310@gmailcom</t>
  </si>
  <si>
    <t>#35C BELLANDUR 3RD CROSS</t>
  </si>
  <si>
    <t>SANJANA S JADHAV</t>
  </si>
  <si>
    <t>16MM1FM005</t>
  </si>
  <si>
    <t>sanjanajadhav321@gmail.com</t>
  </si>
  <si>
    <t>#105 5th MAIN 3rd CROSS HANUMANTHNAGAR BANGALORE-19</t>
  </si>
  <si>
    <t xml:space="preserve">RAKSHITH MP </t>
  </si>
  <si>
    <t>16MM1FM010</t>
  </si>
  <si>
    <t>rakshithpurushotham@gmail.com</t>
  </si>
  <si>
    <t>KOUSTHUBHAM NO 214 7TH MAIN ROAD DEFENCE COLONY SAHAKARA NAGAR BANGALORE</t>
  </si>
  <si>
    <t>080 23622083</t>
  </si>
  <si>
    <t>PRAVEEN KUMAR V</t>
  </si>
  <si>
    <t>16MM1FM012</t>
  </si>
  <si>
    <t>praveencool@gmail.com</t>
  </si>
  <si>
    <t>#135 B DODANAKUNDI BANGALORE</t>
  </si>
  <si>
    <t>PAVITRA K SWAMY</t>
  </si>
  <si>
    <t>16MM1FM004</t>
  </si>
  <si>
    <t>PAVITRAKSWAMY@GMAIL.COM</t>
  </si>
  <si>
    <t>#49,3RD CROSS,CUBBON PET BANGALORE-02</t>
  </si>
  <si>
    <t>PARIJAT PANDEY</t>
  </si>
  <si>
    <t>16MM1FM009</t>
  </si>
  <si>
    <t>parijatnhce2@gmail.com</t>
  </si>
  <si>
    <t xml:space="preserve">HOUSE NO. 18-04-26 BILAL COLONY </t>
  </si>
  <si>
    <t>NEELALOHITH T SESHADRI</t>
  </si>
  <si>
    <t>16MM1FM003</t>
  </si>
  <si>
    <t>lohit.neela@gmail.com</t>
  </si>
  <si>
    <t>454 2nd CROSS 5TH BLOCK KHB COLONY KORAMANGLA BANGALORE</t>
  </si>
  <si>
    <t xml:space="preserve">BU MITHUN </t>
  </si>
  <si>
    <t>16MM1FM002</t>
  </si>
  <si>
    <t>mithunuthappa49@gmail.com</t>
  </si>
  <si>
    <t>#22 9TH CROSS MUNESHWARA LAYOUT ATTUR YELEHANKA BANGALORE-560106</t>
  </si>
  <si>
    <t>ANUP THERESRAJ P A</t>
  </si>
  <si>
    <t>16MM1FM013</t>
  </si>
  <si>
    <t>ALOSIOUS GEORGE</t>
  </si>
  <si>
    <t>16MM1FM001</t>
  </si>
  <si>
    <t>alosiousgeorge440@gmail.com</t>
  </si>
  <si>
    <t>Thottathil house, mevelloor(po), kottayam(dist), kerela</t>
  </si>
  <si>
    <t>ZAINABU FADHILI KHALFANI</t>
  </si>
  <si>
    <t>16MM1IB006</t>
  </si>
  <si>
    <t>VISHAL V JAIN</t>
  </si>
  <si>
    <t>16MM1IB002</t>
  </si>
  <si>
    <t>VJ301095E@GMAIL.COM</t>
  </si>
  <si>
    <t>#562,1ST MAIN MATHIKERE MAIN ROAD YASHWANTHPUR BANGALORE 22</t>
  </si>
  <si>
    <t>SURAJ SESHADRI</t>
  </si>
  <si>
    <t>16MM1IB003</t>
  </si>
  <si>
    <t>surajsesnadris@gmail.com</t>
  </si>
  <si>
    <t>#141 7TH ACROSS HMT LAYOUT RT NAGAR BANGALORE</t>
  </si>
  <si>
    <t>MICHAEL AJAY</t>
  </si>
  <si>
    <t>16MM1IB007</t>
  </si>
  <si>
    <t>ajay.michael7@gmail.com</t>
  </si>
  <si>
    <t>080 2973665</t>
  </si>
  <si>
    <t>ASHWATHI SATHEESAN</t>
  </si>
  <si>
    <t>16MM1IB004</t>
  </si>
  <si>
    <t>ashwathisk75@gmail.com</t>
  </si>
  <si>
    <t>4D HYDE PARK MALAYALA MANORAMA CALICUT KERALA</t>
  </si>
  <si>
    <t>AMITH RAJ BN</t>
  </si>
  <si>
    <t>16MM1IB001</t>
  </si>
  <si>
    <t>AMIT.PRAM.10@GMAIL.COM</t>
  </si>
  <si>
    <t>#19,TH MAIN HANUMANTH NAGAR BANGALORE 19</t>
  </si>
  <si>
    <t>VIJAY SHASHANK VADLAMANNATI</t>
  </si>
  <si>
    <t>15BMS10121</t>
  </si>
  <si>
    <t xml:space="preserve"> 11/181  VEENA BUILDING BEHIND CINEMAX SION-EAS MUMBAI MAHARASHTRA 400022</t>
  </si>
  <si>
    <t>VADLAMANNATI SITARAM RAO</t>
  </si>
  <si>
    <t>VADLAMANNATI ASHA RAO</t>
  </si>
  <si>
    <t>TEJAS H B</t>
  </si>
  <si>
    <t>15BMS10192</t>
  </si>
  <si>
    <t>#19  8TH CROSS CUBBONPET BANGALORE KARNATAKA 560023</t>
  </si>
  <si>
    <t>BHASKAR H D</t>
  </si>
  <si>
    <t>REKHA H</t>
  </si>
  <si>
    <t>TEJAL B</t>
  </si>
  <si>
    <t>15BMS10210</t>
  </si>
  <si>
    <t>#535 63RD CROSS 5TH BLOCK  RAJAJINAGAR BANGALORE KARNATAKA 560010</t>
  </si>
  <si>
    <t>R BABU RAO</t>
  </si>
  <si>
    <t>SHOBHA R</t>
  </si>
  <si>
    <t>SNEHA S THADANI</t>
  </si>
  <si>
    <t>15BMS10114</t>
  </si>
  <si>
    <t>#44 PEVI NIVAS  OPP SINDHI SOCIAL HALL SINDHI COLONY BANGALORE KARNATAKA 560005</t>
  </si>
  <si>
    <t>SHREYA A SHAH</t>
  </si>
  <si>
    <t>15BMS10159</t>
  </si>
  <si>
    <t># 14/2, SWAGATHM 40TH CROSS, 8TH CROSS, 8TH MAIN JAYANAGAR BANGALORE KARNATAKA 560041</t>
  </si>
  <si>
    <t>ASHOK KUMAR SHAH</t>
  </si>
  <si>
    <t>ALPA A SHAH</t>
  </si>
  <si>
    <t>SHIVASHANKARI G</t>
  </si>
  <si>
    <t>15BMS10189</t>
  </si>
  <si>
    <t>#10 KUDLU ROAD  2ND CROSS OPP TO MASJID  NEAR ZEE SCHOOL , SOMASANDRAPALYA BANGALORE KARNATAKA 560102</t>
  </si>
  <si>
    <t>GOVINDASWAMY P</t>
  </si>
  <si>
    <t>SHEIKH YUSUF</t>
  </si>
  <si>
    <t>15BMS10158</t>
  </si>
  <si>
    <t>ABMS</t>
  </si>
  <si>
    <t xml:space="preserve"> 513-01 #4 KRISHNA LAYOUT NEAR DLF  HULIMAU B G ROAD BANGALORE KARNATAKA  560076</t>
  </si>
  <si>
    <t>SHEIK MOHAMMED YACOBE</t>
  </si>
  <si>
    <t>RAHIMA KHATOON</t>
  </si>
  <si>
    <t>SHEFALI MEHTA</t>
  </si>
  <si>
    <t>15BMS10157</t>
  </si>
  <si>
    <t xml:space="preserve"> JJ-11 , CIVIL TOWNSHIP ROURKELA ROURKELA ORISSA </t>
  </si>
  <si>
    <t>UDAY MEHTA</t>
  </si>
  <si>
    <t>KALPANA MEHTA</t>
  </si>
  <si>
    <t>SAKSHAM SOLANKI</t>
  </si>
  <si>
    <t>15BMS10108</t>
  </si>
  <si>
    <t>70.8 CGPA</t>
  </si>
  <si>
    <t>#7 2ND FLOOR  SRI MAHALASA APPT 9TH CROSS RD LAYOUT BG ROAD BANGALORE KARNATAKA</t>
  </si>
  <si>
    <t>SATISH SOLANKI</t>
  </si>
  <si>
    <t>SHOBHA SOLANKI</t>
  </si>
  <si>
    <t>SAKETH RAMAN SUBRAMANIAM</t>
  </si>
  <si>
    <t>15BMS10022</t>
  </si>
  <si>
    <t>7.8CGPA</t>
  </si>
  <si>
    <t>PCMC</t>
  </si>
  <si>
    <t>F-202 SALAPURIA MELODY NAYANDAHALLI  BANGALORE KARNATAKA 560039</t>
  </si>
  <si>
    <t>RAKUNTLA PAVANKUMAR</t>
  </si>
  <si>
    <t>15BMS10208</t>
  </si>
  <si>
    <t xml:space="preserve"> BOARD OF INTERMEDIATE AP</t>
  </si>
  <si>
    <t>#244 7TH MAIN ROAD MUNESHWARA LAYOUT HONGASANDRA BUS STOP HONGASANDRA KARNATAKA 560078</t>
  </si>
  <si>
    <t>R SREENIVASULU</t>
  </si>
  <si>
    <t>R ARUNAMMA</t>
  </si>
  <si>
    <t>PRAKSHI MANDOVARA</t>
  </si>
  <si>
    <t>15BMS10102</t>
  </si>
  <si>
    <t>98/4 UDAYSHRI TELECOM D C HALLI ROAD BILLEKAHALLI BANNERGHATTA ROAD BANGALORE KARNATAKA 560076</t>
  </si>
  <si>
    <t>RAVI MANDOVARA</t>
  </si>
  <si>
    <t>ANURADHA MANDOVARA</t>
  </si>
  <si>
    <t>PRAJWAL BHARADWAJ S</t>
  </si>
  <si>
    <t>15BMS10207</t>
  </si>
  <si>
    <t>#57/202  SRI PRAKRUTHI ENCLAVE TRIVENI ROAD YESHWANTHPUR BANGALORE KARNATAKA  560022</t>
  </si>
  <si>
    <t>SRINIVAS C</t>
  </si>
  <si>
    <t>MALINI SRINIVAS</t>
  </si>
  <si>
    <t>PRABHASA N</t>
  </si>
  <si>
    <t>15BMS10184</t>
  </si>
  <si>
    <t>ABES</t>
  </si>
  <si>
    <t>#1475 "B"MAIN ROAD 9TH BLOCK  SOUTHEND BANGALORE KARNATAKA 560069</t>
  </si>
  <si>
    <t>NAGARAJ K M</t>
  </si>
  <si>
    <t>VEENA K</t>
  </si>
  <si>
    <t>KURUBAS</t>
  </si>
  <si>
    <t>NIVEDHA M</t>
  </si>
  <si>
    <t>15BMS10206</t>
  </si>
  <si>
    <t xml:space="preserve"> #15/1 1ST CROSS 7TH MAIN SYNDICATE BANK COLONY  BANASHANKARI 3RD STAGE BANGALORE KARNATKA 560085</t>
  </si>
  <si>
    <t>MOHAN S</t>
  </si>
  <si>
    <t>JAYALAKSHMI M</t>
  </si>
  <si>
    <t>NITHESH M R</t>
  </si>
  <si>
    <t>15BMS10182</t>
  </si>
  <si>
    <t>VIJAYALAKSHMI COMMERCIAL  KUMPU ROAD PAVAGADA TUMKUR  KARNATAKA 561202</t>
  </si>
  <si>
    <t>RAJENDRA PRASAD M</t>
  </si>
  <si>
    <t>PADMAVATHI M R</t>
  </si>
  <si>
    <t>ARYA VAISHYA</t>
  </si>
  <si>
    <t>NISHANT KUMAR VERMA</t>
  </si>
  <si>
    <t>15BMS10099</t>
  </si>
  <si>
    <t>ICSE BOARD</t>
  </si>
  <si>
    <t>BEHIND STEEL ALMIRAH FACTORY SANJAY PATH  DIMNA ROAD  JAMSHEDPUR JHARKHAND 831012</t>
  </si>
  <si>
    <t>DHANANJAY KUMAR VERMA</t>
  </si>
  <si>
    <t>SHASHIKALA VERMA</t>
  </si>
  <si>
    <t>KAYASTH</t>
  </si>
  <si>
    <t>NIRATHA M N</t>
  </si>
  <si>
    <t>15BMS10205</t>
  </si>
  <si>
    <t>563 NEW NO 25 FLAT NO 101 SAJJANRAO CIRCLE V V PURAM BANGALORE KARNATAKA 560004</t>
  </si>
  <si>
    <t>NATARAJA M</t>
  </si>
  <si>
    <t>SWARNALATHA M N</t>
  </si>
  <si>
    <t>NAVEEN DADHICH</t>
  </si>
  <si>
    <t>15BMS10145</t>
  </si>
  <si>
    <t>RAJASTHAN BOARD OF SECONDARY EDUCATION</t>
  </si>
  <si>
    <t>BEHIND GEHLHOT MOTORS JAIPUR ROAD  SIKAR SIKAR RAJASTHAN 332001</t>
  </si>
  <si>
    <t>RAMGOPAL SHARMA</t>
  </si>
  <si>
    <t>KOUSHALYA DEVI SHARMA</t>
  </si>
  <si>
    <t>SHARMA</t>
  </si>
  <si>
    <t>NASIR AHMAD RASHEED</t>
  </si>
  <si>
    <t>15BMS10021</t>
  </si>
  <si>
    <t>#15/A, JAIN COLLEGE HOSTEL, LAXMI PRESIDENCY  21ST MAIN, 17TH CROSS 5TH PHASE J P NAGAR BANGALORE KARNATAKA 560078</t>
  </si>
  <si>
    <t>AFGHJANISTAN</t>
  </si>
  <si>
    <t>NANDANA P S</t>
  </si>
  <si>
    <t>15BMS10097</t>
  </si>
  <si>
    <t xml:space="preserve"> PUTHENPURAYIL HOUSE MEVELLOOR KOTTAYAM KERALA 686609</t>
  </si>
  <si>
    <t>K R SUNIL KUMAR</t>
  </si>
  <si>
    <t>KUMARI K K</t>
  </si>
  <si>
    <t>NAJEEBULLAH WAZIRY</t>
  </si>
  <si>
    <t>15BMS10096</t>
  </si>
  <si>
    <t xml:space="preserve"> #15A 21ST MAIN, 17TH CROSS, LAXMI RESIDENCY J P NAGAR  BANGALORE KARNATAKA 560078</t>
  </si>
  <si>
    <t>AFGHAN</t>
  </si>
  <si>
    <t>MOHITH G</t>
  </si>
  <si>
    <t>15BMS10203</t>
  </si>
  <si>
    <t>106 2ND CROSS UDAYANAGARA 106 2ND CROSS UDAYANAGARA CHIKKALASANDRA BENGALURU KARNATAKA KARNATAKA 560061</t>
  </si>
  <si>
    <t>GOPAL B N</t>
  </si>
  <si>
    <t>RAMYA</t>
  </si>
  <si>
    <t>IDIGA</t>
  </si>
  <si>
    <t>MOHAMMED V T</t>
  </si>
  <si>
    <t>15BMS10095</t>
  </si>
  <si>
    <t xml:space="preserve"> CHANDANAPARAMBIL HOUSE THALIKULAM POST THISSUR THISSUR KERALA 680575</t>
  </si>
  <si>
    <t>SADIK</t>
  </si>
  <si>
    <t>HASEENA</t>
  </si>
  <si>
    <t>MOHAMMED SHAMEES UMEER</t>
  </si>
  <si>
    <t>15BMS10020</t>
  </si>
  <si>
    <t>394/5 3RD FLOOR 9TH MAIN  VIVEKNAGAR BANGALORE KARNATAKA 560047</t>
  </si>
  <si>
    <t>MOHAMMAD RAMIN DASTGIAR</t>
  </si>
  <si>
    <t>15BMS10019</t>
  </si>
  <si>
    <t>ISLAMIC BOARD</t>
  </si>
  <si>
    <t>JAIN UNIVERSITY HOSTEL #15/A LAXMI PRESIDENCY 21ST MAIN JP NAGAR 5TH PHASE 17TH CROSS BANGALORE KARNATAKA 560078</t>
  </si>
  <si>
    <t>JAN MOHAMMAD KHAN</t>
  </si>
  <si>
    <t>SHAHBIGAM</t>
  </si>
  <si>
    <t>15BMS10178</t>
  </si>
  <si>
    <t>639/A 29TH MAIN  2ND PHASE J P NAGAR BANGALORE KARNATAKA 560076</t>
  </si>
  <si>
    <t>N RAMKUMAR</t>
  </si>
  <si>
    <t>USHA RAMKUMAR</t>
  </si>
  <si>
    <t>RAJU'S</t>
  </si>
  <si>
    <t>MANISHA R</t>
  </si>
  <si>
    <t>15BMS10026</t>
  </si>
  <si>
    <t xml:space="preserve"> #10 SHRI VISHNU KRUP ANNASANDRA PALYA, H A L POST BANGALORE KARNATAKA 560017</t>
  </si>
  <si>
    <t>RAVI KUMAR K</t>
  </si>
  <si>
    <t>SHOBHANA K M</t>
  </si>
  <si>
    <t>MADHU SUDAN JOSHI</t>
  </si>
  <si>
    <t>15BMS10140</t>
  </si>
  <si>
    <t>#3482 V H B C S BSK 3RD STAGE BLACKBIRD SHOWROOM BANGALORE KARNATAKA 560085</t>
  </si>
  <si>
    <t>NANDAKISHORE JOSHI</t>
  </si>
  <si>
    <t>SAVITHA JOSHI</t>
  </si>
  <si>
    <t>KRUPESH G R</t>
  </si>
  <si>
    <t>15BMS10201</t>
  </si>
  <si>
    <t xml:space="preserve"> #29 CLARKS PET C LANE KAMARAJ ROAD BANGALORE KARNATAKA 560001</t>
  </si>
  <si>
    <t>RAMESH KUMAR G K</t>
  </si>
  <si>
    <t>UMA RANI G R</t>
  </si>
  <si>
    <t>KHALID SHARIFI</t>
  </si>
  <si>
    <t>15BMS10018</t>
  </si>
  <si>
    <t>JANGULSHARIFI</t>
  </si>
  <si>
    <t>BIBIGUL</t>
  </si>
  <si>
    <t>KARISHMA SHROFF R</t>
  </si>
  <si>
    <t>15BMS10138</t>
  </si>
  <si>
    <t>MOOL KAMAL MAHAL 11/2 2ND MAIN ROAD 13TH CROSS SAMPANGIRAMANAGAR BANGALORE KARNATAKA 560027</t>
  </si>
  <si>
    <t>SIMRAN SHROFF</t>
  </si>
  <si>
    <t>JOMEER HANNAH FATIMA IQBAL</t>
  </si>
  <si>
    <t>15BMS10017</t>
  </si>
  <si>
    <t>CAMBRIDGE 
 LEVEL NO %</t>
  </si>
  <si>
    <t>CAMBRIDGE UNIVERSITY</t>
  </si>
  <si>
    <t xml:space="preserve"> 28TH MAIN ROAD PUTTANPALYA 9TH BLOCK JAYANAGAR BANGALORE KARNATAKA 560069</t>
  </si>
  <si>
    <t>JOMEER IQBAL</t>
  </si>
  <si>
    <t>ZAINA ISSELJEE</t>
  </si>
  <si>
    <t>MAURITIAN</t>
  </si>
  <si>
    <t>HARSIMRAN SINGH</t>
  </si>
  <si>
    <t>15BMS10085</t>
  </si>
  <si>
    <t>17/1287A BEVERA HOUSE MUNDAMVELI PO KOCHI KERALA 682507</t>
  </si>
  <si>
    <t>A J SINGH</t>
  </si>
  <si>
    <t>INDERJIT KAUR</t>
  </si>
  <si>
    <t>CHAHAL</t>
  </si>
  <si>
    <t>SIKH</t>
  </si>
  <si>
    <t>ENAYATULLAH HAMDARD</t>
  </si>
  <si>
    <t>15BMS10016</t>
  </si>
  <si>
    <t>OBAIDULLH</t>
  </si>
  <si>
    <t>RAHIMA</t>
  </si>
  <si>
    <t>D HIMESH</t>
  </si>
  <si>
    <t>15BMS10199</t>
  </si>
  <si>
    <t>H NO 302 ADITYA TOWERS BALAJI COLONY OPP SBM BANK BANGALORE KARNATAKA 517501</t>
  </si>
  <si>
    <t>D SREENATH GUPTA</t>
  </si>
  <si>
    <t>D S MADHAVI</t>
  </si>
  <si>
    <t>VAISHYA</t>
  </si>
  <si>
    <t>BOHARA JAY ANIL</t>
  </si>
  <si>
    <t>15BMS10084</t>
  </si>
  <si>
    <t>MAHARASTRA BOARD</t>
  </si>
  <si>
    <t>#4 FLAT NO 24, HOUSING COMPLEX KAPAD MARKET ICHALKARANJI MAHARASHTRA 416115</t>
  </si>
  <si>
    <t>ANIL JAWAHARLAL BOHARA</t>
  </si>
  <si>
    <t>VARASHA</t>
  </si>
  <si>
    <t>ANKUSH THAKUR</t>
  </si>
  <si>
    <t>15BMS10081</t>
  </si>
  <si>
    <t>VPO BURUA  TEHSILMANALI KULLU DIST MANALI HIMACHAL PRADESH175103</t>
  </si>
  <si>
    <t>BHAGAT RAM THAKUR</t>
  </si>
  <si>
    <t>NIRMALA THAKUR</t>
  </si>
  <si>
    <t>THAKUR</t>
  </si>
  <si>
    <t>AMITH VYBHAV S</t>
  </si>
  <si>
    <t>15BMS10197</t>
  </si>
  <si>
    <t>GEBA</t>
  </si>
  <si>
    <t>#518 41ST CROSS, 8TH BLOCK JAYANAGAR BANGALORE KARNATAKA 560070</t>
  </si>
  <si>
    <t>SREEKANTA K N</t>
  </si>
  <si>
    <t>P KAVITHA</t>
  </si>
  <si>
    <t>ALI FARDIN WASIQ</t>
  </si>
  <si>
    <t>15BMS10015</t>
  </si>
  <si>
    <t>HAJIABDUL WAHABWASIQ</t>
  </si>
  <si>
    <t>SORAYA AHMADI</t>
  </si>
  <si>
    <t>ADITYA RAICHURA</t>
  </si>
  <si>
    <t>15BMS10078</t>
  </si>
  <si>
    <t>B NO 26  MAHALASMI ENCLAVE COLONY DHAMTARI CHHATTISGARH 493773</t>
  </si>
  <si>
    <t>YOGESH RAICHURA</t>
  </si>
  <si>
    <t>RAKHI RAICHURA</t>
  </si>
  <si>
    <t>ABU SUHAIL</t>
  </si>
  <si>
    <t>15BMS10122</t>
  </si>
  <si>
    <t>C_1 MABRUK APPT #23 BENSON ROAD BENSON TOWN BANGALOREKARNATAKA 560046</t>
  </si>
  <si>
    <t>ABUL FAZAL</t>
  </si>
  <si>
    <t>SHAFIYA BEGUM</t>
  </si>
  <si>
    <t>ABHINAV SANTHOSH</t>
  </si>
  <si>
    <t>15BMS10196</t>
  </si>
  <si>
    <t>C301 RADIANT JASMINE GARDEN SHIVANAHALLI JAKKUR ROAD YALAHANKA BANGALORE KARNATAKA 560064</t>
  </si>
  <si>
    <t>SANTHOSH K B</t>
  </si>
  <si>
    <t>SULEKHA SANTHOSH</t>
  </si>
  <si>
    <t>SUFIYAN</t>
  </si>
  <si>
    <t>15BMS10011</t>
  </si>
  <si>
    <t xml:space="preserve"> #9 EAGLE'S STREET LANGFORD TOWN SHANTINAGAR BANGALORE KARNATAKA 560025</t>
  </si>
  <si>
    <t>SUHAIL AHMED</t>
  </si>
  <si>
    <t>GULNAZ S</t>
  </si>
  <si>
    <t>SACHIN</t>
  </si>
  <si>
    <t>15BMS10010</t>
  </si>
  <si>
    <t>TMQ 27/1  AIR FORCE STATION JALLAHALLI  WEST BANGALORE  KARNATAKA 560015</t>
  </si>
  <si>
    <t>SAILESH KUMAR</t>
  </si>
  <si>
    <t>AMBILY S KUMAR</t>
  </si>
  <si>
    <t>RITURAJ</t>
  </si>
  <si>
    <t>15BMS10009</t>
  </si>
  <si>
    <t>VILL HATIGAON P/O HATIGAON  KAMRUP GUWAHATI  ASSAM</t>
  </si>
  <si>
    <t>RAMAKANT DEORI</t>
  </si>
  <si>
    <t>RAJANA DEORI</t>
  </si>
  <si>
    <t>RISHAB</t>
  </si>
  <si>
    <t>15BMS10008</t>
  </si>
  <si>
    <t>NWAC</t>
  </si>
  <si>
    <t>BHANSALI NIKETHAN  #43/120  5TH MAIN 6TH CROSS BANGALORE KARNATAKA560018</t>
  </si>
  <si>
    <t>PRAVEEN BHANSALI</t>
  </si>
  <si>
    <t>MADHU BHANSALI</t>
  </si>
  <si>
    <t>NABEEL</t>
  </si>
  <si>
    <t>15BMS10005</t>
  </si>
  <si>
    <t>#10/1 SRK GARDEN TILAK NAGAR JAYNAGAR BANGALORE KARNATAKA 560041</t>
  </si>
  <si>
    <t>SALEEM PASHA</t>
  </si>
  <si>
    <t>AYESHA BANO</t>
  </si>
  <si>
    <t>BARKATH</t>
  </si>
  <si>
    <t>15BMS10002</t>
  </si>
  <si>
    <t>#539 26TH MAIN JAYANAGAR TILAKNAGAR BANGLAORE KARNATAKA560041</t>
  </si>
  <si>
    <t>BASHA KHAN</t>
  </si>
  <si>
    <t>HASEENA TAJ</t>
  </si>
  <si>
    <t>ZAINAB HUSAIN LAKDAWALA</t>
  </si>
  <si>
    <t>15BMS10066</t>
  </si>
  <si>
    <t>PUC BOARD</t>
  </si>
  <si>
    <t># 16 HUSAINY HOUSE 4TH CROSS 22ND MAIN 5TH PHASE J P NAGAR BANGALORE KARNATAKA 560078</t>
  </si>
  <si>
    <t>HUSAIN MOHAMMED LAKDAWALA</t>
  </si>
  <si>
    <t>FATEMA HUSAIN LAKDAWALA</t>
  </si>
  <si>
    <t>YUSUF SHABBIR BHAI SATHALIAWALA</t>
  </si>
  <si>
    <t>15BMS10013</t>
  </si>
  <si>
    <t>5.8CPGA</t>
  </si>
  <si>
    <t>BEE JALLY FACTORY,  MS PALYA, VIDYARANYAPURA, BANGALORE</t>
  </si>
  <si>
    <t>23-07-1996</t>
  </si>
  <si>
    <t>SAIFUDDIN SATHALIA SHABBIR</t>
  </si>
  <si>
    <t>SHAIK SHAKEELA</t>
  </si>
  <si>
    <t>WAHIDULLAH ZAHID</t>
  </si>
  <si>
    <t>15BMS10050</t>
  </si>
  <si>
    <t xml:space="preserve"> JAIN COLLEGE HOSTEL #15 LAXMI RESIDENCY 21TH MAIN 17TH CROSS JP NAGAR 5TH PHASE BANGALORE KARNATAKA 560078</t>
  </si>
  <si>
    <t>NABIULLAH</t>
  </si>
  <si>
    <t>BIBI KHADIJA</t>
  </si>
  <si>
    <t>VISHNU THOTTASSERY</t>
  </si>
  <si>
    <t>15BMS10166</t>
  </si>
  <si>
    <t>KERALA BOARD</t>
  </si>
  <si>
    <t>THOTTASSERY HOUSE ACHANAMBALAM KANNAMANGALAM POST MALAPPURAM KERALA 676304</t>
  </si>
  <si>
    <t>SIVASANKARAN T</t>
  </si>
  <si>
    <t>GEETHA K</t>
  </si>
  <si>
    <t>VARUN P</t>
  </si>
  <si>
    <t>15BMS10195</t>
  </si>
  <si>
    <t>#22/1 2ND CROSS PUKRAJ LAYOUT, DIARY CIRCLE BANGALORE  KARNATAKA 560030</t>
  </si>
  <si>
    <t>PRABHAKAR T</t>
  </si>
  <si>
    <t>MUNILAKSHMI V</t>
  </si>
  <si>
    <t>KORCHA</t>
  </si>
  <si>
    <t>VARUN M</t>
  </si>
  <si>
    <t>15BMS10194</t>
  </si>
  <si>
    <t>Science (PCMB)</t>
  </si>
  <si>
    <t xml:space="preserve"> #97 7TH CROSS 7TH MAIN 3RD PHASE JP NAGAR BANGALORE KARNATAKA 560078</t>
  </si>
  <si>
    <t>MANJUNATHA M S</t>
  </si>
  <si>
    <t>PUSHPA RANI B N</t>
  </si>
  <si>
    <t>VKKALIGA</t>
  </si>
  <si>
    <t>VARUN INJARAPU</t>
  </si>
  <si>
    <t>15BMS10049</t>
  </si>
  <si>
    <t>COMMEREC</t>
  </si>
  <si>
    <t>E001 CHARTEREDCORONET 102/2 AREKERE MICO LAYOUT OFF BANNERGHATTA ROAD BANGALORE KARNATAKA 560076</t>
  </si>
  <si>
    <t>SESHAGIRI RAO INJARAPU</t>
  </si>
  <si>
    <t>LALITHA I</t>
  </si>
  <si>
    <t>VALENTINA SHEKAR</t>
  </si>
  <si>
    <t>15BMS10120</t>
  </si>
  <si>
    <t>B grade</t>
  </si>
  <si>
    <t>#92 EX SERVICE MEN COLONY R T NAGAR BANGALORE KARNATAKA 560032</t>
  </si>
  <si>
    <t>CAPT SHEKAR</t>
  </si>
  <si>
    <t>PARIMAL SHEKAR</t>
  </si>
  <si>
    <t>VAIBHAV V</t>
  </si>
  <si>
    <t>15BMS10165</t>
  </si>
  <si>
    <t>#245/A 3RD MAIN 2ND BYRAPPA BLOCK TYAGARAJANAGAR BANGALORE KARNATAKA560028</t>
  </si>
  <si>
    <t>VIJAY KUMARJI NAHAR</t>
  </si>
  <si>
    <t>MEENA JAIN</t>
  </si>
  <si>
    <t>VAIBHAV RAJ ANAL</t>
  </si>
  <si>
    <t>15BMS10119</t>
  </si>
  <si>
    <t># 30, 2ND FLOOR 1ST A CROSS, 1ST A MAIN ASHWATH NAGAR NEW EXTN BANGALORE KARNATAKA 560094</t>
  </si>
  <si>
    <t>ANIL ANAL</t>
  </si>
  <si>
    <t>NIRU ANAL</t>
  </si>
  <si>
    <t>BHUMIHAR</t>
  </si>
  <si>
    <t>V ADITHYA YADAV</t>
  </si>
  <si>
    <t>15BMS10075</t>
  </si>
  <si>
    <t>MADAVA MUDALIAR STREET ULSOOR BANGALORE KARNATAKA  560008</t>
  </si>
  <si>
    <t>VIJAYAKUMAR B L</t>
  </si>
  <si>
    <t>VIJAYALAKSHMI</t>
  </si>
  <si>
    <t>YADAVAS</t>
  </si>
  <si>
    <t>TIMMAPURAM SIRISHA REDDY</t>
  </si>
  <si>
    <t>15BMS10164</t>
  </si>
  <si>
    <t>Commerce (ABES)</t>
  </si>
  <si>
    <t>Smart phone</t>
  </si>
  <si>
    <t xml:space="preserve"> # 34/11, 1ST FLOOR 38 TH CROSS , 3RD MAIN  8TH BLOCK, JAYANAGAR BANGALORE KARNATAKA 560082</t>
  </si>
  <si>
    <t>RAVI KUMAR REDDY T</t>
  </si>
  <si>
    <t>SUMITHRA T</t>
  </si>
  <si>
    <t>TEJUS HARSHA</t>
  </si>
  <si>
    <t>15BMS10193</t>
  </si>
  <si>
    <t>#1224 34TH CROSS 28TH MAIN 4TH T BLOCK JAYANAGAR BANGALORE KARNATAKA  560041</t>
  </si>
  <si>
    <t>HARSHA G</t>
  </si>
  <si>
    <t>UMA HARSHA</t>
  </si>
  <si>
    <t>JAIN DIGAMBAR</t>
  </si>
  <si>
    <t>TEJAS G</t>
  </si>
  <si>
    <t>15BMS10191</t>
  </si>
  <si>
    <t>#23/3 26TH MAIN ROAD 9TH BLOCK  JAYANAGAR BANGALORE KARNATAKA 560069</t>
  </si>
  <si>
    <t>GOVINDAPPA S</t>
  </si>
  <si>
    <t>SUJATHA K</t>
  </si>
  <si>
    <t>TATA SAI KRISHNA</t>
  </si>
  <si>
    <t>15BMS10118</t>
  </si>
  <si>
    <t>MARVARI COLLEGE CAMPUS MARWARI COLLEGE KISHANGANJ BIHAR 855107</t>
  </si>
  <si>
    <t>T V R K RAO</t>
  </si>
  <si>
    <t>TATA LAXMI</t>
  </si>
  <si>
    <t>TANISHA KAVERIAPPA</t>
  </si>
  <si>
    <t>15BMS10065</t>
  </si>
  <si>
    <t>KARADA VILLAGE AND POST SOUTH KODAGU KODAGU KARNATAKA 571212</t>
  </si>
  <si>
    <t>NADIKERIANDA KAVERIAPPA APPANN</t>
  </si>
  <si>
    <t>NADIKERIANDA KALPANA KAVERIAPP</t>
  </si>
  <si>
    <t>SYED ABUBAKAR AHMED</t>
  </si>
  <si>
    <t>15BMS10163</t>
  </si>
  <si>
    <t>#1 15TH CROSS SUSHEELA ROAD DODDAMAVALLI LALBAGH FORT ROAD BANGALORE KARNATAKA 560004</t>
  </si>
  <si>
    <t>SYED NAVEED AHMED</t>
  </si>
  <si>
    <t>ANEESA BANU</t>
  </si>
  <si>
    <t>SUSANTA BANIK</t>
  </si>
  <si>
    <t>15BMS10117</t>
  </si>
  <si>
    <t>535 JYOTIKUCHI LOKHRA ROAD NEAR BANK COLONY GHY-34 KAMRUP GUWAHATI ASSAM 781034</t>
  </si>
  <si>
    <t>GOUTAM BANIK</t>
  </si>
  <si>
    <t>SUSMITA BANIK</t>
  </si>
  <si>
    <t>SUNIDHI SHARMA</t>
  </si>
  <si>
    <t>15BMS10162</t>
  </si>
  <si>
    <t>LAXMI NIVAS #396 OTC ROAD SOURASTRAPET 2ND CROSS  BANGALORE KARNATAKA 560053</t>
  </si>
  <si>
    <t>SANJAY KUMAR S</t>
  </si>
  <si>
    <t>KIRTI SHARMA</t>
  </si>
  <si>
    <t>SUMUKH KAMDUR M</t>
  </si>
  <si>
    <t>15BMS10064</t>
  </si>
  <si>
    <t>7.6cgpa</t>
  </si>
  <si>
    <t>#1488 SOUTH END 'B'CROSS 9TH BLK JAYNAGAR BANGALORE Karnataka 560069</t>
  </si>
  <si>
    <t>MANJUNATH K S</t>
  </si>
  <si>
    <t>LATHA R</t>
  </si>
  <si>
    <t>SUMIT KUMAR SAHA</t>
  </si>
  <si>
    <t>15BMS10116</t>
  </si>
  <si>
    <t>SUJITH B R</t>
  </si>
  <si>
    <t>15BMS10209</t>
  </si>
  <si>
    <t>RAJESH B P</t>
  </si>
  <si>
    <t>UMA B R</t>
  </si>
  <si>
    <t>SOWGANDHI K H</t>
  </si>
  <si>
    <t>15BMS10115</t>
  </si>
  <si>
    <t>A level(12th)</t>
  </si>
  <si>
    <t>OTHER BOARD</t>
  </si>
  <si>
    <t>Laptop &amp; Desktop</t>
  </si>
  <si>
    <t>Smart phone &amp; Tablet</t>
  </si>
  <si>
    <t># 12 VEDATHRAYI, 21ST MAIN, 14TH CROSS PADMANABHANAGAR BANGALORE KARNATAKA 560070</t>
  </si>
  <si>
    <t>HARISH K N</t>
  </si>
  <si>
    <t>BHRAMARA K H</t>
  </si>
  <si>
    <t>SINDHOORA S</t>
  </si>
  <si>
    <t>15BMS10063</t>
  </si>
  <si>
    <t>#2-115 PADMARAAGA CAR STREET BARKUR POST UDUPI UDUPI KARNATAKA 576210</t>
  </si>
  <si>
    <t>K P SADANANDA</t>
  </si>
  <si>
    <t>SUMATHI</t>
  </si>
  <si>
    <t>DEVADIGA</t>
  </si>
  <si>
    <t>SHUBHAM VARMA R</t>
  </si>
  <si>
    <t>15BMS10160</t>
  </si>
  <si>
    <t>State Board</t>
  </si>
  <si>
    <t>#41 8TH CROSS ABBAIYA REDDY LAYOUT BANASWADI BANGALORE KARNATAKA 560043</t>
  </si>
  <si>
    <t>RAM AVATAR VARMA</t>
  </si>
  <si>
    <t>VANDANA VARMA</t>
  </si>
  <si>
    <t>SONAR</t>
  </si>
  <si>
    <t>SHUBHAM SHARMA</t>
  </si>
  <si>
    <t>15BMS10061</t>
  </si>
  <si>
    <t>#76 2ND FLOOR 1ST MAIN VIVEKNAGAR BANGALORE KARNATAKA 560047</t>
  </si>
  <si>
    <t>S C SHARMA</t>
  </si>
  <si>
    <t>HEMLATHA SHARMA</t>
  </si>
  <si>
    <t>15BMS10112</t>
  </si>
  <si>
    <t>9.2cgpa</t>
  </si>
  <si>
    <t xml:space="preserve">SOUR BAZAR  SAHARSA  BIHAR 852221 </t>
  </si>
  <si>
    <t>RAVINDRA KUMAR BHAGAT</t>
  </si>
  <si>
    <t>ANITA DEVI</t>
  </si>
  <si>
    <t>KALBAR</t>
  </si>
  <si>
    <t>SHREYANSH P SONIGARA</t>
  </si>
  <si>
    <t>15BMS10060</t>
  </si>
  <si>
    <t>SHREYANSH KUMAR LUNIYA</t>
  </si>
  <si>
    <t>15BMS10048</t>
  </si>
  <si>
    <t>HIGHER SECONDARY EDUCATION BOARD</t>
  </si>
  <si>
    <t>KISHOR BAID ROAD  NO 31 8TH CROSS  SHIVANANDANAGAR BANGALORE KARNATAKA</t>
  </si>
  <si>
    <t>KISHAN KUMAR LUNIYA</t>
  </si>
  <si>
    <t>SUSHMA LUNIYA</t>
  </si>
  <si>
    <t>LUNIYA JAIN</t>
  </si>
  <si>
    <t>SHREYA NARAYANAN</t>
  </si>
  <si>
    <t>15BMS10047</t>
  </si>
  <si>
    <t>#907, RAM SRIDHAR APARTMENTS 8TH FLOOR BTM LAYOUT, 2ND STAGE BANGALORE  KARNATAKA 560076</t>
  </si>
  <si>
    <t>NARAYANAN GOVINDARAJAN</t>
  </si>
  <si>
    <t>SOUMYA NARAYANAN</t>
  </si>
  <si>
    <t>SHIVAM U</t>
  </si>
  <si>
    <t>15BMS10111</t>
  </si>
  <si>
    <t>SEBA</t>
  </si>
  <si>
    <t>SHESHA SIMHA N</t>
  </si>
  <si>
    <t>15BMS10188</t>
  </si>
  <si>
    <t>#171 SC ROAD BASAVANAGUDI BANGALORE BANGALORE KARNATAKA 560004</t>
  </si>
  <si>
    <t>NAGARAJ C N</t>
  </si>
  <si>
    <t>PRABHAVATHI S R</t>
  </si>
  <si>
    <t>SHASHANK B S</t>
  </si>
  <si>
    <t>15BMS10073</t>
  </si>
  <si>
    <t># 12 MR LANE  COTTONPET BANGALORE KARANTAKA 560053</t>
  </si>
  <si>
    <t>SHIVAKUMAR B M</t>
  </si>
  <si>
    <t>SHYAMALA B S</t>
  </si>
  <si>
    <t>SHAHAB KHAN B</t>
  </si>
  <si>
    <t>15BMS10156</t>
  </si>
  <si>
    <t>6.8cgpa</t>
  </si>
  <si>
    <t>#5 TEACHERS COLONY  1ST CROSS, OPP TO PSIT HOSTEL BSK 2ND STAGE BANGALORE KARNATAKA 560070</t>
  </si>
  <si>
    <t>RESHMA BEGUM</t>
  </si>
  <si>
    <t>DHARBESH</t>
  </si>
  <si>
    <t>SATYAM TRIPATHI</t>
  </si>
  <si>
    <t>15BMS10110</t>
  </si>
  <si>
    <t>6.4cgpa</t>
  </si>
  <si>
    <t>SARAVANAN P</t>
  </si>
  <si>
    <t>15BMS10187</t>
  </si>
  <si>
    <t>#224 B2  MALAPRABHA NATIONAL VILLAGE  KORAMANGAL BANGALORE  KARNATAKA 560047</t>
  </si>
  <si>
    <t>G DEVA KUMAR</t>
  </si>
  <si>
    <t>P MANGALA DEVI</t>
  </si>
  <si>
    <t>SANSKRITI CHAKRABORTY</t>
  </si>
  <si>
    <t>15BMS10109</t>
  </si>
  <si>
    <t>#3 ASHANIKETHAN, JIRS JAKKASANDRA POST KANAKAPURA TALUK, RAMANAGARA BANGALORE KARNATAKA  562112</t>
  </si>
  <si>
    <t>SANJOY CHAKRABORTY</t>
  </si>
  <si>
    <t>VIJAYALAKSHMI DATTA</t>
  </si>
  <si>
    <t>SANDARVA GIRI</t>
  </si>
  <si>
    <t>15BMS10046</t>
  </si>
  <si>
    <t xml:space="preserve">SHANTINAGAR  BANGALORE NVL </t>
  </si>
  <si>
    <t>LAXMAN GIRI</t>
  </si>
  <si>
    <t>DURGA GIRI</t>
  </si>
  <si>
    <t>GIRI</t>
  </si>
  <si>
    <t>SAMPAT PRASAD GUPTA</t>
  </si>
  <si>
    <t>15BMS10154</t>
  </si>
  <si>
    <t>COUNCIL FOR THE INDIAN SCHOOL CERTIFICATE EXAMINATIONS NEW DELHI</t>
  </si>
  <si>
    <t>NEAR NILKHANT PETROL PUMP POST ETHELBARI DIST ALIPURDUAR SILIGURI WEST BENGAL 735204</t>
  </si>
  <si>
    <t>OM PRAKASH GUPTA</t>
  </si>
  <si>
    <t>PUNAM DEVI</t>
  </si>
  <si>
    <t>BIHARI</t>
  </si>
  <si>
    <t>SAID ZAKIRULLAH</t>
  </si>
  <si>
    <t>15BMS10045</t>
  </si>
  <si>
    <t>Afghan Government</t>
  </si>
  <si>
    <t>SAID PACHA</t>
  </si>
  <si>
    <t>SAID B B</t>
  </si>
  <si>
    <t>SAI ASHRUTH</t>
  </si>
  <si>
    <t>15BMS10186</t>
  </si>
  <si>
    <t>#293 4TH MAIN  6TH CROSS NRUPATUNGA NAGAR BANGALORE KARNATAKA 560076</t>
  </si>
  <si>
    <t>SRINIVASA RAJU N</t>
  </si>
  <si>
    <t>VANI S RAJU</t>
  </si>
  <si>
    <t>RAJU KSHATRIYA</t>
  </si>
  <si>
    <t>SAFIYA EFTIKHARY</t>
  </si>
  <si>
    <t>15BMS10043</t>
  </si>
  <si>
    <t>SAFIULLAH BARICHI</t>
  </si>
  <si>
    <t>15BMS10044</t>
  </si>
  <si>
    <t># 15/A 2ND MAIN, 17TH CROSS JAIN COLLEGE HOSTEL, J P NAGAR 5TH PHASE BANGALORE KARNATAKA 560078</t>
  </si>
  <si>
    <t>ASADULLAH</t>
  </si>
  <si>
    <t>KOBRA</t>
  </si>
  <si>
    <t>SABIR BATAJOO</t>
  </si>
  <si>
    <t>15BMS10212</t>
  </si>
  <si>
    <t>xbatajoo@gmail.com</t>
  </si>
  <si>
    <t>BHIMSEN TOLE POKHARA NEPAL POKHARA POKHARA</t>
  </si>
  <si>
    <t>RABINDRA BATAJOO</t>
  </si>
  <si>
    <t>ANJU BATAJOO</t>
  </si>
  <si>
    <t>SABA FIRDOUS</t>
  </si>
  <si>
    <t>15BMS10152</t>
  </si>
  <si>
    <t>#14 1ST CROSS 9TH A MAIN 1ST STAGE BTM LAYOUT BANGALORE KARNATAKA 560029</t>
  </si>
  <si>
    <t>FAZL UR RAHMAN</t>
  </si>
  <si>
    <t>SARWATH FARZANA</t>
  </si>
  <si>
    <t>SABA FATHIMA</t>
  </si>
  <si>
    <t>15BMS10074</t>
  </si>
  <si>
    <t>SSLC</t>
  </si>
  <si>
    <t>#912 2ND CROSS 3RD MAIN BHARATH HBCS LAYOUT BTM 2ND STAGE MICO LAYOUT BANGALOREKARNATAKA 560076</t>
  </si>
  <si>
    <t>NAZEER BASHA O</t>
  </si>
  <si>
    <t>SHAHEEN TAJ</t>
  </si>
  <si>
    <t>S KASHIB CHISHTY</t>
  </si>
  <si>
    <t>15BMS10107</t>
  </si>
  <si>
    <t>#375/14  CHISTIYA MAHAL PHOOL GALI  NEAR DARGAH SHARIFAJMER AJMERRAJASTHAN 305001</t>
  </si>
  <si>
    <t>S SAGHEER AHMED CHISHTY</t>
  </si>
  <si>
    <t>MAHINOOR CHISHTY</t>
  </si>
  <si>
    <t>S ANKUSH REDDY</t>
  </si>
  <si>
    <t>15BMS10059</t>
  </si>
  <si>
    <t># 172  1ST CROSS  I SECTOR HSR LAYOUT  BANGALORE KARNATAKA 560102</t>
  </si>
  <si>
    <t>L SURYANARAYAN REDDY</t>
  </si>
  <si>
    <t>S MAMATHA</t>
  </si>
  <si>
    <t>ROHIT RANKA R</t>
  </si>
  <si>
    <t>15BMS10151</t>
  </si>
  <si>
    <t>7.4cpga</t>
  </si>
  <si>
    <t>ROHAN PRABHAKAR</t>
  </si>
  <si>
    <t>15BMS10106</t>
  </si>
  <si>
    <t>INCHARA # 2 1ST CROSS G BLOCK KANAKANAGAR  R T NAGAR POST BANGALORE KARNATAKA 560032</t>
  </si>
  <si>
    <t>B E PRABHAKARA</t>
  </si>
  <si>
    <t>BHARATHI G B</t>
  </si>
  <si>
    <t>RISHAB MEHROTRA</t>
  </si>
  <si>
    <t>15BMS10042</t>
  </si>
  <si>
    <t>C#31/19 ENGLISHIYA LINE VARNASI UTTARPRADESH 220221</t>
  </si>
  <si>
    <t>RAJEEV MEHROTRA</t>
  </si>
  <si>
    <t>SEEMA MEHROTRA</t>
  </si>
  <si>
    <t>RAKSHITHA K K</t>
  </si>
  <si>
    <t>15BMS10185</t>
  </si>
  <si>
    <t>#265 1ST MAIN ROAD NETAJI SUBHASHCHANDRA BOSE  OPP TATAGUNI POST BANGALORE KARNATAKA 560082</t>
  </si>
  <si>
    <t>KRISHNAPPA K R</t>
  </si>
  <si>
    <t>PRABHAVATHI M</t>
  </si>
  <si>
    <t>BANAJIGA</t>
  </si>
  <si>
    <t>RAJKUMAR SATYAJEET</t>
  </si>
  <si>
    <t>15BMS10058</t>
  </si>
  <si>
    <t>TUNGAL BAZAR DRY FISH ALLEY IMPHAL TUNGAL BAZAR DRY FISH ALLEY IMPHAL 795001</t>
  </si>
  <si>
    <t>R K IBUNGOMACAA</t>
  </si>
  <si>
    <t>R K BABITA</t>
  </si>
  <si>
    <t>RAJ SHEKHAR CHOUKSEY</t>
  </si>
  <si>
    <t>15BMS10105</t>
  </si>
  <si>
    <t>Commerce + Physice Edu.</t>
  </si>
  <si>
    <t>MIG-143 BAGMUGALIA EXTENSION LAHARPUR BHOPAL MADHYA PRADESH 462043</t>
  </si>
  <si>
    <t>CHANDRA SHEKHAR CHOUKSEY</t>
  </si>
  <si>
    <t>VANDANA CHOUKSEY</t>
  </si>
  <si>
    <t>RAJ NAVIN VORA</t>
  </si>
  <si>
    <t>15BMS10149</t>
  </si>
  <si>
    <t>Science (PCMC)</t>
  </si>
  <si>
    <t>#241 1ST MAIN ROAD 1ST CROSS  WOC ROAD SHIVANAGARA BANAGALORE KARNATAKA 560010</t>
  </si>
  <si>
    <t>NAVIN</t>
  </si>
  <si>
    <t>MANDA</t>
  </si>
  <si>
    <t>RAHUL KUMAR D JAIN</t>
  </si>
  <si>
    <t>15BMS10148</t>
  </si>
  <si>
    <t>8cgpa</t>
  </si>
  <si>
    <t># 38 PILLAPPA LANE NAGARATHPET BANGALORE BANGALORE KARNATAKA 560002</t>
  </si>
  <si>
    <t>DINESH KUMAR JAIN</t>
  </si>
  <si>
    <t>MADHUBALA D</t>
  </si>
  <si>
    <t>RAHUL A KOTHARI</t>
  </si>
  <si>
    <t>15BMS10147</t>
  </si>
  <si>
    <t xml:space="preserve"> #77 K R ROAD JINESHWAR APP  BASAVANAGUDI FLAT NO 403 BANGALORE KARNATAKA 560004</t>
  </si>
  <si>
    <t>ASHOK KOTHARI</t>
  </si>
  <si>
    <t>A SANGITA KOTHARI</t>
  </si>
  <si>
    <t>PRITHVIRAJ S</t>
  </si>
  <si>
    <t>15BMS10072</t>
  </si>
  <si>
    <t>#A-10-03 AIISH LAYOUT 2ND STAGE BOGADI SOUTH MYSORE KARNATAKA 570026</t>
  </si>
  <si>
    <t>K SADASHIVA</t>
  </si>
  <si>
    <t>M S ANITHA</t>
  </si>
  <si>
    <t>PRATIK KUMAR KULDEEP</t>
  </si>
  <si>
    <t>15BMS10104</t>
  </si>
  <si>
    <t>Science (PCM)</t>
  </si>
  <si>
    <t>AT/DO  DAMANJODI KORAPUT DAMANJODI ODISHA 763008</t>
  </si>
  <si>
    <t>PRADEEP KUMAR KULDEEP</t>
  </si>
  <si>
    <t>LEENA JOHNSON</t>
  </si>
  <si>
    <t>PRANAY R RATHOD</t>
  </si>
  <si>
    <t>15BMS10103</t>
  </si>
  <si>
    <t>PANKAJ A PATEL</t>
  </si>
  <si>
    <t>15BMS10146</t>
  </si>
  <si>
    <t># 3/7 14TH MAIN ATTIGUPPE  AGROMORE LAYOUT, VIJAYANGAR BANGALORE KARNATAKA 560040</t>
  </si>
  <si>
    <t>ARAVIND R</t>
  </si>
  <si>
    <t>RASHEELA A</t>
  </si>
  <si>
    <t>PANGAMBAM NICK</t>
  </si>
  <si>
    <t>15BMS10101</t>
  </si>
  <si>
    <t>P NILAKOMOL SINGH</t>
  </si>
  <si>
    <t>P PREMESWARI DEVI</t>
  </si>
  <si>
    <t>NISHATH AHMED H</t>
  </si>
  <si>
    <t>15BMS10180</t>
  </si>
  <si>
    <t>#7 6TH CROSS TAVAREKERE PARK MAIN ROAD BISMILLAH NAGAR , BG ROAD BANGALORE KARNATAKA 560029</t>
  </si>
  <si>
    <t>HAYATH BASHA A</t>
  </si>
  <si>
    <t>FAHMIDA</t>
  </si>
  <si>
    <t>LAABAY</t>
  </si>
  <si>
    <t>NIDHI SHRESTHA</t>
  </si>
  <si>
    <t>15BMS10040</t>
  </si>
  <si>
    <t xml:space="preserve">  09 COLLEGE ROAD NVL DHARAN SUNSARI 56700</t>
  </si>
  <si>
    <t>MANI RAJ MASKEY</t>
  </si>
  <si>
    <t>KAVITA SHRESTHA</t>
  </si>
  <si>
    <t>NEPALIAN</t>
  </si>
  <si>
    <t>NELAPATLA RADHA KRISHNA</t>
  </si>
  <si>
    <t>15BMS10098</t>
  </si>
  <si>
    <t>FLAT-102 SRI SAI TOWERS  RAVINDRA NAGAR HABSIGUDA HYDERABAD 500007</t>
  </si>
  <si>
    <t>N V B VITTAL</t>
  </si>
  <si>
    <t>SAILAJA NELAPATLA</t>
  </si>
  <si>
    <t>NEHA D BHULANI</t>
  </si>
  <si>
    <t>15BMS10057</t>
  </si>
  <si>
    <t xml:space="preserve"> #66 3RD MAIN ROAD  RAGHAVENDRA LAYOUT AREKERE B G ROAD BANGALORE KARNATAKA 560076</t>
  </si>
  <si>
    <t>DEEPAK C BHULANI</t>
  </si>
  <si>
    <t>BEENA D BHULANI</t>
  </si>
  <si>
    <t>N NIKILESH</t>
  </si>
  <si>
    <t>15BMS10071</t>
  </si>
  <si>
    <t>2ndclass</t>
  </si>
  <si>
    <t>MOHAMMED FAIZAN</t>
  </si>
  <si>
    <t>15BMS10056</t>
  </si>
  <si>
    <t>#41 5TH A CROSS TMCS LAYOUT JP NAGAR 1ST PHASE BANGALORE KARNATAKA 560075</t>
  </si>
  <si>
    <t>ELAHI R</t>
  </si>
  <si>
    <t>SHAHINA BEGUM</t>
  </si>
  <si>
    <t>MOHAMED SHAFIQ ADAM</t>
  </si>
  <si>
    <t>15BMS10144</t>
  </si>
  <si>
    <t>MAHARASHTRA STATE BOARD OF SECONDARY AND HIGHER SECONDARY EDUCATION PUNE</t>
  </si>
  <si>
    <t>MOHAMED ATEEQ</t>
  </si>
  <si>
    <t>15BMS10143</t>
  </si>
  <si>
    <t>MILAN JAIN S</t>
  </si>
  <si>
    <t>15BMS10142</t>
  </si>
  <si>
    <t xml:space="preserve"> 1ST MAIN ROAD 1ST CROSS NEAR BOMBAY DYEING BUS STOP GOVARDHAN BUILDING   BANGALORE KARNATAKA 560054</t>
  </si>
  <si>
    <t>SHANTHI LAL JAIN</t>
  </si>
  <si>
    <t>DHANALAXMI JAIN</t>
  </si>
  <si>
    <t>MEGHANA P SHINDE</t>
  </si>
  <si>
    <t>15BMS10070</t>
  </si>
  <si>
    <t>SRI PRARASH METAL STORES BELLARY ROAD NEHRU CIRCLE CHITRADURGA CHALLAKERE KARNATAKA 577522</t>
  </si>
  <si>
    <t>N PRAKASH SHINDE</t>
  </si>
  <si>
    <t>SHARMILA M SHINDE</t>
  </si>
  <si>
    <t>GONDALI-MARATI</t>
  </si>
  <si>
    <t>MADHURENU NATH</t>
  </si>
  <si>
    <t>15BMS10092</t>
  </si>
  <si>
    <t>TIRUPATI IRON  BASUDEVPUR MANJUSHREE, HALDIA HALDIA WESTBENGAL 721602</t>
  </si>
  <si>
    <t>RATAN NATH</t>
  </si>
  <si>
    <t>DEBI NATH</t>
  </si>
  <si>
    <t>KRUTHICK SAVANTH K</t>
  </si>
  <si>
    <t>15BMS10202</t>
  </si>
  <si>
    <t>#28 21ST MAIN ROAD MUNESHWARA BLOCK BANGALORE KARNATAKA 560085</t>
  </si>
  <si>
    <t>CHANDRA SHEKAR K</t>
  </si>
  <si>
    <t>KALA SHEKAR</t>
  </si>
  <si>
    <t>KRIPA POKHREL</t>
  </si>
  <si>
    <t>15BMS10036</t>
  </si>
  <si>
    <t>JAWALAKHEL, LALITPUR LALITPUR UTTARPRADESH</t>
  </si>
  <si>
    <t>SANJEEB CHANDRA POKHREL</t>
  </si>
  <si>
    <t>KABITA SHARMA POKHREL</t>
  </si>
  <si>
    <t>KESHAV JHALANI</t>
  </si>
  <si>
    <t>15BMS10090</t>
  </si>
  <si>
    <t>5.6cgpa</t>
  </si>
  <si>
    <t>#19 A VIJAY VIHAR COLONY  NAVA KHEDA AMBABADI JAIPUR RAJASTHAN 335501</t>
  </si>
  <si>
    <t>DHARMENDAR KUMAR JHALANI</t>
  </si>
  <si>
    <t>SUMAN JHALANI</t>
  </si>
  <si>
    <t>KEMMY VALENTINA KATTO</t>
  </si>
  <si>
    <t>15BMS10034</t>
  </si>
  <si>
    <t>PAUL KATTO</t>
  </si>
  <si>
    <t>ALFREDINA ALPHONCE</t>
  </si>
  <si>
    <t>KAUSHAL M P</t>
  </si>
  <si>
    <t>15BMS10176</t>
  </si>
  <si>
    <t>23/11 23RD MAIN  GIRINAGAR T BLOCK BANGALORE KARNATAKA 560085</t>
  </si>
  <si>
    <t>PRANESH RAO M S</t>
  </si>
  <si>
    <t>SHOBHA H J</t>
  </si>
  <si>
    <t>KARAN BANDI</t>
  </si>
  <si>
    <t>15BMS10175</t>
  </si>
  <si>
    <t>#64/2 1ST MAIN 3RD CROSS ROYAL MERIDIAN LAYOUT  BEGUR ROAD BANGALORE KARNATAKA 560068</t>
  </si>
  <si>
    <t>KALAKAPPA BANDI</t>
  </si>
  <si>
    <t>SANYUKTA BANDI</t>
  </si>
  <si>
    <t>K ROBIN RAJAN</t>
  </si>
  <si>
    <t>15BMS10089</t>
  </si>
  <si>
    <t>MAHARASHTRA</t>
  </si>
  <si>
    <t>LAXMI NIVAS  NEAR GIRISH CINEMA  KURUNDWAD KOLHAPUR MAHARASHTRA 416106</t>
  </si>
  <si>
    <t>RAJAN R PUDUSHERI</t>
  </si>
  <si>
    <t>JISHA RAJAN</t>
  </si>
  <si>
    <t>THIYA</t>
  </si>
  <si>
    <t>K ARPITHA</t>
  </si>
  <si>
    <t>15BMS10198</t>
  </si>
  <si>
    <t># 276 9TH A MAIN 2ND BLOCK  JAYANAGAR BANGALORE KARNATAKA 560011</t>
  </si>
  <si>
    <t>LAKSHMINARAYANA K</t>
  </si>
  <si>
    <t>ANURADHA L NARAYANA</t>
  </si>
  <si>
    <t>JISHNU P VALAPPIL</t>
  </si>
  <si>
    <t>15BMS10088</t>
  </si>
  <si>
    <t>SAIHAT DAMMAM SAUDI ARABIA KANNUR KERALA 670622</t>
  </si>
  <si>
    <t>BABU P V</t>
  </si>
  <si>
    <t>BINDHU P V</t>
  </si>
  <si>
    <t>THEEYAR</t>
  </si>
  <si>
    <t>JAVERIA TARANUM</t>
  </si>
  <si>
    <t>15BMS10137</t>
  </si>
  <si>
    <t>#19/1 3RD CROSS  6TH MAIN BTM LAYOUT 1ST STAGE BANGALORE KARNATAKA 560029</t>
  </si>
  <si>
    <t>AJAZ AHMED C</t>
  </si>
  <si>
    <t>NASREEN ARSHIYA</t>
  </si>
  <si>
    <t>I SAQLAIN AHMED</t>
  </si>
  <si>
    <t>15BMS10087</t>
  </si>
  <si>
    <t>#622 22ND MAIN 36TH CROSS 4TH T BLOCK JAYANAGAR BANGALORE KARNATAKA 560041</t>
  </si>
  <si>
    <t>M IRSHAD AHMED</t>
  </si>
  <si>
    <t>SALEHA PARVEEN</t>
  </si>
  <si>
    <t>HUSSAIN K JAMALI</t>
  </si>
  <si>
    <t>15BMS10054</t>
  </si>
  <si>
    <t xml:space="preserve"> #6  MRR ROAD SJP ROAD CROSS BANGALORE KARNATAKA  560002</t>
  </si>
  <si>
    <t>KHUJEM S JAMALI</t>
  </si>
  <si>
    <t>MUNIRA K JAMALI</t>
  </si>
  <si>
    <t>HUDAIF P</t>
  </si>
  <si>
    <t>15BMS10086</t>
  </si>
  <si>
    <t xml:space="preserve">VOCATIONAL HIGHER SECONDARY EXAMINATION </t>
  </si>
  <si>
    <t>NEW HOUSE  NEAR PADNE PANCHAYATH POST  PADNE KASARGOD DIST PADNE KERALA 671312</t>
  </si>
  <si>
    <t>MUSTHAFA P</t>
  </si>
  <si>
    <t>JUBAIRIYA P</t>
  </si>
  <si>
    <t>HOSNIA EFTIKHARY</t>
  </si>
  <si>
    <t>15BMS10033</t>
  </si>
  <si>
    <t>MOHAMMD ESSA</t>
  </si>
  <si>
    <t>ZAHRA</t>
  </si>
  <si>
    <t>HITESH SINGANAMALA</t>
  </si>
  <si>
    <t>14BMS10112</t>
  </si>
  <si>
    <t>2014-2017</t>
  </si>
  <si>
    <t>C/O S HARI KRISHNA, FLAT # B-303, NIPUNA HERITAGE 11TH 'B' CROSS, KODIGE HALLI NEAR ANJANEYA SWAMY TEMPLE, VIRUPAKSHAPURA BANGALORE KARNATAKA 560097</t>
  </si>
  <si>
    <t>PADMASHALI</t>
  </si>
  <si>
    <t>RE-ADMISSION</t>
  </si>
  <si>
    <t>HAJAR QAIMY</t>
  </si>
  <si>
    <t>15BMS10031</t>
  </si>
  <si>
    <t>SAFAR MOHAMMAD</t>
  </si>
  <si>
    <t>SABURHA</t>
  </si>
  <si>
    <t>G BALA MURLI</t>
  </si>
  <si>
    <t>15BMS10174</t>
  </si>
  <si>
    <t>DHRITHI KUMAR</t>
  </si>
  <si>
    <t>15BMS10037</t>
  </si>
  <si>
    <t>3.23cgpa</t>
  </si>
  <si>
    <t xml:space="preserve"> THAIACRYLIC FIBRE  CO LTD 54 005 SUDBUNTAD ROAD TANDIEWKAENGKHOI SARBURI THAILAND 18110</t>
  </si>
  <si>
    <t>H S KUMAR</t>
  </si>
  <si>
    <t>INDUMATI KUMAR</t>
  </si>
  <si>
    <t>DHANANJAY H S</t>
  </si>
  <si>
    <t>15BMS10173</t>
  </si>
  <si>
    <t>#203 1ST FLOOR  JANAVI CLASSIC APPT 21ST MAIN 5TH PHASE JPNAGAR BANGALORE KARNATAKA 560078</t>
  </si>
  <si>
    <t>SHIVANNA H C</t>
  </si>
  <si>
    <t>LAKSHAMMA H</t>
  </si>
  <si>
    <t>DEVESH SALECHA</t>
  </si>
  <si>
    <t>15BMS10133</t>
  </si>
  <si>
    <t>5.8cgpa</t>
  </si>
  <si>
    <t>133 GULABNAGAR PAL ROAD KHEMAKAKUA  JODHPUR JODHPUR RAJASTHAN 342008</t>
  </si>
  <si>
    <t>NARESH SALECHA</t>
  </si>
  <si>
    <t>USHA SALECHA</t>
  </si>
  <si>
    <t>DEEPTI GULECHHA</t>
  </si>
  <si>
    <t>15BMS10132</t>
  </si>
  <si>
    <t>#163A CLASSIC ORCHARDS  BEHIND MEENAKSHI TEMPLE  B G ROAD BANGALORE KARNATAKA 560076</t>
  </si>
  <si>
    <t>JITENDRA KUMAR GULECHHA</t>
  </si>
  <si>
    <t>LATADEVI GULECHHA</t>
  </si>
  <si>
    <t>DEEPAK M S RAJ</t>
  </si>
  <si>
    <t>15BMS10131</t>
  </si>
  <si>
    <t xml:space="preserve"> #69 AKKIPET MAIN ROAD BANGALORE BANGALORE KARNATAKA 560053</t>
  </si>
  <si>
    <t>MADAN SINGH</t>
  </si>
  <si>
    <t>SANTOSH</t>
  </si>
  <si>
    <t>RAJPUROHIT</t>
  </si>
  <si>
    <t>CHIRAG R JAIN</t>
  </si>
  <si>
    <t>15BMS10053</t>
  </si>
  <si>
    <t>#M 3  8TH CROSS 3RD MAIN ROAD LAKSHMINARAYANAPURAM BANGALORE KARNATAKA 560021</t>
  </si>
  <si>
    <t>RAMESH G</t>
  </si>
  <si>
    <t>LEELA R JAIN</t>
  </si>
  <si>
    <t>CHANDRA PRAKASH L</t>
  </si>
  <si>
    <t>15BMS10130</t>
  </si>
  <si>
    <t>#58 GARVE BHAVI PALYA HOSUR MAIN ROAD BANGALORE BANGALORE KARNATAKA 560068</t>
  </si>
  <si>
    <t>LAKSHMAN LAL</t>
  </si>
  <si>
    <t>SAMU DEVI</t>
  </si>
  <si>
    <t>MARVADI</t>
  </si>
  <si>
    <t>BHUMIKA M</t>
  </si>
  <si>
    <t>15BMS10129</t>
  </si>
  <si>
    <t>JAMMU AND KASHMIR STATE BOARD OF EDUCATION</t>
  </si>
  <si>
    <t>#117 KATHRIGUPPE MAIN ROAD BSK 3RD STAGE BANGALORE KARNATAKA 560085</t>
  </si>
  <si>
    <t>B MUNIRAJU</t>
  </si>
  <si>
    <t>P PRAPULLA</t>
  </si>
  <si>
    <t>BHASKAR C GOWDA</t>
  </si>
  <si>
    <t>15BMS10069</t>
  </si>
  <si>
    <t>#59/1 ASHWATH KATTE ROAD RUDRAPPA GARDEN KASTURIBA NAGAR BANGALORE KARNATAKA 560026</t>
  </si>
  <si>
    <t>CHANNAPPA A J</t>
  </si>
  <si>
    <t>SHAKUNTALA</t>
  </si>
  <si>
    <t>AYUSH SAMDARIYA</t>
  </si>
  <si>
    <t>15BMS10128</t>
  </si>
  <si>
    <t>M H JAIN # 48 MISSION ROAD CROSS BEHIND NOBLE STORES BANGALORE KARNATAKA 560027</t>
  </si>
  <si>
    <t>MAHESH M SAMDARIYA</t>
  </si>
  <si>
    <t>ANITA SAMDARIYA</t>
  </si>
  <si>
    <t>ATUL S RAGHUNATHAN</t>
  </si>
  <si>
    <t>15BMS10001</t>
  </si>
  <si>
    <t># 702, 30TH MAIN, BTM LAYOUT 2ND STAGE, BANGALORE, KARNATAKA - 560076</t>
  </si>
  <si>
    <t>S RAGHUNATHAN</t>
  </si>
  <si>
    <t>USHA RAGHUNATHAN</t>
  </si>
  <si>
    <t>ASHISH SHAH</t>
  </si>
  <si>
    <t>15BMS10030</t>
  </si>
  <si>
    <t>SUKEYDHARA-04, GPO BOX NO 21486, SHAH GROUP, KATHMANDU 44600</t>
  </si>
  <si>
    <t>RAM BISWAS SHAH</t>
  </si>
  <si>
    <t>PINKY SHAH</t>
  </si>
  <si>
    <t>ARJUN P</t>
  </si>
  <si>
    <t>15BMS10068</t>
  </si>
  <si>
    <t>#50 BELL RESIDENCY 1ST CROSS NEAR MEENAKSHI TEMPLE B G ROAD BANGALORE KARNATAKA KARNATAKA560076</t>
  </si>
  <si>
    <t>K PRAKASH</t>
  </si>
  <si>
    <t>N GAYATHRIDEVI</t>
  </si>
  <si>
    <t>CHETTAIR</t>
  </si>
  <si>
    <t>ARJUN K S</t>
  </si>
  <si>
    <t>15BMS10083</t>
  </si>
  <si>
    <t>COMPUTER SCIENCE</t>
  </si>
  <si>
    <t>GOWRI SADHANAM KOYILANDI BAZAR KOYILANDI KOYILANDI KERALA 673620</t>
  </si>
  <si>
    <t>K S RAGHURAM</t>
  </si>
  <si>
    <t>SINDHU K</t>
  </si>
  <si>
    <t>ARJUN K R</t>
  </si>
  <si>
    <t>15BMS10172</t>
  </si>
  <si>
    <t># 26 VEDHA NILAYA 3RD CROSS NEW THIPPASANDRA HAL 3RD STAGE INDIRANAGAR BANGALORE KARNATAKA 560075</t>
  </si>
  <si>
    <t>RAVI KUMAR K C</t>
  </si>
  <si>
    <t>SOWMYA</t>
  </si>
  <si>
    <t>ARIF C</t>
  </si>
  <si>
    <t>15BMS10127</t>
  </si>
  <si>
    <t>#55/58 SWATHI SHREE NILAYA NANDISHWARA LAYOUT GB PALYA BANGALORE KARNATAKA 560068</t>
  </si>
  <si>
    <t>CHAN A</t>
  </si>
  <si>
    <t>MUBARAK BEGUM C</t>
  </si>
  <si>
    <t>ANTHONY RAHUL RAJ R</t>
  </si>
  <si>
    <t>15BMS10082</t>
  </si>
  <si>
    <t>#102 JP NAGAR 5TH PHASE 16M CROSS 22ND MAIN B-78 BANGALOREKARNATAKA 560078</t>
  </si>
  <si>
    <t>ROBERT A</t>
  </si>
  <si>
    <t>RANI T</t>
  </si>
  <si>
    <t>ANAGHA SRINATH</t>
  </si>
  <si>
    <t>15BMS10126</t>
  </si>
  <si>
    <t xml:space="preserve"> FLAT NO G05  KALPATHARU PARADISE 12TH MAIN CONTOUR ROAD , PADMANABHANAGAR BANGALORE KARNATAKA 560070</t>
  </si>
  <si>
    <t>N SRINATH</t>
  </si>
  <si>
    <t>MAMATA SRINATH</t>
  </si>
  <si>
    <t>AMOGH ADAHALLIKAR</t>
  </si>
  <si>
    <t>15BMS10080</t>
  </si>
  <si>
    <t>AMERICAN HIGH SCHOOL DIPLOMA TANSCRIPT</t>
  </si>
  <si>
    <t>#241 A  NANJUNDESHWARA LAYOUT 5TH PHASE J P NAGAR BANGALOREKARNATAKA 560078</t>
  </si>
  <si>
    <t>RAMESH ADAHALLIKAR</t>
  </si>
  <si>
    <t>SWATI ADAHALLIKAR</t>
  </si>
  <si>
    <t>AMIT JINDAL</t>
  </si>
  <si>
    <t>15BMS10079</t>
  </si>
  <si>
    <t>SEC 1 D32  JINDAL NIVAS  NEAR BHAVANI PRESS DEVENDRA NAGARA RAIPUR CHATTISGARH 492001</t>
  </si>
  <si>
    <t>MANOHAR LAL JINDAL</t>
  </si>
  <si>
    <t>SUNITA JINDAL</t>
  </si>
  <si>
    <t>AMARPREET SINGH</t>
  </si>
  <si>
    <t>15BMS10029</t>
  </si>
  <si>
    <t>IGCSE (CIE)</t>
  </si>
  <si>
    <t>A level(CIE)</t>
  </si>
  <si>
    <t>VILLA # 91, PUDA COLONY MALOUT, PUNJAB - 152107</t>
  </si>
  <si>
    <t>31-05-1998</t>
  </si>
  <si>
    <t>HARBHAJAN SINGH</t>
  </si>
  <si>
    <t>KARAMJIT KAUR</t>
  </si>
  <si>
    <t>AMAN R JAIN</t>
  </si>
  <si>
    <t>15BMS10125</t>
  </si>
  <si>
    <t>#19 7TH CROSS  4TH MAIN ROAD SR NAGAR BANGALORE KARNATAKA 560027</t>
  </si>
  <si>
    <t>RIKHAB CHAND JAIN</t>
  </si>
  <si>
    <t>MAINA JAIN</t>
  </si>
  <si>
    <t>AMAN HARISH SHA</t>
  </si>
  <si>
    <t>15BMS10051</t>
  </si>
  <si>
    <t xml:space="preserve"> #67/1 2ND FLOOR SRI RANGA NETKALLAPPA CIRCLE BASAVANAGUDI BANGALORE KARNATAKA 560004</t>
  </si>
  <si>
    <t>HARISH KUMAR J SHA</t>
  </si>
  <si>
    <t>NEELAM H SHA</t>
  </si>
  <si>
    <t>ALINA TABDAR</t>
  </si>
  <si>
    <t>15BMS10211</t>
  </si>
  <si>
    <t>bbekc61@gmail.com</t>
  </si>
  <si>
    <t>C/O BIBEK CHAUDHARY BIRATNAGAR-5    KANCHANBARI  MORANG  NEPAL</t>
  </si>
  <si>
    <t>RAM KUMAR TABDAR</t>
  </si>
  <si>
    <t>NEELAM TABDAR</t>
  </si>
  <si>
    <t>TABDAR</t>
  </si>
  <si>
    <t>AKSHAY</t>
  </si>
  <si>
    <t>15BMS10124</t>
  </si>
  <si>
    <t>C/O SURESH TEXTILES A M LANE  CHICKPET LANE CROSS BANGALORE KARNATAKA 560053</t>
  </si>
  <si>
    <t>ARAVIND KUMAR</t>
  </si>
  <si>
    <t>SANGEETHA DEVI</t>
  </si>
  <si>
    <t>AKASH KUMAWAT</t>
  </si>
  <si>
    <t>15BMS10123</t>
  </si>
  <si>
    <t>SUMUKHA PRIDE APP 5TH FLOOR 401 16/2 1ST MAIN GANGAPARMESHWARI NAGAR BANGALORE KARNATAKA 560076</t>
  </si>
  <si>
    <t>BHAG CHAND KUMAWAT</t>
  </si>
  <si>
    <t>SONU KUMAWAT</t>
  </si>
  <si>
    <t>AISHWARYA SURESH</t>
  </si>
  <si>
    <t>15BMS10028</t>
  </si>
  <si>
    <t>aishwarya.sures97@gmail.com</t>
  </si>
  <si>
    <t>3.2cgpa</t>
  </si>
  <si>
    <t>INTERNATIONAL SCHOOL EASTERN SEABOARD</t>
  </si>
  <si>
    <t>BUMAMAHESHWARI 6/1, 3RD MAIN ROAD VINAYAKA NAGAR, B BLOCK KONENA AGRAHARA, BANGALORE 56001</t>
  </si>
  <si>
    <t>29-08-1997</t>
  </si>
  <si>
    <t>SURESH SUNDARAM</t>
  </si>
  <si>
    <t xml:space="preserve"> RAJI SURESH</t>
  </si>
  <si>
    <t>ADITYA SHAH</t>
  </si>
  <si>
    <t>15BMS10027</t>
  </si>
  <si>
    <t>#281, KHOLAPRAVESH MARG, SOAL TEEMODE, KATHMANDU, NEPAL - 44600</t>
  </si>
  <si>
    <t>26-01-1996</t>
  </si>
  <si>
    <t>SANGEETA SHAH</t>
  </si>
  <si>
    <t>NEPALESE</t>
  </si>
  <si>
    <t>ADITYA G</t>
  </si>
  <si>
    <t>15BMS10170</t>
  </si>
  <si>
    <t xml:space="preserve"> #146 G1 6TH MAIN 1ST CROSS SUBRAMANYAPURA POST AREHALLI BANGALORE KARNATAKA 560061</t>
  </si>
  <si>
    <t>GAJENDRA BABU R</t>
  </si>
  <si>
    <t>REVATHY G</t>
  </si>
  <si>
    <t>ADIL ALI JAHANGEER</t>
  </si>
  <si>
    <t>15BMS10076</t>
  </si>
  <si>
    <t>Commerce (BEBA)</t>
  </si>
  <si>
    <t>SHAHINA MANZIL  CHALLAPURAM POST CALICUT CALICUT KERAL741456</t>
  </si>
  <si>
    <t>ASMA MANZIL JAHANGEER</t>
  </si>
  <si>
    <t>SUSAN JAHANGEER</t>
  </si>
  <si>
    <t>ABHISHEK R</t>
  </si>
  <si>
    <t>15BMS10169</t>
  </si>
  <si>
    <t>AKSHAYANAGAR HULIMAVU BEGUR ROAD BANGALORE BANGALORE KARNATAKA 560068</t>
  </si>
  <si>
    <t>RAJANNA P</t>
  </si>
  <si>
    <t>AAKARSH SUDESH</t>
  </si>
  <si>
    <t>15BMS10168</t>
  </si>
  <si>
    <t>DUMMI NILAYA VPEXTN 1ST CROSS RTO OFFICE ROA CHITRADURGA KARNATAKA 577501</t>
  </si>
  <si>
    <t>SUDESH S</t>
  </si>
  <si>
    <t>BHUVANESHWARI SUDESH</t>
  </si>
  <si>
    <t>REDDY VOKKALIGA</t>
  </si>
  <si>
    <t>TEJAS SANGTANI</t>
  </si>
  <si>
    <t>RISHAB RANKA</t>
  </si>
  <si>
    <t>PALSANG GURUNG</t>
  </si>
  <si>
    <t>GANGAVARAPU AMARNATH REDDY</t>
  </si>
  <si>
    <t>ANWESH A R</t>
  </si>
  <si>
    <t>AKASH JALAN</t>
  </si>
  <si>
    <t>SAYED FAISAL</t>
  </si>
  <si>
    <t>RAJAT</t>
  </si>
  <si>
    <t>RAHUL</t>
  </si>
  <si>
    <t>PRABESH SOLANKI</t>
  </si>
  <si>
    <t>DEEPAK K</t>
  </si>
  <si>
    <t>DEEPAK CHABRA</t>
  </si>
  <si>
    <t>YAMINI DUGAR</t>
  </si>
  <si>
    <t>SIRISHA K J</t>
  </si>
  <si>
    <t>SHUBHDEEP NIRANKARI</t>
  </si>
  <si>
    <t>5.4cgpa</t>
  </si>
  <si>
    <t>RAHUL RAVI</t>
  </si>
  <si>
    <t>NIKHIL N JAIN</t>
  </si>
  <si>
    <t>MOHAMMED ZAIN SHAIKH</t>
  </si>
  <si>
    <t>MOHAMMED AJAZ E</t>
  </si>
  <si>
    <t>MAZIN KZHAKKINIYIL MOHAMMED</t>
  </si>
  <si>
    <t>MASWOOD AZIZI</t>
  </si>
  <si>
    <t>MANAM WAHGE</t>
  </si>
  <si>
    <t>KUNAL MEHROTRA</t>
  </si>
  <si>
    <t>KIRAN KUMAR K</t>
  </si>
  <si>
    <t>JAHNVI SHAH</t>
  </si>
  <si>
    <t>HARDEEP MANE</t>
  </si>
  <si>
    <t>GOURAV MITTAL</t>
  </si>
  <si>
    <t>AMAR KAUSHIK</t>
  </si>
  <si>
    <t>Patalia Meet Girish</t>
  </si>
  <si>
    <t>15BCA12002</t>
  </si>
  <si>
    <t>7405200656/9924939240</t>
  </si>
  <si>
    <t>STATE BOARD</t>
  </si>
  <si>
    <t>No.17, Dig vijay plot, Shalibhadra park, A wing, 401, opp oswal hospital, Jamnagar, Gujarat</t>
  </si>
  <si>
    <t>15.05.1997</t>
  </si>
  <si>
    <t>Girish Patalia</t>
  </si>
  <si>
    <t>Nayna Patalia</t>
  </si>
  <si>
    <t>vaishnav</t>
  </si>
  <si>
    <t>Prasanna Venkatesh B</t>
  </si>
  <si>
    <t>15BCA12003</t>
  </si>
  <si>
    <t>DIPLOMA IT</t>
  </si>
  <si>
    <t>DEPARTMENT OF TECHNICAL EDU.</t>
  </si>
  <si>
    <t>No.40, 3rd main rd, Nirupatunga nagar, NGEF layout, Nagarabhavi, Blore</t>
  </si>
  <si>
    <t>20.5.1994</t>
  </si>
  <si>
    <t>S.Bindu Madhavan</t>
  </si>
  <si>
    <t>B.Kanchana</t>
  </si>
  <si>
    <t>Rajat Raj Jha</t>
  </si>
  <si>
    <t>15BCA12004</t>
  </si>
  <si>
    <t>SCI- PCMC</t>
  </si>
  <si>
    <t>House no-2, VGS layout, ejipura, Blore-49</t>
  </si>
  <si>
    <t>19.09.1997</t>
  </si>
  <si>
    <t>Bimesh Kumar Jha</t>
  </si>
  <si>
    <t>Rakhi Jha</t>
  </si>
  <si>
    <t xml:space="preserve"> -</t>
  </si>
  <si>
    <t>Khazin saneyar tajjdeen</t>
  </si>
  <si>
    <t>15BCA12005</t>
  </si>
  <si>
    <t>P/B 614, postal code 117, wadikabir, oman</t>
  </si>
  <si>
    <t>1.8.1997</t>
  </si>
  <si>
    <t>V.K Thajudeen</t>
  </si>
  <si>
    <t>Sajitha Tajjdeen</t>
  </si>
  <si>
    <t>Tripathi Satish Dinesh</t>
  </si>
  <si>
    <t>15BCA12006</t>
  </si>
  <si>
    <t>C-204, Mantri Elite, JP Nagar, 3rd phase, Bannerghatta rd, Blore</t>
  </si>
  <si>
    <t>05.12.1996</t>
  </si>
  <si>
    <t>Dinesh Tripathi</t>
  </si>
  <si>
    <t>Rekha Tripathi</t>
  </si>
  <si>
    <t>Kannika Devi S</t>
  </si>
  <si>
    <t>15BCA12007</t>
  </si>
  <si>
    <t>No.204/1, 3rd main, 5th cross, Chamarajpet, Blore-18</t>
  </si>
  <si>
    <t>07.01.1997</t>
  </si>
  <si>
    <t>Shanmugan A P</t>
  </si>
  <si>
    <t>Shanmugavalli S</t>
  </si>
  <si>
    <t>080-26673951</t>
  </si>
  <si>
    <t>Chetty</t>
  </si>
  <si>
    <t>Raghavendra D R</t>
  </si>
  <si>
    <t>15BCA12008</t>
  </si>
  <si>
    <t>Sri nagar, Basavanagudi, Blore.</t>
  </si>
  <si>
    <t>20.05.1996</t>
  </si>
  <si>
    <t>DS Rajesh</t>
  </si>
  <si>
    <t>C Seetha Lakshmi</t>
  </si>
  <si>
    <t>Rahul Raj S</t>
  </si>
  <si>
    <t>15BCA12009</t>
  </si>
  <si>
    <t>no,12, 15th block, SBM Colony, Sri rampura 2nd stage, Mysore</t>
  </si>
  <si>
    <t>18.4.1996</t>
  </si>
  <si>
    <t>Subramani A</t>
  </si>
  <si>
    <t>Meenakshi S</t>
  </si>
  <si>
    <t>Chettiar</t>
  </si>
  <si>
    <t>Shreehari HS</t>
  </si>
  <si>
    <t>15BCA12010</t>
  </si>
  <si>
    <t>No.103, Sri krishna, 4th main, PP layout, BSK 3rd stage, Katriguppe, Blore</t>
  </si>
  <si>
    <t>10.8.1996</t>
  </si>
  <si>
    <t>Sripadachar H</t>
  </si>
  <si>
    <t>Shobha S</t>
  </si>
  <si>
    <t>Srividya B G</t>
  </si>
  <si>
    <t>15BCA12011</t>
  </si>
  <si>
    <t>No18, 1st cross, 5th main, MR garden, Sanjaya nagar, Blore</t>
  </si>
  <si>
    <t>20.07.1997</t>
  </si>
  <si>
    <t>Gopinath B K</t>
  </si>
  <si>
    <t>Bhagyalatha K.A</t>
  </si>
  <si>
    <t>Tejas Prashanth J</t>
  </si>
  <si>
    <t>15BCA12012</t>
  </si>
  <si>
    <t>44/2, 01 Ramashwara temple compoud, DJ halli, Tannery road, Blore-47.</t>
  </si>
  <si>
    <t>01.01.1997</t>
  </si>
  <si>
    <t>T P Jayachandran</t>
  </si>
  <si>
    <t>J Lalitha</t>
  </si>
  <si>
    <t>Baljiga</t>
  </si>
  <si>
    <t>Aditya Raj</t>
  </si>
  <si>
    <t>15BCA12013</t>
  </si>
  <si>
    <t>17, 10th Main, 11thcross, Maruthinagar, Malleshpalya, New Thippasandra, Bangalore-560075</t>
  </si>
  <si>
    <t>02.07.1997</t>
  </si>
  <si>
    <t>Prabhakar Rajesh</t>
  </si>
  <si>
    <t>Sonu Rajesh</t>
  </si>
  <si>
    <t>Adnan Moiz Dhinojwala</t>
  </si>
  <si>
    <t>15BCA12014</t>
  </si>
  <si>
    <t>No.56/2C, GR lane, SD road cross, Air aqua valves and fittings, Blore-02</t>
  </si>
  <si>
    <t>04.02.1997</t>
  </si>
  <si>
    <t>Mozi Dhinojiwala</t>
  </si>
  <si>
    <t>Fatehma Dhinojiwala</t>
  </si>
  <si>
    <t>Dawoodi Bohra</t>
  </si>
  <si>
    <t>Aishwarya R Gowri</t>
  </si>
  <si>
    <t>15BCA12015</t>
  </si>
  <si>
    <t>Shakambari nagar 1st main, JP nagar 1st phase, Blore-78</t>
  </si>
  <si>
    <t>15.09.1996</t>
  </si>
  <si>
    <t>Raveendra D V</t>
  </si>
  <si>
    <t>Kavitha S</t>
  </si>
  <si>
    <t>Lingayath</t>
  </si>
  <si>
    <t>Bharath S Soni</t>
  </si>
  <si>
    <t>15BCA12016</t>
  </si>
  <si>
    <t>No.43/7, 2nd floor, above shruthi graphics, cottonpet main rd, Blore-53</t>
  </si>
  <si>
    <t>5.12.1996</t>
  </si>
  <si>
    <t>Shantilal M.Soni</t>
  </si>
  <si>
    <t>Sumithra Devi</t>
  </si>
  <si>
    <t>080-40917156</t>
  </si>
  <si>
    <t>Harshita</t>
  </si>
  <si>
    <t>15BCA12017</t>
  </si>
  <si>
    <t>Shree om Bangles store, 43-44 PS lane, Chickpet cross, Santhusa pet, Blore-53</t>
  </si>
  <si>
    <t>26.09.1997</t>
  </si>
  <si>
    <t>Nitesh Kumar</t>
  </si>
  <si>
    <t>Rinku Kumari Nitesh</t>
  </si>
  <si>
    <t>080-22251316</t>
  </si>
  <si>
    <t>Manoj Chaoudhary C</t>
  </si>
  <si>
    <t>15BCA12018</t>
  </si>
  <si>
    <t>No.135, Pawan Nivas, 1st cross, central excise layout, Vijaya nagar, blore</t>
  </si>
  <si>
    <t>6.08.1997</t>
  </si>
  <si>
    <t>Chandulal D</t>
  </si>
  <si>
    <t>Leela Devi</t>
  </si>
  <si>
    <t>Pavan Kumar KN</t>
  </si>
  <si>
    <t>15BCA12019</t>
  </si>
  <si>
    <t>No.206/7 main rd, opp PWD office, Molakarmur, Chitradurga.</t>
  </si>
  <si>
    <t>13.9.1997</t>
  </si>
  <si>
    <t>Nagaraj. K. R</t>
  </si>
  <si>
    <t>Kalpan N Kendole</t>
  </si>
  <si>
    <t>Swakulsali</t>
  </si>
  <si>
    <t>Pradeep K</t>
  </si>
  <si>
    <t>15BCA12020</t>
  </si>
  <si>
    <t>No.8, 3rd main, 4th cross, Iyyappa temple block, Vivek nagar post, Blore, Karnataka</t>
  </si>
  <si>
    <t>R.Kalamani</t>
  </si>
  <si>
    <t>K.Shanthi</t>
  </si>
  <si>
    <t>Roman Catholic</t>
  </si>
  <si>
    <t>Rakshak Singh</t>
  </si>
  <si>
    <t>15BCA12022</t>
  </si>
  <si>
    <t>No.24, Anneyappa garden HAL 3rd stage, 6thmain 8th cross, new thippasandra, Blore.</t>
  </si>
  <si>
    <t>03.07.1997</t>
  </si>
  <si>
    <t>Arun Kumar Singh</t>
  </si>
  <si>
    <t>Sunitha Singh</t>
  </si>
  <si>
    <t>Syed Furkhan</t>
  </si>
  <si>
    <t>15BCA12023</t>
  </si>
  <si>
    <t>No.26, 1st cross, 3rd floor, Opp Tippu convent school, Someshwara nagar, 1st block, bangalore.</t>
  </si>
  <si>
    <t>7.4.1996</t>
  </si>
  <si>
    <t>Syed Chand Pasha Sk</t>
  </si>
  <si>
    <t>Tabassum Sultan</t>
  </si>
  <si>
    <t>Varun H M</t>
  </si>
  <si>
    <t>15BCA12024</t>
  </si>
  <si>
    <t>INTERNATIONAL BACCALAURA</t>
  </si>
  <si>
    <t>No.2134, 8th main, 2nd D Block, Rajaji Nagar, Blore</t>
  </si>
  <si>
    <t>10.03.1997</t>
  </si>
  <si>
    <t>HS Madhusudan</t>
  </si>
  <si>
    <t>H.M.Serala</t>
  </si>
  <si>
    <t>Vyshya</t>
  </si>
  <si>
    <t>Hitesh T A</t>
  </si>
  <si>
    <t>15BCA12025</t>
  </si>
  <si>
    <t>#37/16, 7th cross, azadnagar, chamrajpet, bangalore-560018</t>
  </si>
  <si>
    <t>10.4.1998</t>
  </si>
  <si>
    <t>T A Adinarayanamurthy</t>
  </si>
  <si>
    <t>Sandhya Rani T A</t>
  </si>
  <si>
    <t>080-22973332</t>
  </si>
  <si>
    <t>Soundarya.R</t>
  </si>
  <si>
    <t>15BCA12026</t>
  </si>
  <si>
    <t>#457 GROUND FLOOR 3rd STAGE 4th BLOCK BEML LAYOUT BASAVESHWARANAGAR BANGALORE-79</t>
  </si>
  <si>
    <t>27.08.1996</t>
  </si>
  <si>
    <t>Raju K</t>
  </si>
  <si>
    <t>Shubha Rao</t>
  </si>
  <si>
    <t>Gowda</t>
  </si>
  <si>
    <t>Vijeth N Bharadwaj</t>
  </si>
  <si>
    <t>15BCA12028</t>
  </si>
  <si>
    <t>#80, 1ST MAIN ROAD TELECOM COLONY, NEW TIMBER LAYOUT, BANGALORE-560026</t>
  </si>
  <si>
    <t>19.12.1996</t>
  </si>
  <si>
    <t>M V Nagaraj</t>
  </si>
  <si>
    <t>Shylaja Rao K R</t>
  </si>
  <si>
    <t>SAMARTH S PAI</t>
  </si>
  <si>
    <t>15BCA12032</t>
  </si>
  <si>
    <t>50/51-3,#G4, 14TH CROSS, 10TH MAIN PRIME RESIDENCY BTM 2ND STAGE, BANGALORE-560076</t>
  </si>
  <si>
    <t>07.05.1996</t>
  </si>
  <si>
    <t>Suresh R Pai </t>
  </si>
  <si>
    <t>Shwetha Pai</t>
  </si>
  <si>
    <t>Santripti Bhujel</t>
  </si>
  <si>
    <t>15BCA15037</t>
  </si>
  <si>
    <t>Samsing Fari Busti, Mateli Po, Darjeeling, WB</t>
  </si>
  <si>
    <t>Santosh Bhujel</t>
  </si>
  <si>
    <t>Suchitra Bhujel </t>
  </si>
  <si>
    <t>Sakshi Ajit Runwal</t>
  </si>
  <si>
    <t>15BCA16018</t>
  </si>
  <si>
    <t>Preksha Kuteer, 7 lane, near zeleozi mill, jaisingpur,kolapur.</t>
  </si>
  <si>
    <t>Ajit Vijaykumar Runwal</t>
  </si>
  <si>
    <t>Sheetal Ajit Runwal</t>
  </si>
  <si>
    <t>Kavisara Paserjit</t>
  </si>
  <si>
    <t>15TE11012</t>
  </si>
  <si>
    <t>2015-2019</t>
  </si>
  <si>
    <t>31.01.1996</t>
  </si>
  <si>
    <t>Pairach Paserjit</t>
  </si>
  <si>
    <t>Kanokpron Glawkate</t>
  </si>
  <si>
    <t>Thai</t>
  </si>
  <si>
    <t>Abhilash Easow Philip</t>
  </si>
  <si>
    <t>15BCA12001</t>
  </si>
  <si>
    <t>LEFT THE COURSE</t>
  </si>
  <si>
    <t>NRI STUDENT</t>
  </si>
  <si>
    <t>NOT KNOWN</t>
  </si>
  <si>
    <t>NO</t>
  </si>
  <si>
    <t>Tharun S</t>
  </si>
  <si>
    <t>15BCA10002</t>
  </si>
  <si>
    <r>
      <t>#116 , 1</t>
    </r>
    <r>
      <rPr>
        <vertAlign val="superscript"/>
        <sz val="10"/>
        <color indexed="10"/>
        <rFont val="Calibri"/>
        <family val="2"/>
      </rPr>
      <t>st</t>
    </r>
    <r>
      <rPr>
        <sz val="10"/>
        <color indexed="10"/>
        <rFont val="Calibri"/>
        <family val="2"/>
      </rPr>
      <t xml:space="preserve"> Main 8</t>
    </r>
    <r>
      <rPr>
        <vertAlign val="superscript"/>
        <sz val="10"/>
        <color indexed="10"/>
        <rFont val="Calibri"/>
        <family val="2"/>
      </rPr>
      <t>th</t>
    </r>
    <r>
      <rPr>
        <sz val="10"/>
        <color indexed="10"/>
        <rFont val="Calibri"/>
        <family val="2"/>
      </rPr>
      <t xml:space="preserve"> Cross Chamrajpet Bangalore- 560018</t>
    </r>
  </si>
  <si>
    <t>Shamanna C</t>
  </si>
  <si>
    <t>Rashmi.D</t>
  </si>
  <si>
    <t>DIVAM JAIN</t>
  </si>
  <si>
    <t>2017-2020</t>
  </si>
  <si>
    <t>DVMJAIN303@GMAIL.COM</t>
  </si>
  <si>
    <t xml:space="preserve">RAGHAV K SEJPAL </t>
  </si>
  <si>
    <t>RAGHAVSEJPAL99@GMAIL.COM</t>
  </si>
  <si>
    <t>BHARAT R NEDUNGADI</t>
  </si>
  <si>
    <t>rajagopalbharat07@gmail.com</t>
  </si>
  <si>
    <t>RISHAB Doshi</t>
  </si>
  <si>
    <t>rishdv3@gmail.com</t>
  </si>
  <si>
    <t>ELTON BAPTIST</t>
  </si>
  <si>
    <t>ELTONBAPTIST@GMAIL.COM</t>
  </si>
  <si>
    <t>B V AKASH</t>
  </si>
  <si>
    <t>AKASH02091999@GMAIL.COM</t>
  </si>
  <si>
    <t>SANDHYAA BASKARAN</t>
  </si>
  <si>
    <t>S05091990@GMAIL.COM</t>
  </si>
  <si>
    <t>MIKHA GIBU GEORGE</t>
  </si>
  <si>
    <t>GIBU_G@YAHOO.COM</t>
  </si>
  <si>
    <t>RUCHITHA M</t>
  </si>
  <si>
    <t>TUSHAR AGARWAL</t>
  </si>
  <si>
    <t>AGARWALTUSHAR786@GMAIL.COM</t>
  </si>
  <si>
    <t>ARUN VENUGOPAL</t>
  </si>
  <si>
    <t>ARUNVE666@GMAIL.COM</t>
  </si>
  <si>
    <t>SHREYA P</t>
  </si>
  <si>
    <t>SHREYA15NOV.99@GMAIL.COM</t>
  </si>
  <si>
    <t>MELVIN</t>
  </si>
  <si>
    <t>melvingeorge10@gmail.com</t>
  </si>
  <si>
    <t>VINEETH J</t>
  </si>
  <si>
    <t>VINEETHJ1109@GMAIL.COM</t>
  </si>
  <si>
    <t>DIVIT SOOD</t>
  </si>
  <si>
    <t>NICEJNR1995@GMAIL.COM</t>
  </si>
  <si>
    <t>PANNAGA SRI</t>
  </si>
  <si>
    <t>PANNAGASIRI@GMAIL.COM</t>
  </si>
  <si>
    <t>KOMALHARSHITHA B</t>
  </si>
  <si>
    <t>HARSHITHABHAKTHAVATSALAM@GMAIL.COM</t>
  </si>
  <si>
    <t>ISHA AGARWAL</t>
  </si>
  <si>
    <t>NEERAJ.AGARWAL0311@GMAIL.COM</t>
  </si>
  <si>
    <t>SHAHID MOOSA</t>
  </si>
  <si>
    <t>SHAHIDCOOLMAILBOX@GMAIL.COM</t>
  </si>
  <si>
    <t>AJAY RAWAL</t>
  </si>
  <si>
    <t>SUNITHARAWAL1995@GMAIL.COM</t>
  </si>
  <si>
    <t>SRUSHTI SINGH</t>
  </si>
  <si>
    <t>SRUSHTISINGH25@GMAIL.COM</t>
  </si>
  <si>
    <t>ANAGHA C</t>
  </si>
  <si>
    <t>ANAGHANAIR56@GMAIL.COM</t>
  </si>
  <si>
    <t>MOHAMMED NAWAZ</t>
  </si>
  <si>
    <t>MOHAMMEDNAWAZ9144@GMAIL.COM</t>
  </si>
  <si>
    <t>SIDDHARTH VAGRECHA</t>
  </si>
  <si>
    <t>SIDD.VAGG@GMAIL.COM</t>
  </si>
  <si>
    <t>HEMANTH SINGH</t>
  </si>
  <si>
    <t>hemantrockz756@gmail.com</t>
  </si>
  <si>
    <t>M VAISHNAVI</t>
  </si>
  <si>
    <t>VASISHNAVI0320@GMAIL.COM</t>
  </si>
  <si>
    <t>GOWRI SHETTY</t>
  </si>
  <si>
    <t>GOWRINSHETTY@GMAIL.COM</t>
  </si>
  <si>
    <t>ROHAN K</t>
  </si>
  <si>
    <t>ROHANKRISHNAMURTHY111@GMAIL.COM</t>
  </si>
  <si>
    <t>POOJA R</t>
  </si>
  <si>
    <t>POOJA995@YMAIL.COM</t>
  </si>
  <si>
    <t>TANUSH SH</t>
  </si>
  <si>
    <t>SHTANUSH@GMAIL.COM</t>
  </si>
  <si>
    <t>NAMAN RAO</t>
  </si>
  <si>
    <t>NAMANRAO1099@GMAIL.COM</t>
  </si>
  <si>
    <t>SANTHOSH A</t>
  </si>
  <si>
    <t>VIKI.SANTHOSH@GMAIL.COM</t>
  </si>
  <si>
    <t>SHAMUDHI G</t>
  </si>
  <si>
    <t>SHAMUDHISHAMU015@GMAIL.COM</t>
  </si>
  <si>
    <t>MOHAMMED ADNAN AHMED</t>
  </si>
  <si>
    <t>ADNANMOHAMMED770@GMAIL.COM</t>
  </si>
  <si>
    <t>JANISH JAIN</t>
  </si>
  <si>
    <t>JANISHSANGHVI@GMAIL.COM</t>
  </si>
  <si>
    <t>SACHIN KARMAKAR</t>
  </si>
  <si>
    <t>H.SACHIN.HE@GMAIL.COM</t>
  </si>
  <si>
    <t>adarsh verma</t>
  </si>
  <si>
    <t>91king89@gmail.com</t>
  </si>
  <si>
    <t>H FATHIMA ZOHRA</t>
  </si>
  <si>
    <t>AIESHAAFREEN97@GMAIL.COM</t>
  </si>
  <si>
    <t>NITESH MK</t>
  </si>
  <si>
    <t>NITESHMK26@GMAIL.COM</t>
  </si>
  <si>
    <t>CHETHAN KUMAR K</t>
  </si>
  <si>
    <t>CHETHANK9123@GMAIL.COM</t>
  </si>
  <si>
    <t>BHARGAV BAMNE SH</t>
  </si>
  <si>
    <t>BHARGAVBAMNE@GMAIL.COM</t>
  </si>
  <si>
    <t>SHRAVYA R NADIG</t>
  </si>
  <si>
    <t>RNRKBL@GMAIL.COM</t>
  </si>
  <si>
    <t>HRITHIK K H</t>
  </si>
  <si>
    <t>HFITHIK03030@GMAIL.COM</t>
  </si>
  <si>
    <t>QURAISH ABBAS NAGRI</t>
  </si>
  <si>
    <t>QURAISHNAGRI@GMAIL.COM</t>
  </si>
  <si>
    <t>sachin kumar bunkar</t>
  </si>
  <si>
    <t>stardavid554@gmail.com</t>
  </si>
  <si>
    <t>METAWALA ADITYA ARPANKUMAR</t>
  </si>
  <si>
    <t>adirocks.metawala@gmail.com</t>
  </si>
  <si>
    <t>LIKITHA S R</t>
  </si>
  <si>
    <t>RANGANATHMACCHANNA@GMAIL.COM</t>
  </si>
  <si>
    <t>Jeevan Raj</t>
  </si>
  <si>
    <t>justinjeevan48@gmail.com</t>
  </si>
  <si>
    <t>PAVAN KUMAR</t>
  </si>
  <si>
    <t>ABHIRAM T R</t>
  </si>
  <si>
    <t>16BCA11001</t>
  </si>
  <si>
    <t>abhiram.devil999@gmail.com</t>
  </si>
  <si>
    <t>LAPTOP</t>
  </si>
  <si>
    <t>SMART PHONE</t>
  </si>
  <si>
    <t>RAMESH T</t>
  </si>
  <si>
    <t>SUJA K</t>
  </si>
  <si>
    <t>ADITYA SHARMA D</t>
  </si>
  <si>
    <t>16BCA11002</t>
  </si>
  <si>
    <t>asadityas67@gmail.com</t>
  </si>
  <si>
    <t>DEEPAK SHARMA</t>
  </si>
  <si>
    <t>ANJANA SHARMA</t>
  </si>
  <si>
    <t>ANUJ DHAMI</t>
  </si>
  <si>
    <t>16BCA11003</t>
  </si>
  <si>
    <t>dhamisr@gmail.com</t>
  </si>
  <si>
    <t>BRIJ KISHORE SINGH</t>
  </si>
  <si>
    <t>ASHA DHAMI</t>
  </si>
  <si>
    <t>ARKAJIT BANERJEE</t>
  </si>
  <si>
    <t>16BCA11004</t>
  </si>
  <si>
    <t>arka000000@gmail.com</t>
  </si>
  <si>
    <t>DIPAK RANJAN BANERJEE</t>
  </si>
  <si>
    <t>JHUMA BANERJEE</t>
  </si>
  <si>
    <t>CHAITHANYA V G</t>
  </si>
  <si>
    <t>16BCA11008</t>
  </si>
  <si>
    <t>chaithanyasanaha@gmail.com</t>
  </si>
  <si>
    <t>STATE</t>
  </si>
  <si>
    <t>V A GIRISH</t>
  </si>
  <si>
    <t>G LAKSHMI</t>
  </si>
  <si>
    <t>VYASYAS</t>
  </si>
  <si>
    <t>FARHATH KHANUM S</t>
  </si>
  <si>
    <t>16BCA11011</t>
  </si>
  <si>
    <t>farukhan14@gmail.com</t>
  </si>
  <si>
    <t>SABIR AHMED KHAN</t>
  </si>
  <si>
    <t>SHAHBAZ</t>
  </si>
  <si>
    <t>HARSH D BHANDARI</t>
  </si>
  <si>
    <t>16BCA11013</t>
  </si>
  <si>
    <t>bhandaribecoo156@gmail.com</t>
  </si>
  <si>
    <t xml:space="preserve">DEVENDRA BHANDARI  </t>
  </si>
  <si>
    <t>SHASHI BHANDARI</t>
  </si>
  <si>
    <t>ISHIKA JAIN</t>
  </si>
  <si>
    <t>16BCA11014</t>
  </si>
  <si>
    <t>ishika.borar@gmail.com</t>
  </si>
  <si>
    <t>JAGATH KUMAR M</t>
  </si>
  <si>
    <t>16BCA11015</t>
  </si>
  <si>
    <t>muralikumar.kumar3@gmail.com</t>
  </si>
  <si>
    <t>MURALI KUMAR N</t>
  </si>
  <si>
    <t>PAVITHRA P</t>
  </si>
  <si>
    <t>MANOHAR SINGH</t>
  </si>
  <si>
    <t>16BCA11021</t>
  </si>
  <si>
    <t>manoharsinghso47@gmail.com</t>
  </si>
  <si>
    <t>ABHAY SINGH</t>
  </si>
  <si>
    <t>CHAYAR KUWAR</t>
  </si>
  <si>
    <t xml:space="preserve">MASHOODH C K </t>
  </si>
  <si>
    <t>16BCA11022</t>
  </si>
  <si>
    <t>mashoodh4@gmail.com</t>
  </si>
  <si>
    <t>AHAMAD</t>
  </si>
  <si>
    <t>JASEENA</t>
  </si>
  <si>
    <t>MRUDULA H N</t>
  </si>
  <si>
    <t>16BCA11024</t>
  </si>
  <si>
    <t>mrudulahn@gmail.com</t>
  </si>
  <si>
    <t>NATESHAN H M</t>
  </si>
  <si>
    <t>VATSALA</t>
  </si>
  <si>
    <t>VERASHIVA LINGYATH</t>
  </si>
  <si>
    <t>NIVEDITHA S</t>
  </si>
  <si>
    <t>16BCA11028</t>
  </si>
  <si>
    <t>niveditha.sharavanabhava@gmail.com</t>
  </si>
  <si>
    <t>SHARAVANA BHAVA K</t>
  </si>
  <si>
    <t>KAVITHA S</t>
  </si>
  <si>
    <t>RAJAT GHOSH</t>
  </si>
  <si>
    <t>16BCA11034</t>
  </si>
  <si>
    <t>shekrharghshg@gmail.com</t>
  </si>
  <si>
    <t>SHEKHAR GHOSH</t>
  </si>
  <si>
    <t>JABA GHOSH</t>
  </si>
  <si>
    <t>ROUNAK CHOWDHURY</t>
  </si>
  <si>
    <t>16BCA11037</t>
  </si>
  <si>
    <t>rrounakchowdhury@gmail.com</t>
  </si>
  <si>
    <t>19-101997</t>
  </si>
  <si>
    <t>RITA CHOWDHURY</t>
  </si>
  <si>
    <t>INDARANIL CHOWDHURY</t>
  </si>
  <si>
    <t>STEPHEN T J</t>
  </si>
  <si>
    <t>16BCA11043</t>
  </si>
  <si>
    <t>stephenewtontj@gmail.com</t>
  </si>
  <si>
    <t>C.SCI</t>
  </si>
  <si>
    <t>JOSE M T</t>
  </si>
  <si>
    <t>PHILOMINA N K</t>
  </si>
  <si>
    <t>ADITHYA P</t>
  </si>
  <si>
    <t>16BCA11048</t>
  </si>
  <si>
    <t>adithyaprasad02@gmail.com</t>
  </si>
  <si>
    <t>PRASAD B V</t>
  </si>
  <si>
    <t>INDIRA C S</t>
  </si>
  <si>
    <t>AKASH M</t>
  </si>
  <si>
    <t>16BCA11049</t>
  </si>
  <si>
    <t>akash3393@gmail.com</t>
  </si>
  <si>
    <t>MAHESH M B</t>
  </si>
  <si>
    <t>KALPANA C</t>
  </si>
  <si>
    <t>AKASH SONI</t>
  </si>
  <si>
    <t>16BCA11050</t>
  </si>
  <si>
    <t>dilipkumar.ib@gmail.com</t>
  </si>
  <si>
    <t>DILIP KUMAR</t>
  </si>
  <si>
    <t>BINDU KUMARI</t>
  </si>
  <si>
    <t>AKSHAY D BHARADWAJ</t>
  </si>
  <si>
    <t>16BCA11051</t>
  </si>
  <si>
    <t>akshaybharadwaj1@yahoo.com</t>
  </si>
  <si>
    <t>DATTATREYA D V</t>
  </si>
  <si>
    <t>NAGARATHNA S</t>
  </si>
  <si>
    <t>DEBOLINA RAY BISWAS</t>
  </si>
  <si>
    <t>16BCA11056</t>
  </si>
  <si>
    <t>nobonita5@gmail.com</t>
  </si>
  <si>
    <t>ADHIR BISWAS</t>
  </si>
  <si>
    <t>DIPALI BISWAS</t>
  </si>
  <si>
    <t>FAHAD MEHTAB</t>
  </si>
  <si>
    <t>16BCA11057</t>
  </si>
  <si>
    <t>fahadmehtab1997@gmail.com</t>
  </si>
  <si>
    <t>19-19-1997</t>
  </si>
  <si>
    <t>FAYAZ VALLI AHMED</t>
  </si>
  <si>
    <t>ARSHIYA FAYAZ</t>
  </si>
  <si>
    <t>D SHRINIKETH</t>
  </si>
  <si>
    <t>16BCA11064</t>
  </si>
  <si>
    <t>dayalh@schaeffler.com</t>
  </si>
  <si>
    <t>H N DAYALU</t>
  </si>
  <si>
    <t>D VEENA</t>
  </si>
  <si>
    <t>VINOD NARAYANA HEGDE</t>
  </si>
  <si>
    <t>16BCA11065</t>
  </si>
  <si>
    <t>vinodnhegde@gmail.com</t>
  </si>
  <si>
    <t>NARAYANA PARMESHWAR HEGDE</t>
  </si>
  <si>
    <t>RENUKA NARAYANA HEGDE</t>
  </si>
  <si>
    <t>HAVYAK BRAHMIN</t>
  </si>
  <si>
    <t>D S PAVANI</t>
  </si>
  <si>
    <t>16BCA11070</t>
  </si>
  <si>
    <t>paranidonthy@gmail.com</t>
  </si>
  <si>
    <t>D A SUBHASH</t>
  </si>
  <si>
    <t>D S SIRISHA</t>
  </si>
  <si>
    <t>VYSYAS</t>
  </si>
  <si>
    <t>GHANI MOHAMED ASJAD IFRAZ</t>
  </si>
  <si>
    <t>16BCA11071</t>
  </si>
  <si>
    <t>sharezcrea@gmail.com</t>
  </si>
  <si>
    <t>GHANI MOHD SAJJAD</t>
  </si>
  <si>
    <t>C L ZEHRA BATHOOL</t>
  </si>
  <si>
    <t>PRAVIN G</t>
  </si>
  <si>
    <t>16BCA11074</t>
  </si>
  <si>
    <t>touchsiva27@gmail.com</t>
  </si>
  <si>
    <t xml:space="preserve">GANAPATHY P </t>
  </si>
  <si>
    <t>CHANDRAKUMARI G</t>
  </si>
  <si>
    <t>SHAKTHI PRAKASH</t>
  </si>
  <si>
    <t>16BCA11076</t>
  </si>
  <si>
    <t>shakthiprakash6@gmail.com</t>
  </si>
  <si>
    <t>SHASHI PRAKASH H K</t>
  </si>
  <si>
    <t>SHOBHA SHASHI PRAKASH</t>
  </si>
  <si>
    <t>VAIBHAV JAIN</t>
  </si>
  <si>
    <t>16BCA11078</t>
  </si>
  <si>
    <t>vaibhavjain0144@gmail.com</t>
  </si>
  <si>
    <t>MANOJ JAIN</t>
  </si>
  <si>
    <t xml:space="preserve">SANGEETA </t>
  </si>
  <si>
    <t>IMAAD KHAN M</t>
  </si>
  <si>
    <t>16BCA11083</t>
  </si>
  <si>
    <t>ayubkhan.blr@gmail.com</t>
  </si>
  <si>
    <t>SALMA AYUB</t>
  </si>
  <si>
    <t>M AYUB KHAN</t>
  </si>
  <si>
    <t>KIRAN K</t>
  </si>
  <si>
    <t>16BCA11084</t>
  </si>
  <si>
    <t>kirankarunakaran38@gmail.com</t>
  </si>
  <si>
    <t>KARUNAKARAN</t>
  </si>
  <si>
    <t>CHANDRALEKA</t>
  </si>
  <si>
    <t xml:space="preserve">PEDDAKOTLA SAI UDEEP REDDY </t>
  </si>
  <si>
    <t>16BCA11092</t>
  </si>
  <si>
    <t>pdkravichandra@gmail.com</t>
  </si>
  <si>
    <t>P RAVICHANDRA REDDY</t>
  </si>
  <si>
    <t>P BHARATHI</t>
  </si>
  <si>
    <t>R AMRUTHA</t>
  </si>
  <si>
    <t>16BCA11094</t>
  </si>
  <si>
    <t>amruthasamprasad@gmail.com</t>
  </si>
  <si>
    <t>B A RAMPRASAD</t>
  </si>
  <si>
    <t>INDIRA R PRASAD</t>
  </si>
  <si>
    <t>R HARIKRISHNA</t>
  </si>
  <si>
    <t>16BCA11095</t>
  </si>
  <si>
    <t>hrkrshn51@gmail.com</t>
  </si>
  <si>
    <t>RAVIKUMAR G</t>
  </si>
  <si>
    <t>R DHANALAKSHMI</t>
  </si>
  <si>
    <t>CHETTRAR</t>
  </si>
  <si>
    <t>RACHANA S DAMLE</t>
  </si>
  <si>
    <t>16BCA11097</t>
  </si>
  <si>
    <t>suvarnadamle5@gmail.com</t>
  </si>
  <si>
    <t>SHREEDHARA DAMLE</t>
  </si>
  <si>
    <t>SUVARNA S DAMLE</t>
  </si>
  <si>
    <t>SHAHID SHARIFF</t>
  </si>
  <si>
    <t>16BCA11104</t>
  </si>
  <si>
    <t>shahidshariff146@gmail.com</t>
  </si>
  <si>
    <t>JAVEED SHARIFF</t>
  </si>
  <si>
    <t>WAHEEDA SHARIFF</t>
  </si>
  <si>
    <t>SUHAS T S</t>
  </si>
  <si>
    <t>16BCA11108</t>
  </si>
  <si>
    <t>nanisuhas3@gmail.com</t>
  </si>
  <si>
    <t>SHIVA KUMAR T V</t>
  </si>
  <si>
    <t>ANITHA T S</t>
  </si>
  <si>
    <t>SUPRIYA A P</t>
  </si>
  <si>
    <t>16BCA11109</t>
  </si>
  <si>
    <t>prakashajmani77@gmail.com</t>
  </si>
  <si>
    <t>PRAKASH A G</t>
  </si>
  <si>
    <t>SAVITRI</t>
  </si>
  <si>
    <t>GANIGA</t>
  </si>
  <si>
    <t>SYED ZAINULLAH</t>
  </si>
  <si>
    <t>16BCA11110</t>
  </si>
  <si>
    <t>syedzain76@gmail.com</t>
  </si>
  <si>
    <t>SYED ATHAULLAH</t>
  </si>
  <si>
    <t>RESHMA ATHAULLAH</t>
  </si>
  <si>
    <t>VARSHA K N</t>
  </si>
  <si>
    <t>16BCA11112</t>
  </si>
  <si>
    <t>bhanumathi.kn@gmail.com</t>
  </si>
  <si>
    <t>NAGARAJ K N</t>
  </si>
  <si>
    <t>BHANUMATHI K N</t>
  </si>
  <si>
    <t>PADMAPRIYA V</t>
  </si>
  <si>
    <t>16BCA12113</t>
  </si>
  <si>
    <t>padmapriya838@gmail.com</t>
  </si>
  <si>
    <t>VINAYAKAMURTHY J</t>
  </si>
  <si>
    <t>PARAMESHWARI V</t>
  </si>
  <si>
    <t>KANNADA DEVANGAS</t>
  </si>
  <si>
    <t>NIRSEN AMAL A</t>
  </si>
  <si>
    <t>16BCA12114</t>
  </si>
  <si>
    <t>nirsenamal.a@gmail.com</t>
  </si>
  <si>
    <t>G AMALA DHASAN</t>
  </si>
  <si>
    <t>S HEDWIGE NIRMALA JOY</t>
  </si>
  <si>
    <t>MBC</t>
  </si>
  <si>
    <t>SRIKANTA K N</t>
  </si>
  <si>
    <t>16BCA12115</t>
  </si>
  <si>
    <t>srikantaknagesh@gmail.com</t>
  </si>
  <si>
    <t>NAGESH T S</t>
  </si>
  <si>
    <t>LAKSHMI  T G</t>
  </si>
  <si>
    <t>FAHD MANSOOR KHAN</t>
  </si>
  <si>
    <t>16BCA12116</t>
  </si>
  <si>
    <t>fahdkhan17@gmail.com</t>
  </si>
  <si>
    <t>MANSOOR KHAN</t>
  </si>
  <si>
    <t>SABEENA BANO</t>
  </si>
  <si>
    <t>AMITH S PRASAD</t>
  </si>
  <si>
    <t>16BCA12117</t>
  </si>
  <si>
    <t>amithsharanyayyappa@gmail.com</t>
  </si>
  <si>
    <t>VENKATESH M</t>
  </si>
  <si>
    <t>NANDHINI V</t>
  </si>
  <si>
    <t>BHUVAN A BHASIN</t>
  </si>
  <si>
    <t>16BCA12118</t>
  </si>
  <si>
    <t>bhuvan98@icloud.com</t>
  </si>
  <si>
    <t>ANIL BHASIN</t>
  </si>
  <si>
    <t>POOJA BHASIN</t>
  </si>
  <si>
    <t>PRAJUKTH R C</t>
  </si>
  <si>
    <t>16BCA12119</t>
  </si>
  <si>
    <t>prajukth@gmail.com</t>
  </si>
  <si>
    <t>RAMESH CHANDER G V</t>
  </si>
  <si>
    <t>DARSHAN RAMESH C</t>
  </si>
  <si>
    <t>VISYA</t>
  </si>
  <si>
    <t>VARUN N DHANPAL</t>
  </si>
  <si>
    <t>16BCA12122</t>
  </si>
  <si>
    <t>varunndhanpal@gmail.com</t>
  </si>
  <si>
    <t>NAGESH BABU D S</t>
  </si>
  <si>
    <t>VASAVI NAGESH</t>
  </si>
  <si>
    <t>16BCA12123</t>
  </si>
  <si>
    <t>pavithraprabhakar23@gmail.com</t>
  </si>
  <si>
    <t>R PRABHAKAR</t>
  </si>
  <si>
    <t>MANJULA PRABHAKAR</t>
  </si>
  <si>
    <t>THIGALA</t>
  </si>
  <si>
    <t>PALLAVI N MURTHY</t>
  </si>
  <si>
    <t>16BCA12124</t>
  </si>
  <si>
    <t>pallavi.murthy2407@gmail.com</t>
  </si>
  <si>
    <t>NARASIMHA MURTHY G</t>
  </si>
  <si>
    <t>NAGU</t>
  </si>
  <si>
    <t>ADHI KARNATAKA</t>
  </si>
  <si>
    <t>HARISH B</t>
  </si>
  <si>
    <t>16BCA12125</t>
  </si>
  <si>
    <t>harishsolanki075@gmail.com</t>
  </si>
  <si>
    <t>BINJARAM SOLANKI</t>
  </si>
  <si>
    <t>GEETHA DEVI</t>
  </si>
  <si>
    <t>SHAIKH MOHIUDDIN SHARIEF</t>
  </si>
  <si>
    <t>16BCA12130</t>
  </si>
  <si>
    <t>khanfaraaz95@gmail.com</t>
  </si>
  <si>
    <t>MD ZABIULLA SHARIEF</t>
  </si>
  <si>
    <t>VAHEEDA BANU</t>
  </si>
  <si>
    <t>SYEDA AYMAN BANU</t>
  </si>
  <si>
    <t>16BCA12131</t>
  </si>
  <si>
    <t>aymanhussain1555@gmail.com</t>
  </si>
  <si>
    <t>SYED HABEEBUR RAHMAN HUSSAINI</t>
  </si>
  <si>
    <t>SYEDA AYAISHA BANU</t>
  </si>
  <si>
    <t>CHAITRA S</t>
  </si>
  <si>
    <t>16BCA12132</t>
  </si>
  <si>
    <t>rekhasrisn@gmail.com</t>
  </si>
  <si>
    <t>SRINIVASA V M</t>
  </si>
  <si>
    <t>REKHA S N</t>
  </si>
  <si>
    <t xml:space="preserve">DHEERAJ V </t>
  </si>
  <si>
    <t>16BCA12133</t>
  </si>
  <si>
    <t>vijaykumar77218@gmail.com</t>
  </si>
  <si>
    <t>VIJAYA KUMAR S</t>
  </si>
  <si>
    <t>DHAKSHAYINI C T</t>
  </si>
  <si>
    <t>VISHWAKARMA</t>
  </si>
  <si>
    <t>JONATHAN JOSIAH BHASME</t>
  </si>
  <si>
    <t>16BCA12134</t>
  </si>
  <si>
    <t>jonathanbhasme@gmail.com</t>
  </si>
  <si>
    <t>STANLEY BHASME</t>
  </si>
  <si>
    <t>SHEELA BHASME</t>
  </si>
  <si>
    <t>CHRISTAN</t>
  </si>
  <si>
    <t>MANOJ PRASANNA</t>
  </si>
  <si>
    <t>16BCA12135</t>
  </si>
  <si>
    <t>manoj.prasanna97@gmail.com</t>
  </si>
  <si>
    <t>PRASANNA B S</t>
  </si>
  <si>
    <t>ANUPARANI K P</t>
  </si>
  <si>
    <t>SAIF AFRIDI</t>
  </si>
  <si>
    <t>16BCA12136</t>
  </si>
  <si>
    <t>saiffafridii@gmail.com</t>
  </si>
  <si>
    <t>NASEEM TAJ</t>
  </si>
  <si>
    <t>SHIVAM SATIJA</t>
  </si>
  <si>
    <t>16BCA12137</t>
  </si>
  <si>
    <t>shivam943.satija@gmail.com</t>
  </si>
  <si>
    <t xml:space="preserve">SUNIL KUMAR SATIJA </t>
  </si>
  <si>
    <t>VICKY SATIJA</t>
  </si>
  <si>
    <t xml:space="preserve">TARUN RAJ </t>
  </si>
  <si>
    <t>16BCA12138</t>
  </si>
  <si>
    <t>tarunraj888@outlook.com</t>
  </si>
  <si>
    <t xml:space="preserve">PADMANABAN B </t>
  </si>
  <si>
    <t>PRIYA</t>
  </si>
  <si>
    <t>PRIYA SHAH</t>
  </si>
  <si>
    <t>16BCA12139</t>
  </si>
  <si>
    <t>priyashahnepal@gmail.com</t>
  </si>
  <si>
    <t>NEPALI BOARD</t>
  </si>
  <si>
    <t>COM, MATHS</t>
  </si>
  <si>
    <t>UTTAM SHAH</t>
  </si>
  <si>
    <t>RITA SHAH</t>
  </si>
  <si>
    <t>YOGESH S R</t>
  </si>
  <si>
    <t>16BCA12140</t>
  </si>
  <si>
    <t>yogesh.savasere@gmail.com</t>
  </si>
  <si>
    <t>RAMACHANDRA S G</t>
  </si>
  <si>
    <t>GEETHA B N</t>
  </si>
  <si>
    <t>SWAKULA SALI</t>
  </si>
  <si>
    <t>BINDU N</t>
  </si>
  <si>
    <t>16BCA12141</t>
  </si>
  <si>
    <t>bindunarendra585@gmail.com</t>
  </si>
  <si>
    <t>NARENDRA C</t>
  </si>
  <si>
    <t>LATHA N</t>
  </si>
  <si>
    <t>TELUGU DEVANGA</t>
  </si>
  <si>
    <t>FIZAZIAULLA</t>
  </si>
  <si>
    <t>16BCA12142</t>
  </si>
  <si>
    <t>fizaziaulla18@gmail.com</t>
  </si>
  <si>
    <t>MOHAMMEDZIAULLA</t>
  </si>
  <si>
    <t>SHAMSHAD</t>
  </si>
  <si>
    <t>9591411671, 9591811671</t>
  </si>
  <si>
    <t>ADITHYA S B</t>
  </si>
  <si>
    <t>16BCA12143</t>
  </si>
  <si>
    <t>piratedtech@gmail.com</t>
  </si>
  <si>
    <t>BALAJI S</t>
  </si>
  <si>
    <t>PADMASHREE K S</t>
  </si>
  <si>
    <t>POOJA RAJARAM HEGDE</t>
  </si>
  <si>
    <t>16BCA12144</t>
  </si>
  <si>
    <t>poojarajhegde@gmail.com</t>
  </si>
  <si>
    <t>RAJARAM SUBRAY HEGDE</t>
  </si>
  <si>
    <t>MAMATA RAJARAM HEGDE</t>
  </si>
  <si>
    <t>VYSHAK A M</t>
  </si>
  <si>
    <t>16BCA12146</t>
  </si>
  <si>
    <t>vyshakajit@gmail.com</t>
  </si>
  <si>
    <t>AJI KUMAR M U</t>
  </si>
  <si>
    <t>MINI AJI</t>
  </si>
  <si>
    <t xml:space="preserve">JAYASURYA S </t>
  </si>
  <si>
    <t>16BCA12147</t>
  </si>
  <si>
    <t>sureshgdc@gmail.com</t>
  </si>
  <si>
    <t>BOARD OF
 SECONDARY EDUCATION</t>
  </si>
  <si>
    <t>SURESH T</t>
  </si>
  <si>
    <t>CHANDRAKALA B P</t>
  </si>
  <si>
    <t>L JAINAM MUNOT</t>
  </si>
  <si>
    <t>16BCA12148</t>
  </si>
  <si>
    <t>98jainam@gmail.com</t>
  </si>
  <si>
    <t>LAKHPAT RAJ MUNOT</t>
  </si>
  <si>
    <t>MAMTA MUNOT</t>
  </si>
  <si>
    <t>MANJUNATH P</t>
  </si>
  <si>
    <t>16BCA12149</t>
  </si>
  <si>
    <t>manjumd242@gmail.com</t>
  </si>
  <si>
    <t xml:space="preserve">BOARD OF
 SECONDARY EDUCATION </t>
  </si>
  <si>
    <t>PALANI M</t>
  </si>
  <si>
    <t>MALIKA P</t>
  </si>
  <si>
    <t>ACHARYA</t>
  </si>
  <si>
    <t>NITHIN GOWDA N</t>
  </si>
  <si>
    <t>16BCA12150</t>
  </si>
  <si>
    <t>nithingowda154@gmail.com</t>
  </si>
  <si>
    <t>NAGRAJ B</t>
  </si>
  <si>
    <t>CHANDRAKALA G</t>
  </si>
  <si>
    <t>RANEESH P K</t>
  </si>
  <si>
    <t>16BCA12151</t>
  </si>
  <si>
    <t>raneeshr94@gmail.com</t>
  </si>
  <si>
    <t>P K KHAJA MOINUDHEEN</t>
  </si>
  <si>
    <t>K SAMEENA</t>
  </si>
  <si>
    <t>VISHWAJITH M</t>
  </si>
  <si>
    <t>16BCA12152</t>
  </si>
  <si>
    <t>vishwajith007@hotmail.co.uk</t>
  </si>
  <si>
    <t>MANJUNATH B S</t>
  </si>
  <si>
    <t>S SRIDEVI</t>
  </si>
  <si>
    <t>8495013446, 8747886570</t>
  </si>
  <si>
    <t>AKSHAY C</t>
  </si>
  <si>
    <t>16BCA12153</t>
  </si>
  <si>
    <t>akshayraina65@gmail.xcom</t>
  </si>
  <si>
    <t>PADMANABHA NAIDU C</t>
  </si>
  <si>
    <t>PUSHPA C</t>
  </si>
  <si>
    <t>R SUPRIYA</t>
  </si>
  <si>
    <t>RCR.SINDHE@GMAIL.COM</t>
  </si>
  <si>
    <t>MOKSHAK KETAN DAGLI</t>
  </si>
  <si>
    <t>KETANKUMARDAGLI@GMAIL.COM</t>
  </si>
  <si>
    <t>MOHAMMED ZIDAN VAHEED</t>
  </si>
  <si>
    <t>SABITHA.VAHEED@GMAIL.COM</t>
  </si>
  <si>
    <t>KAMALESWAR GOGOI</t>
  </si>
  <si>
    <t>KAMKAMKAMLESWAR@GMAIL.COM</t>
  </si>
  <si>
    <t>R SHREYAS RAJ</t>
  </si>
  <si>
    <t>SHREYAS.ROCKETMAIL@GMAIL.COM</t>
  </si>
  <si>
    <t>SATYA05071997@GMAIL.COM</t>
  </si>
  <si>
    <t>VIKAS M</t>
  </si>
  <si>
    <t>VIKASREDDYM2009@GMAIL.COM</t>
  </si>
  <si>
    <t>TAHA YUNUS MOOCHHALA</t>
  </si>
  <si>
    <t>taha.ym@gmail.com</t>
  </si>
  <si>
    <t>SUDHANVAKARNICK</t>
  </si>
  <si>
    <t>SUDHIALLU62@GMAIL.COM</t>
  </si>
  <si>
    <t>SUDARSHAN R SHARMA</t>
  </si>
  <si>
    <t>SUDDZ77@GMAIL.COM</t>
  </si>
  <si>
    <t>DHEERAJ P GIRISH</t>
  </si>
  <si>
    <t>ABHISHEK SRIVASTAVA</t>
  </si>
  <si>
    <t>97ABHISHEK.SRIVASTAVA@GMAIL.COM</t>
  </si>
  <si>
    <t>POOJA G</t>
  </si>
  <si>
    <t>POOJA201999@GMAIL.COM</t>
  </si>
  <si>
    <t>AJAY G MUNJAMANI</t>
  </si>
  <si>
    <t>AJAYGREATMUNJAMANI@GMAIL.COM</t>
  </si>
  <si>
    <t>HARSHITH KUMAR N</t>
  </si>
  <si>
    <t>HARSHITHKUMAR9904@GMAIL.COM</t>
  </si>
  <si>
    <t>ASWIN PREMNATH</t>
  </si>
  <si>
    <t>ASWINPREMANTH2000@GMAIL.COM</t>
  </si>
  <si>
    <t>PRAVEEN RAJ</t>
  </si>
  <si>
    <t>PRAVEENRAJ621999@GMAIL.COM</t>
  </si>
  <si>
    <t>KARTHIK SRIKANTH</t>
  </si>
  <si>
    <t>KARTHIKSRIKANTH535@GMAIL.COM</t>
  </si>
  <si>
    <t>RAKESH CHOUDHARY</t>
  </si>
  <si>
    <t>SOHANLALJ501732@GMAIL.COM</t>
  </si>
  <si>
    <t>SARATH PEECHINGAYIL</t>
  </si>
  <si>
    <t>SARATHPEECHINGAYIL@GMAIL.COM</t>
  </si>
  <si>
    <t>SUJITHA R</t>
  </si>
  <si>
    <t>SUJITHA.RAVICHANDRAN1999@GMAIL.COM</t>
  </si>
  <si>
    <t>SAI KUMAR S</t>
  </si>
  <si>
    <t>SAIKUMARRAJAN@GMAIL.COM</t>
  </si>
  <si>
    <t>KEERTHANA P</t>
  </si>
  <si>
    <t>KEERTHANADIMPLE13@GMAIL.COM</t>
  </si>
  <si>
    <t>ANURAG J</t>
  </si>
  <si>
    <t>ANURAGKRISHNA28@GMAIL.COM</t>
  </si>
  <si>
    <t>SREHARI</t>
  </si>
  <si>
    <t>dmurali924@gmail.com</t>
  </si>
  <si>
    <t>MOHAMMED SHAYAN</t>
  </si>
  <si>
    <t>MOHAMMEDSHAYAN9@GMAIL.COM</t>
  </si>
  <si>
    <t>CHIRAG SATYA</t>
  </si>
  <si>
    <t>CHIRAGSATYA10@GMAIL.COM</t>
  </si>
  <si>
    <t>VINAY N</t>
  </si>
  <si>
    <t>VINAYNAGARAJ0@GMAIL.COM</t>
  </si>
  <si>
    <t>MOHITH BABU S</t>
  </si>
  <si>
    <t>MOHITH1999@GMAIL.COM</t>
  </si>
  <si>
    <t>AKHILESH S</t>
  </si>
  <si>
    <t>SHASHIKUROSAKI@GMAIL.COM</t>
  </si>
  <si>
    <t>P VAISHNAVI CHOWDARY</t>
  </si>
  <si>
    <t>HINDUJACHOWDARY@GMAIL.COM</t>
  </si>
  <si>
    <t>ANANTA GHOSH</t>
  </si>
  <si>
    <t>ANJANGHOSH63@GMAIL.COM</t>
  </si>
  <si>
    <t>MANGOLI PRASANNA PRASHANT</t>
  </si>
  <si>
    <t>MANGOLI.PRASANNA05@GMAIL.COM</t>
  </si>
  <si>
    <t>ARVIND SEKHAR</t>
  </si>
  <si>
    <t>ARVIND@DYNAMIX.CO.IN</t>
  </si>
  <si>
    <t>ABEY DOMINIC VAZ</t>
  </si>
  <si>
    <t>ABEYVAZ07@GMAIL.COM</t>
  </si>
  <si>
    <t>diya m rao</t>
  </si>
  <si>
    <t>diya.mrao@gmail.com</t>
  </si>
  <si>
    <t>sakshi rander</t>
  </si>
  <si>
    <t>sakshirander1@gmail.com</t>
  </si>
  <si>
    <t>Arvind c</t>
  </si>
  <si>
    <t>arvindsirvi1999@gmail.com</t>
  </si>
  <si>
    <t>Syed Numan</t>
  </si>
  <si>
    <t>SABEER PS</t>
  </si>
  <si>
    <t xml:space="preserve">ABHISHEK </t>
  </si>
  <si>
    <t>Subhashree</t>
  </si>
  <si>
    <t>AFZAL ABAS</t>
  </si>
  <si>
    <t>S BAZITH</t>
  </si>
  <si>
    <t>BAZITH.DEVIL@YAHOO.COM</t>
  </si>
  <si>
    <t>VISHAL BASUMATARY</t>
  </si>
  <si>
    <t>VISHALBTY@GMAIL.COM</t>
  </si>
  <si>
    <t>SYED NUMAN AHMED</t>
  </si>
  <si>
    <t>snuman992@gmail.com</t>
  </si>
  <si>
    <t>sebeer.p.s</t>
  </si>
  <si>
    <t>sebeermilu585@gmail.com</t>
  </si>
  <si>
    <t>Abhishek lakshman k</t>
  </si>
  <si>
    <t>ABHISHHEK83@GMAIL.COM</t>
  </si>
  <si>
    <t>Afzal Abbas AHmed</t>
  </si>
  <si>
    <t>afzalabbas910@gmail.com</t>
  </si>
  <si>
    <t>PRANAV KUMAR</t>
  </si>
  <si>
    <t>PRANAV19980322@GMAIL.COM</t>
  </si>
  <si>
    <t>KUMAR NACHIKETA</t>
  </si>
  <si>
    <t>GAYATREEVERMA@GMAIL.COM</t>
  </si>
  <si>
    <t>HAMZA SUHAIL KAZI</t>
  </si>
  <si>
    <t>HAMZATHEDRAGON@GMAIL.COM</t>
  </si>
  <si>
    <t>C GOPAL KRISHNA</t>
  </si>
  <si>
    <t>i17562525@gmail.com</t>
  </si>
  <si>
    <t>Mohammed Kashif Rehman</t>
  </si>
  <si>
    <t>15BCA16017</t>
  </si>
  <si>
    <t>ARTS</t>
  </si>
  <si>
    <t>AB</t>
  </si>
  <si>
    <t>No.49, 5th main, 4th cross, JP nagar 5th phase, vinayaka ngr, Blore-78</t>
  </si>
  <si>
    <t>06.02.1996</t>
  </si>
  <si>
    <t>Noor Ahmed</t>
  </si>
  <si>
    <t>Farhath Unissa</t>
  </si>
  <si>
    <t>Vivek Baid</t>
  </si>
  <si>
    <t>15BCA16020</t>
  </si>
  <si>
    <t>101, Avani Aprt, Behind Raymond Showroom, NR kailash Nagar, Surat</t>
  </si>
  <si>
    <t>08.08.1996</t>
  </si>
  <si>
    <t>Mahendra Baid</t>
  </si>
  <si>
    <t>Sushila Baid</t>
  </si>
  <si>
    <t>Akshata Pandit</t>
  </si>
  <si>
    <t>15BCA16022</t>
  </si>
  <si>
    <t>Jamakandi, Karnataka</t>
  </si>
  <si>
    <t>12.12.1996</t>
  </si>
  <si>
    <t>Raghavendra Pandit</t>
  </si>
  <si>
    <t>Nayana Pandit</t>
  </si>
  <si>
    <t>Anagha S</t>
  </si>
  <si>
    <t>15BCA16023</t>
  </si>
  <si>
    <t>£ 12, 11th cross, 22nd 'A' Main, Raghavendra Layout, Padmanabhanagar, Bangalore-560070</t>
  </si>
  <si>
    <t>11.01.1997</t>
  </si>
  <si>
    <t>Sathyanarayana K</t>
  </si>
  <si>
    <t>S.V.Veena</t>
  </si>
  <si>
    <t>Vyshyas</t>
  </si>
  <si>
    <t>Kavya shree G</t>
  </si>
  <si>
    <t>15BCA16024</t>
  </si>
  <si>
    <t>No.75, 4th main, 7th cross, Bhuvaneshwar, BSK 3rd stage, Bangalore-85</t>
  </si>
  <si>
    <t>21.10.1997</t>
  </si>
  <si>
    <t>Guru Raja N</t>
  </si>
  <si>
    <t>Jayanthi R</t>
  </si>
  <si>
    <t>080-26890756</t>
  </si>
  <si>
    <t>Kamma Naidu</t>
  </si>
  <si>
    <t>Kiran K R</t>
  </si>
  <si>
    <t>15BCA16025</t>
  </si>
  <si>
    <t>No.851, 14th main, Bank colony, Srinivasa nagar, Blore-50</t>
  </si>
  <si>
    <t>9.08.1997</t>
  </si>
  <si>
    <t>Ram Prasad K</t>
  </si>
  <si>
    <t>Pramila K R</t>
  </si>
  <si>
    <t>Madan Kumar R</t>
  </si>
  <si>
    <t>15BCA16026</t>
  </si>
  <si>
    <t>No.306, 9th cross, Yelachena halli, Kashinagar, Blore</t>
  </si>
  <si>
    <t>Ramesh Reddy N</t>
  </si>
  <si>
    <t>Chandrakala N</t>
  </si>
  <si>
    <t>Monica S</t>
  </si>
  <si>
    <t>15BCA16027</t>
  </si>
  <si>
    <t>No.27/3, 16th main, Balaji layout, Padmanabha ngr, Blore.</t>
  </si>
  <si>
    <t>M Shankar Kumar</t>
  </si>
  <si>
    <t>Kavitha</t>
  </si>
  <si>
    <t>Pavan M</t>
  </si>
  <si>
    <t>15BCA16029</t>
  </si>
  <si>
    <t>No.32, 34th main, Bhavani layout, BSk 3rd stage, Blore-85</t>
  </si>
  <si>
    <t>3.9.1997</t>
  </si>
  <si>
    <t>Mahadeva T S</t>
  </si>
  <si>
    <t>Latha N</t>
  </si>
  <si>
    <t>Rakshith SR</t>
  </si>
  <si>
    <t>15BCA16030</t>
  </si>
  <si>
    <t>£42. 9th main, Akkayappa garden, Mohankumar nagar, yashwanth pur, Blore-22</t>
  </si>
  <si>
    <t>24.12.1997</t>
  </si>
  <si>
    <t>Srinivas Reddy</t>
  </si>
  <si>
    <t>Sujatha P</t>
  </si>
  <si>
    <t>Sandesh Santosh Soans</t>
  </si>
  <si>
    <t>15BCA16031</t>
  </si>
  <si>
    <t>Soans Nilaya, 3rd cross, vidyanagar new market yard post, Sirsi</t>
  </si>
  <si>
    <t>16.01.1997</t>
  </si>
  <si>
    <t>Late Santosh soans</t>
  </si>
  <si>
    <t xml:space="preserve">Manorama soans </t>
  </si>
  <si>
    <t>Protestants</t>
  </si>
  <si>
    <t>Ujwal N</t>
  </si>
  <si>
    <t>15BCA16032</t>
  </si>
  <si>
    <t>No.17/1, Subramanya Nilaya, Netaji Road, Kadrena halli, Blore</t>
  </si>
  <si>
    <t>01.07.1997</t>
  </si>
  <si>
    <t>Nagarajaiah H B</t>
  </si>
  <si>
    <t>Ashalatha P G</t>
  </si>
  <si>
    <t>Kumbara</t>
  </si>
  <si>
    <t>Akshay Kumar R</t>
  </si>
  <si>
    <t>15BCA16033</t>
  </si>
  <si>
    <t>No.5, Kormala Building, Near Lal Building MM garments Bangalore-53</t>
  </si>
  <si>
    <t>14.7.1997</t>
  </si>
  <si>
    <t>Ramesh Kumar</t>
  </si>
  <si>
    <t>Meena Devi</t>
  </si>
  <si>
    <t>Darshan S</t>
  </si>
  <si>
    <t>15BCA16035</t>
  </si>
  <si>
    <t>No.8/2, Sri nilaya second floor 9th main, 4th cross, srinivasa nagar, blore</t>
  </si>
  <si>
    <t>14.03.1996</t>
  </si>
  <si>
    <t xml:space="preserve">Seshadri </t>
  </si>
  <si>
    <t>Leela B.R</t>
  </si>
  <si>
    <t>Litika P Sharoff</t>
  </si>
  <si>
    <t>15BCA16036</t>
  </si>
  <si>
    <t>£ 36, pattabiraman street, flat.no S-4, Royal denizen appartment, Tennur, Trichy, Tamil Nadu - 620017</t>
  </si>
  <si>
    <t>V Prakash Shroff</t>
  </si>
  <si>
    <t>Jyothi P Shroff</t>
  </si>
  <si>
    <t>Surya Raoo</t>
  </si>
  <si>
    <t>15BCA16038</t>
  </si>
  <si>
    <t>No.402, C block, Mahaveer Gardenia, 32 cross, Kumaraswamy layout, 1st stage, Blore.</t>
  </si>
  <si>
    <t>6.6.1997</t>
  </si>
  <si>
    <t>Hemanth Kumar</t>
  </si>
  <si>
    <t>Veena H Rao</t>
  </si>
  <si>
    <t>Tharun H</t>
  </si>
  <si>
    <t>15BCA16039</t>
  </si>
  <si>
    <t>No.20, Palm Grove enclave, Gubbalala kanak pura rd, Blore-61</t>
  </si>
  <si>
    <t>Hiran D</t>
  </si>
  <si>
    <t>Krishna Priya M</t>
  </si>
  <si>
    <t>Vinaya Reddy S</t>
  </si>
  <si>
    <t>15BCA16040</t>
  </si>
  <si>
    <t>19/3, Moodalappa Cross, Dodda Mavalli, Bangalore-560004</t>
  </si>
  <si>
    <t>5.02.1997</t>
  </si>
  <si>
    <t>Suresh M R</t>
  </si>
  <si>
    <t>B.S.Bhagya lakshmi</t>
  </si>
  <si>
    <t>Akshay BA</t>
  </si>
  <si>
    <t>15BCA16041</t>
  </si>
  <si>
    <t>No.327, 7th cross, sri krishnadevaraya rd, Gavipuram, Lakshmi puram, Blore</t>
  </si>
  <si>
    <t>21.04.1997</t>
  </si>
  <si>
    <t>Ashok Kumar</t>
  </si>
  <si>
    <t xml:space="preserve"> Aarti Ashok</t>
  </si>
  <si>
    <t>Arya Vyshyas</t>
  </si>
  <si>
    <t>Ayushmaan S</t>
  </si>
  <si>
    <t>15BCA16042</t>
  </si>
  <si>
    <t>No.8, Bayasandra main rd, 1st block (E), Blore</t>
  </si>
  <si>
    <t xml:space="preserve">Srinivas </t>
  </si>
  <si>
    <t>Deepthi G</t>
  </si>
  <si>
    <t>15BCA16043</t>
  </si>
  <si>
    <t>No.79-1, 6th main, 3rd block, Thyagaraja nagar, Blore-28.</t>
  </si>
  <si>
    <t>6.12.1997</t>
  </si>
  <si>
    <t>Giriyappa</t>
  </si>
  <si>
    <t>Navya Sudhindra</t>
  </si>
  <si>
    <t>15BCA16044</t>
  </si>
  <si>
    <t>No.48, 1st cross, Muneshwara ngr, Subramanya ngr main rd, BSK 2nd stage, Blore.</t>
  </si>
  <si>
    <t>25.4.1997</t>
  </si>
  <si>
    <t>Sudhindra C N</t>
  </si>
  <si>
    <t>Shubha Sudhindra</t>
  </si>
  <si>
    <t>Lohith U</t>
  </si>
  <si>
    <t>15BCA16045</t>
  </si>
  <si>
    <t>No.1027, thunga, 30thmain rd, Poorna prajna nagar, uttarahalli, blore-61</t>
  </si>
  <si>
    <t>09.07.1996</t>
  </si>
  <si>
    <t>S Umashankar</t>
  </si>
  <si>
    <t>Nandini T M</t>
  </si>
  <si>
    <t>Siddhant Basu</t>
  </si>
  <si>
    <t>15BCA16046</t>
  </si>
  <si>
    <t>Alpine eco Apartment H 508, Dodannekundi Marathalli Outer Ring Road, Bangalore-37</t>
  </si>
  <si>
    <t>11.11.1996</t>
  </si>
  <si>
    <t>Subrata Basu</t>
  </si>
  <si>
    <t>Bidisha basu</t>
  </si>
  <si>
    <t>Vrushank Balu</t>
  </si>
  <si>
    <t>15BCA16047</t>
  </si>
  <si>
    <t>#11, CENTURY CHIMES 2ND CROSS SHANTIVANA KODIGEHALLI BANGALORE-92</t>
  </si>
  <si>
    <t>Srinivas Chandrashekar</t>
  </si>
  <si>
    <t>15BCA16048</t>
  </si>
  <si>
    <t>NOT ATTENDING THE FINAL UNIVERSITY EXAMINATION</t>
  </si>
  <si>
    <t>NOT ATTENDING UNIVERSITY EXAMINATION</t>
  </si>
  <si>
    <t>No.47, Model House street, Basavanagudi, Blore.</t>
  </si>
  <si>
    <t>G.Chandrashekar</t>
  </si>
  <si>
    <t>080-26621312</t>
  </si>
  <si>
    <t>ARUN E R</t>
  </si>
  <si>
    <t>16BCA11005</t>
  </si>
  <si>
    <t>arunezhikode@gmail.com</t>
  </si>
  <si>
    <t>E M RAMAN</t>
  </si>
  <si>
    <t xml:space="preserve">JYOTHI </t>
  </si>
  <si>
    <t>BEBIN K RAJU</t>
  </si>
  <si>
    <t>16BCA11007</t>
  </si>
  <si>
    <t>bebinkrajusalkara@gmail.com</t>
  </si>
  <si>
    <t>RAJU K D</t>
  </si>
  <si>
    <t>BEEJA RAJU</t>
  </si>
  <si>
    <t>JAYANTH H S</t>
  </si>
  <si>
    <t>16BCA11016</t>
  </si>
  <si>
    <t>jayanth8665@gmail.com</t>
  </si>
  <si>
    <t>SRIDAR H S</t>
  </si>
  <si>
    <t>BHAGAYA</t>
  </si>
  <si>
    <t>THOGATA VEERA</t>
  </si>
  <si>
    <t>KAJAL SHARMA</t>
  </si>
  <si>
    <t>16BCA11018</t>
  </si>
  <si>
    <t>mailme@manojkumarsharma.com</t>
  </si>
  <si>
    <t>MANOJ KUMAR SHARMA</t>
  </si>
  <si>
    <t>KUSAMA LATHA SHARMA</t>
  </si>
  <si>
    <t>K KIRAN KUMAR</t>
  </si>
  <si>
    <t>16BCA11019</t>
  </si>
  <si>
    <t>kiran.blri998@gmail.com</t>
  </si>
  <si>
    <t>KANTHAKUMAR G</t>
  </si>
  <si>
    <t>HEMAVATHI G K</t>
  </si>
  <si>
    <t>MARATHAS</t>
  </si>
  <si>
    <t>KRISHNA KUMAR</t>
  </si>
  <si>
    <t>16BCA11020</t>
  </si>
  <si>
    <t>krishnaks1996singh@icloud.com</t>
  </si>
  <si>
    <t>CHHEDI SINGH</t>
  </si>
  <si>
    <t>BABY DEVI</t>
  </si>
  <si>
    <t>MOHAMMED NOOR G</t>
  </si>
  <si>
    <t>16BCA11023</t>
  </si>
  <si>
    <t>mohammednoor02@gmail.com</t>
  </si>
  <si>
    <t>DESKTOP</t>
  </si>
  <si>
    <t>R K MOHAMMED GHOUSE</t>
  </si>
  <si>
    <t>AYESHA BANU</t>
  </si>
  <si>
    <t>PALLAVI RAJPAL</t>
  </si>
  <si>
    <t>16BCA11029</t>
  </si>
  <si>
    <t>rajpal.pallu@gmail.com</t>
  </si>
  <si>
    <t>MUNISH K RAJPAL</t>
  </si>
  <si>
    <t>LISHA DEVI</t>
  </si>
  <si>
    <t>POOJA PREMARAJAN</t>
  </si>
  <si>
    <t>16BCA11030</t>
  </si>
  <si>
    <t>poojaek93@gmail.com</t>
  </si>
  <si>
    <t>PREMARAJAN E K</t>
  </si>
  <si>
    <t>SAMITHA M</t>
  </si>
  <si>
    <t>THIYYA-OBC</t>
  </si>
  <si>
    <t>SAHIL</t>
  </si>
  <si>
    <t>16BCA11039</t>
  </si>
  <si>
    <t>sahil.faisal.lt@gmail.com</t>
  </si>
  <si>
    <t>FAIZAL PUTHALATH</t>
  </si>
  <si>
    <t>MINIHAS M</t>
  </si>
  <si>
    <t>SINDHU KAMPLI</t>
  </si>
  <si>
    <t>16BCA11041</t>
  </si>
  <si>
    <t>shilpakampli31@gmail.com</t>
  </si>
  <si>
    <t xml:space="preserve">K SRINIVAS </t>
  </si>
  <si>
    <t>SUJATA</t>
  </si>
  <si>
    <t>ARYA VYSHYA</t>
  </si>
  <si>
    <t>SOWMYA S</t>
  </si>
  <si>
    <t>16BCA11042</t>
  </si>
  <si>
    <t>sowmya.s@ gmail.com</t>
  </si>
  <si>
    <t>SURESH P</t>
  </si>
  <si>
    <t>SARASWATHI</t>
  </si>
  <si>
    <t>BHAVESH KUMAR DWIVEDI</t>
  </si>
  <si>
    <t>16BCA11054</t>
  </si>
  <si>
    <t>bbhaveshdd@gmail.com</t>
  </si>
  <si>
    <t>INDRA MANI DWIVEDI</t>
  </si>
  <si>
    <t>MAHIMA DWIVEDI</t>
  </si>
  <si>
    <t>HARSHITHA G</t>
  </si>
  <si>
    <t>16BCA11058</t>
  </si>
  <si>
    <t>harshithareddy828@gmail.com</t>
  </si>
  <si>
    <t>GAJENDRA REDDY V</t>
  </si>
  <si>
    <t xml:space="preserve">GIRIJA </t>
  </si>
  <si>
    <t>MONISHA T M</t>
  </si>
  <si>
    <t>16BCA11061</t>
  </si>
  <si>
    <t>monisha0799@gmail.com</t>
  </si>
  <si>
    <t>MOHAN T S</t>
  </si>
  <si>
    <t>SAVITRHA MOHAN</t>
  </si>
  <si>
    <t>SOWMYA BAI R</t>
  </si>
  <si>
    <t>16BCA11063</t>
  </si>
  <si>
    <t>sowmya316@gmail.com</t>
  </si>
  <si>
    <t>RAMESH RAO</t>
  </si>
  <si>
    <t>RUKHMINI BAI L</t>
  </si>
  <si>
    <t>MADHIYA KOUSAR</t>
  </si>
  <si>
    <t>16BCA11072</t>
  </si>
  <si>
    <t>bamjad5781@gmail.com</t>
  </si>
  <si>
    <t>ISMAIL PASHA</t>
  </si>
  <si>
    <t>MEHAR SULTANA</t>
  </si>
  <si>
    <t xml:space="preserve">SRIKANTH </t>
  </si>
  <si>
    <t>16BCA11077</t>
  </si>
  <si>
    <t>sri851996@gmail.com</t>
  </si>
  <si>
    <t>PRAKASH S J S</t>
  </si>
  <si>
    <t>SHUBHA G</t>
  </si>
  <si>
    <t>BIBITH BIDDAPPA</t>
  </si>
  <si>
    <t>16BCA11080</t>
  </si>
  <si>
    <t>athishsagar5sudham@gmail.com</t>
  </si>
  <si>
    <t>VIJAY SAGAR MARCHANDA</t>
  </si>
  <si>
    <t>SUDHA SUMA MARCHANDA</t>
  </si>
  <si>
    <t>HARITHA VARSHA RAJ</t>
  </si>
  <si>
    <t>16BCA11081</t>
  </si>
  <si>
    <t>adithgovindaraj@reddiff.mail.com</t>
  </si>
  <si>
    <t>ADITHGOVINDARAJ</t>
  </si>
  <si>
    <t>KAVITHA V</t>
  </si>
  <si>
    <t>MADIVALA</t>
  </si>
  <si>
    <t>16BCA11082</t>
  </si>
  <si>
    <t>hemanthzac24@gmail.com</t>
  </si>
  <si>
    <t>P SUNDARRAJ</t>
  </si>
  <si>
    <t>S KAMALA</t>
  </si>
  <si>
    <t>PALLAV SINHA</t>
  </si>
  <si>
    <t>16BCA11091</t>
  </si>
  <si>
    <t>sinrakunal77@gmail.com</t>
  </si>
  <si>
    <t>BIRALA SINHA</t>
  </si>
  <si>
    <t>PAPRI SINHA</t>
  </si>
  <si>
    <t>PRIYANKA R</t>
  </si>
  <si>
    <t>16BCA11093</t>
  </si>
  <si>
    <t>priyaravi443@gmail.com</t>
  </si>
  <si>
    <t>RAVICHANDRA K</t>
  </si>
  <si>
    <t>LAKSHMI R</t>
  </si>
  <si>
    <t>RACHANA K R</t>
  </si>
  <si>
    <t>16BCA11096</t>
  </si>
  <si>
    <t>rachu1898@gmail.com</t>
  </si>
  <si>
    <t>RAGHAVENDRA  RAO K S</t>
  </si>
  <si>
    <t>K C RAMADEVI</t>
  </si>
  <si>
    <t>RAEEZ IBRAHIM P M</t>
  </si>
  <si>
    <t>16BCA11098</t>
  </si>
  <si>
    <t>raeezibrahim@gmail.com</t>
  </si>
  <si>
    <t>P I MOHAMMED SAGEER</t>
  </si>
  <si>
    <t>AMINA SAGEER</t>
  </si>
  <si>
    <t>SAAKETH N</t>
  </si>
  <si>
    <t>16BCA11099</t>
  </si>
  <si>
    <t>saakethnag@gmail.com</t>
  </si>
  <si>
    <t>NAGARAJ C V</t>
  </si>
  <si>
    <t>LATHA N R</t>
  </si>
  <si>
    <t>SANDEEP SAHANEE</t>
  </si>
  <si>
    <t>16BCA11101</t>
  </si>
  <si>
    <t>sandeepera187@gmail.com</t>
  </si>
  <si>
    <t>SUJAY SAHANEE</t>
  </si>
  <si>
    <t>SHANTHI SAHANEE</t>
  </si>
  <si>
    <t>MALLAH</t>
  </si>
  <si>
    <t>SANJAL R DONTH</t>
  </si>
  <si>
    <t>16BCA11102</t>
  </si>
  <si>
    <t>donthiramesh68@gmail.com</t>
  </si>
  <si>
    <t>D S RAMESH H KUMAR</t>
  </si>
  <si>
    <t>SUMATHI D RAMESH</t>
  </si>
  <si>
    <t>SHWETHA R</t>
  </si>
  <si>
    <t>16BCA11105</t>
  </si>
  <si>
    <t>shwetha98.r@gmail.com</t>
  </si>
  <si>
    <t>RAGHAVENDRA H S</t>
  </si>
  <si>
    <t>MEENA G</t>
  </si>
  <si>
    <t>SIVATHEJ S G</t>
  </si>
  <si>
    <t>16BCA11107</t>
  </si>
  <si>
    <t>sivathejsridharam@gmail.com</t>
  </si>
  <si>
    <t>GOPALAKRISHNA</t>
  </si>
  <si>
    <t>PADMAVATHI R</t>
  </si>
  <si>
    <t>9449544330 / 9482021830</t>
  </si>
  <si>
    <t>16BCA12145</t>
  </si>
  <si>
    <t>vvjain36@yahoo.com</t>
  </si>
  <si>
    <t>VIKRAM JAIN</t>
  </si>
  <si>
    <t>HULLAS JAIN</t>
  </si>
  <si>
    <t>RAVI KUMAR V A</t>
  </si>
  <si>
    <t>16BCA16113</t>
  </si>
  <si>
    <t>rkvagale@gmail.com</t>
  </si>
  <si>
    <t>ASHOK KUMAR V L</t>
  </si>
  <si>
    <t>SHASHIKALA K N</t>
  </si>
  <si>
    <t>APURV SINGH</t>
  </si>
  <si>
    <t>16BCA16115</t>
  </si>
  <si>
    <t>apurvnal@gmail.com</t>
  </si>
  <si>
    <t>MANI BHUSHAN SINGH</t>
  </si>
  <si>
    <t>REENA SINGH</t>
  </si>
  <si>
    <t>ASHIK A</t>
  </si>
  <si>
    <t>16BCA16116</t>
  </si>
  <si>
    <t>anuvaradheen@gmail.com</t>
  </si>
  <si>
    <t>ANUVARUDHEEN M N</t>
  </si>
  <si>
    <t>SHABEENA N</t>
  </si>
  <si>
    <t>RAHUL P V</t>
  </si>
  <si>
    <t>16BCA16120</t>
  </si>
  <si>
    <t>rahulpremkumarr@gmail.com</t>
  </si>
  <si>
    <t>PREMKUMAR R</t>
  </si>
  <si>
    <t>VANI P</t>
  </si>
  <si>
    <t>VANNIA KULA KSHATRIYA</t>
  </si>
  <si>
    <t>DINESH H</t>
  </si>
  <si>
    <t>16BCA16121</t>
  </si>
  <si>
    <t>naveennaidunyn@gmail.com</t>
  </si>
  <si>
    <t>HARIHARAN V</t>
  </si>
  <si>
    <t>HEMAVATHI H</t>
  </si>
  <si>
    <t>SHALINI S</t>
  </si>
  <si>
    <t>16BCA16126</t>
  </si>
  <si>
    <t>ss.tooling9@gmail.com</t>
  </si>
  <si>
    <t>SARAVANAN C</t>
  </si>
  <si>
    <t>BAMA S</t>
  </si>
  <si>
    <t>HARIHARAN C</t>
  </si>
  <si>
    <t>16BCA16127</t>
  </si>
  <si>
    <t>harichandran500@gmail.com</t>
  </si>
  <si>
    <t>V CHANDRASHEKARAN</t>
  </si>
  <si>
    <t>C BHUVANESHWARI</t>
  </si>
  <si>
    <t>AGAMUDIAR</t>
  </si>
  <si>
    <t>JEEVAN PREETHAM S</t>
  </si>
  <si>
    <t>16BCA16128</t>
  </si>
  <si>
    <t>sathishrarandur@gmail.com</t>
  </si>
  <si>
    <t>DR. S. SATHISH</t>
  </si>
  <si>
    <t>DR. S SHAMBHAVI</t>
  </si>
  <si>
    <t>AMEER SUHAIL</t>
  </si>
  <si>
    <t>16BCA16129</t>
  </si>
  <si>
    <t>ameersuhail1010@gmail.com</t>
  </si>
  <si>
    <t>SUBAIR K</t>
  </si>
  <si>
    <t>THAHIRA M</t>
  </si>
  <si>
    <t>ROHAN S</t>
  </si>
  <si>
    <t>16BCA16130</t>
  </si>
  <si>
    <t>rohanhotkar98@gmail.com</t>
  </si>
  <si>
    <t>L SHIVAMURTHY</t>
  </si>
  <si>
    <t>ALKA S</t>
  </si>
  <si>
    <t>MEGHANA N</t>
  </si>
  <si>
    <t>16BCA16131</t>
  </si>
  <si>
    <t>manjunnath3@gmail.com</t>
  </si>
  <si>
    <t>NANJAPPA</t>
  </si>
  <si>
    <t>MEENA B K</t>
  </si>
  <si>
    <t>LIKHITH P V</t>
  </si>
  <si>
    <t>16BCA16132</t>
  </si>
  <si>
    <t>likhithhundertaker808@gmail.com</t>
  </si>
  <si>
    <t>VISHWANATH REDDY P V</t>
  </si>
  <si>
    <t>SARALA M S</t>
  </si>
  <si>
    <t>SHANKAR S</t>
  </si>
  <si>
    <t>16BCA16133</t>
  </si>
  <si>
    <t>shankarjoxes@gmail.com</t>
  </si>
  <si>
    <t>SHANMUGHA R</t>
  </si>
  <si>
    <t>SUSHEELA</t>
  </si>
  <si>
    <t>GOUNDER</t>
  </si>
  <si>
    <t>AROOSHI JAISWAL</t>
  </si>
  <si>
    <t>16BCA16134</t>
  </si>
  <si>
    <t>jaiswal.arooshi4@gmail.com</t>
  </si>
  <si>
    <t>SANDEEP JAISWAL</t>
  </si>
  <si>
    <t>KIRAN JAISWAL</t>
  </si>
  <si>
    <t>9934349799, 9431378785</t>
  </si>
  <si>
    <t>ASHWANI KUMAR SINGH</t>
  </si>
  <si>
    <t>16BCA16144</t>
  </si>
  <si>
    <t>singhashwanikumar793@gmail.com</t>
  </si>
  <si>
    <t>RANVIR SINGH</t>
  </si>
  <si>
    <t>VIMLESH DEVI</t>
  </si>
  <si>
    <t>BANUKUSHAL J</t>
  </si>
  <si>
    <t>16BCA16145</t>
  </si>
  <si>
    <t>shalu.bamasaru18@gmail.com</t>
  </si>
  <si>
    <t>JAYARAMU N</t>
  </si>
  <si>
    <t>PREMA</t>
  </si>
  <si>
    <t>J V S HARSHA</t>
  </si>
  <si>
    <t>16BCA16146</t>
  </si>
  <si>
    <t>jvsharsha.3@gmail.com</t>
  </si>
  <si>
    <t>J V KRISHNA</t>
  </si>
  <si>
    <t>J V RAJINI</t>
  </si>
  <si>
    <t>OMKAR A PAWAR</t>
  </si>
  <si>
    <t>16BCA16147</t>
  </si>
  <si>
    <t>omkarapawar18@gmail.com</t>
  </si>
  <si>
    <t>ANANT K PAWAR</t>
  </si>
  <si>
    <t>GEETA PAWAR</t>
  </si>
  <si>
    <t>PRAJNA P SHETTY</t>
  </si>
  <si>
    <t>16BCA16148</t>
  </si>
  <si>
    <t>pragnashetty123@gmail.com</t>
  </si>
  <si>
    <t>PRABHAKAR SHETTY K</t>
  </si>
  <si>
    <t>POORNIMA K SHEETY</t>
  </si>
  <si>
    <t>PRASANNA TAMRAKAR</t>
  </si>
  <si>
    <t>16BCA16149</t>
  </si>
  <si>
    <t>xcelrocker@gmail.com</t>
  </si>
  <si>
    <t>SLC</t>
  </si>
  <si>
    <t>MGMT</t>
  </si>
  <si>
    <t>PRUSHOTTAM TAMRAKAR</t>
  </si>
  <si>
    <t>RUSI TULADHAR</t>
  </si>
  <si>
    <t>RAMESH KUMAR BHAKAR</t>
  </si>
  <si>
    <t>16BCA16150</t>
  </si>
  <si>
    <t>rameshbhakar79@gmail.com</t>
  </si>
  <si>
    <t>JKSBE BOARD</t>
  </si>
  <si>
    <t>SHANKAR LAL BHAKAR</t>
  </si>
  <si>
    <t>MAKHU DEVI BHAKAR</t>
  </si>
  <si>
    <t>RUSHIKA K</t>
  </si>
  <si>
    <t>16BCA16151</t>
  </si>
  <si>
    <t>MUNISWARA K</t>
  </si>
  <si>
    <t>THANAPAT PEPINAN</t>
  </si>
  <si>
    <t>16BCA16155</t>
  </si>
  <si>
    <t>tungtnp@gmail.com</t>
  </si>
  <si>
    <t>UPPER SECONDARY</t>
  </si>
  <si>
    <t>MALISA MADSALAE</t>
  </si>
  <si>
    <t>KETKANDA PENPINAN</t>
  </si>
  <si>
    <t>BUDDIST</t>
  </si>
  <si>
    <t>THAI</t>
  </si>
  <si>
    <t>ASWIN PRASANNA X</t>
  </si>
  <si>
    <t>16BCA16157</t>
  </si>
  <si>
    <t>arunprakash@gmail.com</t>
  </si>
  <si>
    <t>XAVIER A</t>
  </si>
  <si>
    <t>STALLA X</t>
  </si>
  <si>
    <t>CHRISTAIN</t>
  </si>
  <si>
    <t>CHETHAN R</t>
  </si>
  <si>
    <t>16BCA16158</t>
  </si>
  <si>
    <t>reddychethan95@gmail.com</t>
  </si>
  <si>
    <t>RAGHU B K</t>
  </si>
  <si>
    <t>SUDHA V</t>
  </si>
  <si>
    <t>SAUD AHMAD</t>
  </si>
  <si>
    <t>16BCA16159</t>
  </si>
  <si>
    <t>saud1946@gmail.com</t>
  </si>
  <si>
    <t>AHMAD RAFI</t>
  </si>
  <si>
    <t>AYESHA SABHA</t>
  </si>
  <si>
    <t>VARSHA R</t>
  </si>
  <si>
    <t>16BCA16160</t>
  </si>
  <si>
    <t>vedamurthy.sn@gmail.com</t>
  </si>
  <si>
    <t>RAMU N</t>
  </si>
  <si>
    <t>JOMIN KADEPARAMBIL  JOSEPH</t>
  </si>
  <si>
    <t>16BCA16161</t>
  </si>
  <si>
    <t>jominj52@gmail.com</t>
  </si>
  <si>
    <t>KADEPARAMBIL JOSEPH AUGUSTINE</t>
  </si>
  <si>
    <t>MARY MINIMOL JOSEPH</t>
  </si>
  <si>
    <t>AVIRAL ASTHANA</t>
  </si>
  <si>
    <t>16BCA16162</t>
  </si>
  <si>
    <t>aviralasthana15@gmail.com</t>
  </si>
  <si>
    <t xml:space="preserve">PANKAJ ASTHANA </t>
  </si>
  <si>
    <t>SADHANA ASTHANA</t>
  </si>
  <si>
    <t>ASHIM KARKI</t>
  </si>
  <si>
    <t>16BCA16163</t>
  </si>
  <si>
    <t>asim.karki.aks@gmail.com</t>
  </si>
  <si>
    <t>ANIL DHOJ KARKI</t>
  </si>
  <si>
    <t>SARALA KARKI</t>
  </si>
  <si>
    <t>SIVA SARAVANAN S</t>
  </si>
  <si>
    <t>16BCA16164</t>
  </si>
  <si>
    <t>devishree12376@gmail.com</t>
  </si>
  <si>
    <t>SEENIVASAN S</t>
  </si>
  <si>
    <t>SRI DEVI S</t>
  </si>
  <si>
    <t>VIDYUTH MENON</t>
  </si>
  <si>
    <t>16BCA16165</t>
  </si>
  <si>
    <t>aroonmenon@gmail.com</t>
  </si>
  <si>
    <t>ARUNKUMAR MULLASSERI</t>
  </si>
  <si>
    <t>PRIYA ARUNKUMAR</t>
  </si>
  <si>
    <t>MENON</t>
  </si>
  <si>
    <t>MOHAMMED AADIL</t>
  </si>
  <si>
    <t>16BCA16166</t>
  </si>
  <si>
    <t>mohammedaadil36@gmail.com</t>
  </si>
  <si>
    <t>V Z TAJ MOHAMMED</t>
  </si>
  <si>
    <t>K S RESHMA TAJ</t>
  </si>
  <si>
    <t>SKANDA V C</t>
  </si>
  <si>
    <t>16BCA16167</t>
  </si>
  <si>
    <t>skandavc123@gmail.com</t>
  </si>
  <si>
    <t>V A CHANDRA BABU</t>
  </si>
  <si>
    <t>V C LAKSHMI</t>
  </si>
  <si>
    <t>AHMEDULLAH SAFIULLAH KHAN</t>
  </si>
  <si>
    <t>16BCA16168</t>
  </si>
  <si>
    <t>ahmed93497@gmail.com</t>
  </si>
  <si>
    <t>SAFIULLAH KHAN</t>
  </si>
  <si>
    <t>FAREEDA S KHAN</t>
  </si>
  <si>
    <t>8277499985 ,9481970097</t>
  </si>
  <si>
    <t>ZHOU XINGLIN</t>
  </si>
  <si>
    <t>16BCA16169</t>
  </si>
  <si>
    <t>519621041@99.com</t>
  </si>
  <si>
    <t>ZHOU HONG MING</t>
  </si>
  <si>
    <t>LI BEI</t>
  </si>
  <si>
    <t>CHINESE</t>
  </si>
  <si>
    <t>CHANDANA AMBICA</t>
  </si>
  <si>
    <t>BCA - Elective</t>
  </si>
  <si>
    <t>BCA</t>
  </si>
  <si>
    <t>CHANDANAAMBIKA@GMAIL.COM</t>
  </si>
  <si>
    <t>EM SAHITHI</t>
  </si>
  <si>
    <t>SAHITHIMUNI11@GMAIL.COM</t>
  </si>
  <si>
    <t>TEJAS RAO</t>
  </si>
  <si>
    <t>TJRAO96@GMAIL.COM</t>
  </si>
  <si>
    <t>SATYAM BHAJU</t>
  </si>
  <si>
    <t>SATYAMBHAJU@GMAIL.COM</t>
  </si>
  <si>
    <t>ADARSH DUBEY</t>
  </si>
  <si>
    <t>ADARSHDKOOL@GMAIL.COM</t>
  </si>
  <si>
    <t>SHARAN SHAH</t>
  </si>
  <si>
    <t>SHAHSHARAN71@YAHOO.IN</t>
  </si>
  <si>
    <t>ANMOL TANDON</t>
  </si>
  <si>
    <t>ANMOLTANDON7@GMAIL.COM</t>
  </si>
  <si>
    <t>RAM KABRA</t>
  </si>
  <si>
    <t>videokolkata@gmail.com</t>
  </si>
  <si>
    <t>LATHA P</t>
  </si>
  <si>
    <t>LATHACHINNU222@GMAIL.COM</t>
  </si>
  <si>
    <t>SKANDA KUMAR K AITHALA</t>
  </si>
  <si>
    <t>SKANDAKUMAR6688@GMAIL.COM</t>
  </si>
  <si>
    <t>ARJUN B</t>
  </si>
  <si>
    <t>BURAVALLIARJUN@GMAIL.COM</t>
  </si>
  <si>
    <t>bhavesh.s</t>
  </si>
  <si>
    <t>bhaveshappu69@gmail.com</t>
  </si>
  <si>
    <t>CHANDRIKA R</t>
  </si>
  <si>
    <t>CHANDRIKA2000R@GMAIL.COM</t>
  </si>
  <si>
    <t>HARSHITH SR</t>
  </si>
  <si>
    <t>SULEGHAIHARSHIT@GMAIL.COM</t>
  </si>
  <si>
    <t>ABIJITH PA</t>
  </si>
  <si>
    <t>ABIJITH.SUPERMAN@GMAIL.COM</t>
  </si>
  <si>
    <t>ANSHUL JALAN</t>
  </si>
  <si>
    <t>ANSHULJALAN24@GMAIL.COM</t>
  </si>
  <si>
    <t>KUMAR GAURAV</t>
  </si>
  <si>
    <t>GAURAV.BRTY@GMAIL.COM</t>
  </si>
  <si>
    <t>Sushant</t>
  </si>
  <si>
    <t>SANYAM SUTHAR</t>
  </si>
  <si>
    <t>SANYAMS0007@GMAIL.COM</t>
  </si>
  <si>
    <t>sushanth b anchan</t>
  </si>
  <si>
    <t>sushanthbanchan@gmail.com</t>
  </si>
  <si>
    <t>KARTHIK</t>
  </si>
  <si>
    <t>ANKUR MAHOBE</t>
  </si>
  <si>
    <t>ANKUR.MAHOBE@OUTLOOK.COM</t>
  </si>
  <si>
    <t>RUDRAJEET ROY</t>
  </si>
  <si>
    <t>BCA - Internet of Things</t>
  </si>
  <si>
    <t>BCA-IOT</t>
  </si>
  <si>
    <t>RUDRAJEETR@GMAIL.COM</t>
  </si>
  <si>
    <t>RISHABH KAMATH</t>
  </si>
  <si>
    <t>RISHKAMATH@GMAIL.COM</t>
  </si>
  <si>
    <t>MOHANA SINDHU S</t>
  </si>
  <si>
    <t>MOHANA99SINDHU@GMAIL.COM</t>
  </si>
  <si>
    <t>SYED SUHAIB NAWAB</t>
  </si>
  <si>
    <t>SUHAIB1599@GMAIL.COM</t>
  </si>
  <si>
    <t>SUBHASH P</t>
  </si>
  <si>
    <t>COOLSUBBU01@GMAIL.COM</t>
  </si>
  <si>
    <t>SEENIVASAN D</t>
  </si>
  <si>
    <t>C HARSHITA DADHICH</t>
  </si>
  <si>
    <t>DINKY.DADHICH@GMAIL.COM</t>
  </si>
  <si>
    <t>SHRIJITH VA</t>
  </si>
  <si>
    <t>SHRIJITH1999@GMAIL.COM</t>
  </si>
  <si>
    <t>SHIFA FATHIMA</t>
  </si>
  <si>
    <t>SHIFA.FATEMA3@GMAIL.COM</t>
  </si>
  <si>
    <t>MUKUNDHA</t>
  </si>
  <si>
    <t>MUKUNDHARAJENDRAN@GMAIL.COM</t>
  </si>
  <si>
    <t>BHARATH SRIKRISHNA R</t>
  </si>
  <si>
    <t>99BHARATHBSK99@GMAIL.COM</t>
  </si>
  <si>
    <t>ARSH NIDA</t>
  </si>
  <si>
    <t>ARSHNIDA06@GMAIL.COM</t>
  </si>
  <si>
    <t>S NITYA</t>
  </si>
  <si>
    <t>NITYASRINIVAS1999@GMAIL.COM</t>
  </si>
  <si>
    <t>RASHMI M</t>
  </si>
  <si>
    <t>RASHMIMUNIRAJ15@GMAIL.COM</t>
  </si>
  <si>
    <t>KAUSHIK G</t>
  </si>
  <si>
    <t>KAUSHIKGMROCKS@GMAIL.COM</t>
  </si>
  <si>
    <t>HEMANTH KUMAR BS</t>
  </si>
  <si>
    <t>SANKARMUNIKRISHNAPPA@GMAIL.COM</t>
  </si>
  <si>
    <t>AKASH L</t>
  </si>
  <si>
    <t>AKASHNAIDUAKU@GMAIL.COM</t>
  </si>
  <si>
    <t>KAUSALYA V</t>
  </si>
  <si>
    <t>VELUS531@GMAIL.COM</t>
  </si>
  <si>
    <t>SHUBHUM GUPTA</t>
  </si>
  <si>
    <t>shubhamgpt1995@gmail.com</t>
  </si>
  <si>
    <t>PUNEETH P</t>
  </si>
  <si>
    <t>PUNEETH.PREDDY@GMAIL.COM</t>
  </si>
  <si>
    <t>POORVI MANNA</t>
  </si>
  <si>
    <t>MANNAPOORVI4747@GMAIL.COM</t>
  </si>
  <si>
    <t>MOHAMMED FAISAL KHAN</t>
  </si>
  <si>
    <t>MFKROCKS@GMAIL.COM</t>
  </si>
  <si>
    <t>SANIYA FATHIMA</t>
  </si>
  <si>
    <t>SANIYAFATHIMA26@GMAIL.COM</t>
  </si>
  <si>
    <t>VAISHNAVI MANDIRA DR</t>
  </si>
  <si>
    <t>VAISHNAVISONU27@GMAIL.COM</t>
  </si>
  <si>
    <t>MEGHA N IYENGAR</t>
  </si>
  <si>
    <t>MEGHANMADHU12@GMAIL.COM</t>
  </si>
  <si>
    <t>GOKUL DAS V</t>
  </si>
  <si>
    <t>VGOKUL312@GMAIL.COM</t>
  </si>
  <si>
    <t>SOMYA SINHA</t>
  </si>
  <si>
    <t>SUNANDINI123SINHA@GMAIL.COM</t>
  </si>
  <si>
    <t>NARESH R</t>
  </si>
  <si>
    <t>NARESHNTR746@GMAIL.COM</t>
  </si>
  <si>
    <t>MANOJ KUMAR HN</t>
  </si>
  <si>
    <t>RAVIDEVANGA1999@GMAIL.COM</t>
  </si>
  <si>
    <t>Benaka DM</t>
  </si>
  <si>
    <t>benakagowda1999@gmail.com</t>
  </si>
  <si>
    <t>HARSH VARDHAN TIWARY</t>
  </si>
  <si>
    <t>HARSHVARDHANTIWARY@LIVE.COM</t>
  </si>
  <si>
    <t>VAISHAK KARTHIK</t>
  </si>
  <si>
    <t>KKVAISHAK007@GMAIL.COM</t>
  </si>
  <si>
    <t>LIKITH KH</t>
  </si>
  <si>
    <t>LIKITHASHH@GMAIL.COM</t>
  </si>
  <si>
    <t>JASEEYA BEGUM</t>
  </si>
  <si>
    <t>BEGUMJASEEYA@GMAIL.COM</t>
  </si>
  <si>
    <t>SHELJA PUGALIYA</t>
  </si>
  <si>
    <t>PINTU19181@GMAIL.COM</t>
  </si>
  <si>
    <t>HAKEEM MOHAMMED ABID</t>
  </si>
  <si>
    <t>BCA - Mobile Application &amp;  Information security</t>
  </si>
  <si>
    <t>BCA-MAIS</t>
  </si>
  <si>
    <t>ABIDHAKEEM04@GMAIL.COM</t>
  </si>
  <si>
    <t>AMMAN R AHMED</t>
  </si>
  <si>
    <t>AMMANWORK01@GMAIL.COM</t>
  </si>
  <si>
    <t>NEELAM SRI TARRAN</t>
  </si>
  <si>
    <t>SRITARRAN1999@GMAIL.COM</t>
  </si>
  <si>
    <t>RISHAB BN</t>
  </si>
  <si>
    <t>RISHABBN@GMAIL.COM</t>
  </si>
  <si>
    <t>ABHISHEK KUMAR YADAV</t>
  </si>
  <si>
    <t>AYADAV9718207950@GMAIL.COM</t>
  </si>
  <si>
    <t>YASH B JAIN</t>
  </si>
  <si>
    <t>YASHTATED10@GMAIL.COM</t>
  </si>
  <si>
    <t>PILLAKATUPULA DHARMA TEJA</t>
  </si>
  <si>
    <t>DHERMAA23@GMAIL.COM</t>
  </si>
  <si>
    <t>LOKESH JINDAL</t>
  </si>
  <si>
    <t>NISHU.J@YAHOO.COM</t>
  </si>
  <si>
    <t>SUJITH KUMAR S</t>
  </si>
  <si>
    <t>SUJITROMEOSSS@GMAIL.COM</t>
  </si>
  <si>
    <t>SILESH GANESH</t>
  </si>
  <si>
    <t>GANESH.VID@GMAIL.COM</t>
  </si>
  <si>
    <t>ANAND SUREKA V</t>
  </si>
  <si>
    <t>BITU.SUREKA@GMAIL.COM</t>
  </si>
  <si>
    <t>HASSAN MURTUZA LAKDAWALA</t>
  </si>
  <si>
    <t>HASANLAKDAWALA1@GMAIL.COM</t>
  </si>
  <si>
    <t>RENSVIK ELIJAH M</t>
  </si>
  <si>
    <t>RENSIVKELIJAH7@GMAIL.COM</t>
  </si>
  <si>
    <t>RAKSHITH VR</t>
  </si>
  <si>
    <t>RAKSHITHRVAIDYAM@GMAIL.COM</t>
  </si>
  <si>
    <t>Arjun pm</t>
  </si>
  <si>
    <t>arjrox777@gmail.com</t>
  </si>
  <si>
    <t>ABHISHEK</t>
  </si>
  <si>
    <t>bittubiradar005@gmail.com</t>
  </si>
  <si>
    <t>NABIL</t>
  </si>
  <si>
    <t>nblnasar@gmail.com</t>
  </si>
  <si>
    <t>SHIVANI H</t>
  </si>
  <si>
    <t>Shivaniharisinghparihar@gmail.com</t>
  </si>
  <si>
    <t xml:space="preserve">KISHAN </t>
  </si>
  <si>
    <t>kprincea9@gmail.com</t>
  </si>
  <si>
    <t>KAUSHAL KUMAR</t>
  </si>
  <si>
    <t>KUSHALKUMAR210@GMAIL.COM</t>
  </si>
  <si>
    <t>VICTOR SENGUPTA</t>
  </si>
  <si>
    <t>VICTOR.XENG@GMAIL.COM</t>
  </si>
  <si>
    <t>TUSHAR MEHENDIRATTA</t>
  </si>
  <si>
    <t>TUSHARMEHENDIRATTA11@GMAIL.COM</t>
  </si>
  <si>
    <t>SURAJ K SINGH</t>
  </si>
  <si>
    <t>SURAJSINGH14996@GMAIL.COM</t>
  </si>
  <si>
    <t>MOHAN KUMAR S</t>
  </si>
  <si>
    <t>CHARANABHAY123@GMAIL.COM</t>
  </si>
  <si>
    <t>SUPRATICK DEY</t>
  </si>
  <si>
    <t>STRINGROYALE@GMAIL.COM</t>
  </si>
  <si>
    <t>SUBHAJIT SAHA</t>
  </si>
  <si>
    <t>MRHARDCORE44.SS@GMAIL.COM</t>
  </si>
  <si>
    <t>JOSHUA.J</t>
  </si>
  <si>
    <t>15BCA14015</t>
  </si>
  <si>
    <t>#11/5, 1st MAIN ROAD, 3rd CROSS, CHINNAPPAGARDEN, BENSON TOWN, POST, BANGALORE-46</t>
  </si>
  <si>
    <t>Kapil Bastola</t>
  </si>
  <si>
    <t>15BCA14016</t>
  </si>
  <si>
    <t>SLCB NEPAL</t>
  </si>
  <si>
    <t>HSEB NEPAL</t>
  </si>
  <si>
    <t>9.02.1997</t>
  </si>
  <si>
    <t>Laxman Bastola</t>
  </si>
  <si>
    <t>Chandra Bastola</t>
  </si>
  <si>
    <t xml:space="preserve"> - </t>
  </si>
  <si>
    <t>Nepali</t>
  </si>
  <si>
    <t>Rajrishi Sen Gupta</t>
  </si>
  <si>
    <t>15BCA14017</t>
  </si>
  <si>
    <t>12/$B-Fern road, Ballygunge, Kolkata</t>
  </si>
  <si>
    <t>24.08.1996</t>
  </si>
  <si>
    <t>Rana Sengupta</t>
  </si>
  <si>
    <t>Udita Sengupta</t>
  </si>
  <si>
    <t>033-24604378</t>
  </si>
  <si>
    <t>Vaidya</t>
  </si>
  <si>
    <t>Sirasit Thitirattanakorn</t>
  </si>
  <si>
    <t>15BCA14018</t>
  </si>
  <si>
    <t>THAILAND BOARD</t>
  </si>
  <si>
    <t>11.10.1996</t>
  </si>
  <si>
    <t>Marut</t>
  </si>
  <si>
    <t>Jitsuda</t>
  </si>
  <si>
    <t>Rahul Shekar R</t>
  </si>
  <si>
    <t>15BCA14019</t>
  </si>
  <si>
    <t>No.17, I B main road, Sudhama nagar, Blore.</t>
  </si>
  <si>
    <t>28.07.1997</t>
  </si>
  <si>
    <t>Ravi Shankar R</t>
  </si>
  <si>
    <t xml:space="preserve">Lalitha R </t>
  </si>
  <si>
    <t>Mudaliars</t>
  </si>
  <si>
    <t>Rajath TS</t>
  </si>
  <si>
    <t>15BCA14020</t>
  </si>
  <si>
    <t>£3, 15th cross, Bendre nagar, kadirenahalli circle, Bsk 2nd stage, Blore-70</t>
  </si>
  <si>
    <t>17.02.1997</t>
  </si>
  <si>
    <t>Shiva Sai Krishna T V</t>
  </si>
  <si>
    <t>Arathi TS</t>
  </si>
  <si>
    <t>Vaishya</t>
  </si>
  <si>
    <t>Vinay TA</t>
  </si>
  <si>
    <t>15BCA14021</t>
  </si>
  <si>
    <t>975, Nagashree, BEML 5th stage, Raja rajeshwari nagar, Blore</t>
  </si>
  <si>
    <t>25.8.1997</t>
  </si>
  <si>
    <t>Anand T K</t>
  </si>
  <si>
    <t>D N Manjula</t>
  </si>
  <si>
    <t>Akshay S</t>
  </si>
  <si>
    <t>15BCA14022</t>
  </si>
  <si>
    <t>No.1641, 9th main A block, Rajaji nagar, Blore</t>
  </si>
  <si>
    <t>7.09.1995</t>
  </si>
  <si>
    <t>Sathyanarayana</t>
  </si>
  <si>
    <t>Poornima</t>
  </si>
  <si>
    <t>Bharath KR</t>
  </si>
  <si>
    <t>15BCA14023</t>
  </si>
  <si>
    <t>908/47A, 18th main, 5th block, rajaji ngr, blore.</t>
  </si>
  <si>
    <t>Rajendra Kumar</t>
  </si>
  <si>
    <t>Jayalakshmi V</t>
  </si>
  <si>
    <t>AD</t>
  </si>
  <si>
    <t>Harshita Jain</t>
  </si>
  <si>
    <t>15BCA14024</t>
  </si>
  <si>
    <t>No.3, 4th floor, Lotus villa, sitaram mandir road, Nagarathprt, Blore</t>
  </si>
  <si>
    <t>17.4.1997</t>
  </si>
  <si>
    <t>Lalith Kumar jain</t>
  </si>
  <si>
    <t>Kanchan Devi</t>
  </si>
  <si>
    <t>Yusuf Juzer Kheraluwala</t>
  </si>
  <si>
    <t>15BCA14026</t>
  </si>
  <si>
    <t>No.302, Burhani flora, Gottigere, Banneraghatta rd, Blore-83</t>
  </si>
  <si>
    <t>26.12.1996</t>
  </si>
  <si>
    <t>Juzer S Kheruwala</t>
  </si>
  <si>
    <t>Farida J Kheruwala</t>
  </si>
  <si>
    <t>Abhishek Srinivas</t>
  </si>
  <si>
    <t>15BCA14027</t>
  </si>
  <si>
    <t>KEA</t>
  </si>
  <si>
    <t>No.30/102, Manjunatha temple street, SBM Colony, Blore.</t>
  </si>
  <si>
    <t>13.3.1996</t>
  </si>
  <si>
    <t>Srinivas T V</t>
  </si>
  <si>
    <t xml:space="preserve">Roopashree MS </t>
  </si>
  <si>
    <t>Suman Kumari</t>
  </si>
  <si>
    <t>15BCA14030</t>
  </si>
  <si>
    <t>No.127, 3rd cross, Modi gardens, JC nagar, Blore.</t>
  </si>
  <si>
    <t>19.10.1996</t>
  </si>
  <si>
    <t>Suresh Chand</t>
  </si>
  <si>
    <t>Sunitha</t>
  </si>
  <si>
    <t>Jat</t>
  </si>
  <si>
    <t>Naina Mittal</t>
  </si>
  <si>
    <t>15BCA15033</t>
  </si>
  <si>
    <t>No.698, block PTG, bus stand, kotba, Chattisgarh</t>
  </si>
  <si>
    <t>13.2.1998</t>
  </si>
  <si>
    <t>Rajesh Mittal</t>
  </si>
  <si>
    <t>Sushila Mittal</t>
  </si>
  <si>
    <t>Burhanuddin Loliwala</t>
  </si>
  <si>
    <t>15BCA16034</t>
  </si>
  <si>
    <t>Marhaba Trading co, No. 5/3, Benki Nawab street, SD road cross, Blore-02</t>
  </si>
  <si>
    <t>1.07.1997</t>
  </si>
  <si>
    <t>Hatim Loliwala</t>
  </si>
  <si>
    <t>Rashida Loliwala</t>
  </si>
  <si>
    <t>Mugisho Kevin</t>
  </si>
  <si>
    <t>15BCA15058</t>
  </si>
  <si>
    <t>DETAINED FOR LOW ATTENDANCE</t>
  </si>
  <si>
    <t>DETAINED DUE TO LOW ATTENDANCE</t>
  </si>
  <si>
    <t>African</t>
  </si>
  <si>
    <t>FARIS MAMNOON A</t>
  </si>
  <si>
    <t>16BCA11012</t>
  </si>
  <si>
    <t>farizavulen@gmail.com</t>
  </si>
  <si>
    <t>AVULEN ABDULLA</t>
  </si>
  <si>
    <t>SUHARABI</t>
  </si>
  <si>
    <t>NEERAJA N</t>
  </si>
  <si>
    <t>16BCA11025</t>
  </si>
  <si>
    <t>neerajangowda@gmail.com</t>
  </si>
  <si>
    <t>NARAYANA GOWDA</t>
  </si>
  <si>
    <t>VASANTHA KUMARI N H</t>
  </si>
  <si>
    <t>NITHIN A</t>
  </si>
  <si>
    <t>16BCA11026</t>
  </si>
  <si>
    <t>nithinalkarthi@gmail.com</t>
  </si>
  <si>
    <t>ANAND  N</t>
  </si>
  <si>
    <t>LAKSHMI KRUPAR</t>
  </si>
  <si>
    <t>RAVI YADAV</t>
  </si>
  <si>
    <t>16BCA11035</t>
  </si>
  <si>
    <t>lovelyguyravi@gmail.com</t>
  </si>
  <si>
    <t>ALAKH RAM YADAV</t>
  </si>
  <si>
    <t>SHASHIKALA YADAV</t>
  </si>
  <si>
    <t>SUBHADEEP GHOSH</t>
  </si>
  <si>
    <t>16BCA11044</t>
  </si>
  <si>
    <t>gsubrata46@yahoo.in</t>
  </si>
  <si>
    <t>SUBRATA GHOSH</t>
  </si>
  <si>
    <t>MANISHA GHOSH</t>
  </si>
  <si>
    <t>BANGALI</t>
  </si>
  <si>
    <t>VISHAL P J</t>
  </si>
  <si>
    <t>16BCA11045</t>
  </si>
  <si>
    <t>vishalpj28@gmail.com</t>
  </si>
  <si>
    <t>P N  JAYACHANDRAN</t>
  </si>
  <si>
    <t>SEETHA</t>
  </si>
  <si>
    <t>ABHIJITH PRAMOD</t>
  </si>
  <si>
    <t>16BCA11047</t>
  </si>
  <si>
    <t>ap171998@gmail.com</t>
  </si>
  <si>
    <t>PRAMOD PANAKKADA</t>
  </si>
  <si>
    <t>K ANAMIKA</t>
  </si>
  <si>
    <t>SALAYA</t>
  </si>
  <si>
    <t>BHASKAR N</t>
  </si>
  <si>
    <t>16BCA11053</t>
  </si>
  <si>
    <t>vnm.bavan@gmail.com</t>
  </si>
  <si>
    <t xml:space="preserve">NARAYANA MURTHY </t>
  </si>
  <si>
    <t xml:space="preserve">MEENA KUMARI </t>
  </si>
  <si>
    <t>SHARNENDU SEN</t>
  </si>
  <si>
    <t>16BCA11062</t>
  </si>
  <si>
    <t>swarnendu023@gmail.com</t>
  </si>
  <si>
    <t>ARUP KANTI SEN</t>
  </si>
  <si>
    <t>KAKALI SEN</t>
  </si>
  <si>
    <t>ANIRUDDHA RAMAKRISHNA</t>
  </si>
  <si>
    <t>16BCA11068</t>
  </si>
  <si>
    <t>aniruddha04@gmail.com</t>
  </si>
  <si>
    <t>RAMAKRISHNA</t>
  </si>
  <si>
    <t>TASHI DOLMA</t>
  </si>
  <si>
    <t>AISHWARYA B</t>
  </si>
  <si>
    <t>16BCA11079</t>
  </si>
  <si>
    <t>aishwaryaabhaskaran10@gmail.com</t>
  </si>
  <si>
    <t>BASKARAN R</t>
  </si>
  <si>
    <t>UMA MAHESHWARI G</t>
  </si>
  <si>
    <t>MOUINNUDEEN K K</t>
  </si>
  <si>
    <t>16BCA11090</t>
  </si>
  <si>
    <t>moinanmed1816@gmail.com</t>
  </si>
  <si>
    <t>KHALID BASHA K A</t>
  </si>
  <si>
    <t>ZAREEN</t>
  </si>
  <si>
    <t>SIRISHA AYYAGARI</t>
  </si>
  <si>
    <t>16BCA11106</t>
  </si>
  <si>
    <t>a_snmurthy@rediffmail.com</t>
  </si>
  <si>
    <t>A S N MURTHY</t>
  </si>
  <si>
    <t>A N LAKSHMI</t>
  </si>
  <si>
    <t>V SUJAN</t>
  </si>
  <si>
    <t>16BCA11111</t>
  </si>
  <si>
    <t>sujan.venkatesh@gmail.com</t>
  </si>
  <si>
    <t>R VENKATESH KUMAR</t>
  </si>
  <si>
    <t>N MANJULA</t>
  </si>
  <si>
    <t>PRATHIK P PATEL</t>
  </si>
  <si>
    <t>16BCA14115</t>
  </si>
  <si>
    <t>nikitha788@gmail.com</t>
  </si>
  <si>
    <t>POLA RAM PATEL</t>
  </si>
  <si>
    <t>SITA PATEL</t>
  </si>
  <si>
    <t>VARSHA JAIKRISHNAN</t>
  </si>
  <si>
    <t>16BCA14116</t>
  </si>
  <si>
    <t>jaik2020@gmail.com</t>
  </si>
  <si>
    <t>JAIKRISHNAN RAMACHANDRAN</t>
  </si>
  <si>
    <t>RASHMI JAIKRISHNAN</t>
  </si>
  <si>
    <t>KISHOR R</t>
  </si>
  <si>
    <t>16BCA14117</t>
  </si>
  <si>
    <t>kishorkishu555@gmail.com</t>
  </si>
  <si>
    <t>RAMAPPA D</t>
  </si>
  <si>
    <t>SAROJA M K</t>
  </si>
  <si>
    <t>ANISHA SHRESTHA</t>
  </si>
  <si>
    <t>16BCA14141</t>
  </si>
  <si>
    <t>anishaanilshrestha@gmail.com</t>
  </si>
  <si>
    <t>ANIL KUMAR SHRESTHA</t>
  </si>
  <si>
    <t>SABITA SHRESTHA</t>
  </si>
  <si>
    <t>NRI-NEPAL</t>
  </si>
  <si>
    <t>CHANDAN R</t>
  </si>
  <si>
    <t>16BCA14142</t>
  </si>
  <si>
    <t>chandan9585@gmail.com</t>
  </si>
  <si>
    <t>RAMESH K</t>
  </si>
  <si>
    <t>VASANTHA M</t>
  </si>
  <si>
    <t>DEEPALI PARANGOL</t>
  </si>
  <si>
    <t>16BCA14143</t>
  </si>
  <si>
    <t>ashokkcm@gmail.com</t>
  </si>
  <si>
    <t>MIRZA SUBHANI AZAM</t>
  </si>
  <si>
    <t>16BCA14150</t>
  </si>
  <si>
    <t>subazam17@gmail.com</t>
  </si>
  <si>
    <t>MIRZA SUHAIL AKRAM</t>
  </si>
  <si>
    <t>JAMEELA KHATOON</t>
  </si>
  <si>
    <t>NAYANEET SHARMA</t>
  </si>
  <si>
    <t>16BCA14151</t>
  </si>
  <si>
    <t>nayaneet.sharma56@gmail.com</t>
  </si>
  <si>
    <t>SUSANTA KUMAR SHARMA</t>
  </si>
  <si>
    <t>SUKANYA SHARMA</t>
  </si>
  <si>
    <t>LOOJA MASKEY</t>
  </si>
  <si>
    <t>16BCA14152</t>
  </si>
  <si>
    <t>maskeylooga@gmail.com</t>
  </si>
  <si>
    <t>MAHESH KUMAR MASKEY</t>
  </si>
  <si>
    <t>RASHMI MASKEY</t>
  </si>
  <si>
    <t>PARINAYA BANIYA</t>
  </si>
  <si>
    <t>16BCA14153</t>
  </si>
  <si>
    <t>parinayabaniya@gmail.com</t>
  </si>
  <si>
    <t>SHRAVAN KUMAR BANIYA</t>
  </si>
  <si>
    <t>PUSHPITA SHARMA BANIYA</t>
  </si>
  <si>
    <t>Saumen Gaurav</t>
  </si>
  <si>
    <t>15BCA17018</t>
  </si>
  <si>
    <t xml:space="preserve">BCA -Visual Effects </t>
  </si>
  <si>
    <t>BCA-VFX</t>
  </si>
  <si>
    <t>C-22, Diamond district Aprts, HAL airport road, Blore</t>
  </si>
  <si>
    <t>21.07.1996</t>
  </si>
  <si>
    <t>Saroj Kumar Pattayat</t>
  </si>
  <si>
    <t>Minati lata Pradhan</t>
  </si>
  <si>
    <t>Dheeraj M</t>
  </si>
  <si>
    <t>15BCA17020</t>
  </si>
  <si>
    <t>No.305, 3rd floor, Vandana Nest aprts, 7th A cross, Opp Agara lake, Jakkasandra, Koramangala, blore-34</t>
  </si>
  <si>
    <t>27.6.1997</t>
  </si>
  <si>
    <t>Madhusudan M V</t>
  </si>
  <si>
    <t>Roopa madhusudhan</t>
  </si>
  <si>
    <t>Thamizh Selvi A</t>
  </si>
  <si>
    <t>15BCA17021</t>
  </si>
  <si>
    <t>No.15, Ground floor, Sree Vinayaka Resident 2nd main, BTM 1st stage, Blore-68</t>
  </si>
  <si>
    <t>2.10.1997</t>
  </si>
  <si>
    <t>Arunagiri</t>
  </si>
  <si>
    <t>Manonmani</t>
  </si>
  <si>
    <t>Srihari P Ramesh</t>
  </si>
  <si>
    <t>15BCA17022</t>
  </si>
  <si>
    <t>No 5, Rangamandira Nanjappa rd, Shanti nagr, Blore.</t>
  </si>
  <si>
    <t>30.11.1996</t>
  </si>
  <si>
    <t>Ramesh P S</t>
  </si>
  <si>
    <t>Mrudula Ramesh</t>
  </si>
  <si>
    <t>Siddart Ptr</t>
  </si>
  <si>
    <t>15BCA17023</t>
  </si>
  <si>
    <t>No.65, 1st floor, Kalpa Viruksha gate, wayvsgardens, Dindigul, TN.</t>
  </si>
  <si>
    <t>6.11.1995</t>
  </si>
  <si>
    <t>Ptk.Ravichandran</t>
  </si>
  <si>
    <t>V.Anitha</t>
  </si>
  <si>
    <t>Adarsh M</t>
  </si>
  <si>
    <t>BFA - Digital Film Making &amp; VFX</t>
  </si>
  <si>
    <t>BFA-DFM</t>
  </si>
  <si>
    <t>ADARSHM2164@GMAIL.COM</t>
  </si>
  <si>
    <t>Arshad Ali Karerat</t>
  </si>
  <si>
    <t>NADIRAJAFFAR20@GMAIL.COM</t>
  </si>
  <si>
    <t>Ashish G Patil</t>
  </si>
  <si>
    <t>PATILASHISH3562@GMAIL.COM</t>
  </si>
  <si>
    <t>Bhavana K</t>
  </si>
  <si>
    <t>BHAVNACHAUhan54@gmail.com</t>
  </si>
  <si>
    <t>Chethankumarn</t>
  </si>
  <si>
    <t>CHETHANKUMARN2000@GMAIL.COM</t>
  </si>
  <si>
    <t>Dheeraj</t>
  </si>
  <si>
    <t>DHEERAJ10@ICLOUD.COM</t>
  </si>
  <si>
    <t>Dinthaolung Pamei</t>
  </si>
  <si>
    <t>ATHAOPAMY@GMAIL.COM</t>
  </si>
  <si>
    <t>Ganavi Hc</t>
  </si>
  <si>
    <t>SALMAKASIM.12@GMAIL.COM</t>
  </si>
  <si>
    <t>Hari Narayan S</t>
  </si>
  <si>
    <t>SRIHARI3SM@GMAIL.COM</t>
  </si>
  <si>
    <t>Hima Vanshi</t>
  </si>
  <si>
    <t>p.himavamshi@gmail.com</t>
  </si>
  <si>
    <t>Jyoti Mukherjee</t>
  </si>
  <si>
    <t>JMUKHERJEE616@GMAIL.COM</t>
  </si>
  <si>
    <t>Manasvi Singh</t>
  </si>
  <si>
    <t>manasvee.singh123@gmail.com</t>
  </si>
  <si>
    <t>Manoj A</t>
  </si>
  <si>
    <t>MANOJ29698@GMAIL.COM</t>
  </si>
  <si>
    <t>Ojas Joshi</t>
  </si>
  <si>
    <t>LALITJOSH22@GMAIL.COM</t>
  </si>
  <si>
    <t>Parthiban T</t>
  </si>
  <si>
    <t>TPARTHIBAN30@GMAIL.COM</t>
  </si>
  <si>
    <t>Pavankumar G</t>
  </si>
  <si>
    <t>MURALA.V1990@GMAIL.COM</t>
  </si>
  <si>
    <t>Piyush Jain</t>
  </si>
  <si>
    <t>PIYUSH248JAIN@GMAIL.COM</t>
  </si>
  <si>
    <t>Prasad Muthanna Ms</t>
  </si>
  <si>
    <t>PRASADMUTHANNA@GMAIL.COM</t>
  </si>
  <si>
    <t>Prathik V</t>
  </si>
  <si>
    <t>prathikvenki@gmail.com</t>
  </si>
  <si>
    <t>Praveen Kumar Bk</t>
  </si>
  <si>
    <t>PK635268@GMAIL.COM</t>
  </si>
  <si>
    <t>Rachana</t>
  </si>
  <si>
    <t>rachnakeshri97@gmail.com</t>
  </si>
  <si>
    <t>Raviteja Vitala</t>
  </si>
  <si>
    <t>RAVITEJA97.VITALA@GMAIL.COM</t>
  </si>
  <si>
    <t>Rohan Xavier</t>
  </si>
  <si>
    <t>xavierrohan014@gmail.com</t>
  </si>
  <si>
    <t>Sairaj Pr</t>
  </si>
  <si>
    <t>SAIRAJ.PR101@GMAIL.COM</t>
  </si>
  <si>
    <t>Samarth Pujar</t>
  </si>
  <si>
    <t>PUJARSR@GMAIL.COM</t>
  </si>
  <si>
    <t>Shridhar Bahubali S</t>
  </si>
  <si>
    <t>SHRIDHAR18631008@GMAIL.COM</t>
  </si>
  <si>
    <t>Srishti K</t>
  </si>
  <si>
    <t>KPSRISHTI@GMAIL.COM</t>
  </si>
  <si>
    <t>Tulasi Y</t>
  </si>
  <si>
    <t>TULASIGANGA78@GMAIL.COM</t>
  </si>
  <si>
    <t>Vivekram</t>
  </si>
  <si>
    <t>vivekram.cg@gmail.com</t>
  </si>
  <si>
    <t>Regular / Lateral entry</t>
  </si>
  <si>
    <t xml:space="preserve"> Manoj Rana</t>
  </si>
  <si>
    <t>male</t>
  </si>
  <si>
    <t>MCA -  IT Infrastructure Management</t>
  </si>
  <si>
    <t>MCA-ITIMS</t>
  </si>
  <si>
    <t>manojinvisible@gmail.com</t>
  </si>
  <si>
    <t>Regular</t>
  </si>
  <si>
    <t>Abdul Muqsith Moula</t>
  </si>
  <si>
    <t>16MCAL2006</t>
  </si>
  <si>
    <t>MCA - Information Security Management Services</t>
  </si>
  <si>
    <t>MCA-ISMS</t>
  </si>
  <si>
    <t>muqsitkazia@gmail.com</t>
  </si>
  <si>
    <t xml:space="preserve">Karnataka Secondary Education </t>
  </si>
  <si>
    <t>Karnataka University Dharwad</t>
  </si>
  <si>
    <t>39 Boodye house , Jamia street, Bhatkal</t>
  </si>
  <si>
    <t>Mohammed Nauman Kazia</t>
  </si>
  <si>
    <t xml:space="preserve">Musarrat </t>
  </si>
  <si>
    <t>lateral entry</t>
  </si>
  <si>
    <t>Aditya Roy</t>
  </si>
  <si>
    <t>15MCA10001</t>
  </si>
  <si>
    <t xml:space="preserve">MCA - Cloud Technology </t>
  </si>
  <si>
    <t>MCA-CT</t>
  </si>
  <si>
    <t>royaditya301@gmail.com</t>
  </si>
  <si>
    <t>I.C.S.E</t>
  </si>
  <si>
    <t xml:space="preserve">West Bengal Council Of Higher Secondary Education </t>
  </si>
  <si>
    <t>Bachelor Of Computer Applications</t>
  </si>
  <si>
    <t>Bangalore University</t>
  </si>
  <si>
    <t>3C--1,Orange.Greenfield Residency .
City Centre. Durgapur -713216.
State - West Bengal</t>
  </si>
  <si>
    <t>Pankaj Roy</t>
  </si>
  <si>
    <t>Sudeshna Roy</t>
  </si>
  <si>
    <t>regular</t>
  </si>
  <si>
    <t xml:space="preserve">Aimen Fathma </t>
  </si>
  <si>
    <t>15MCA10002</t>
  </si>
  <si>
    <t>female</t>
  </si>
  <si>
    <t>aimen.fathma@gmail.com</t>
  </si>
  <si>
    <t xml:space="preserve">State Board </t>
  </si>
  <si>
    <t>PU Board</t>
  </si>
  <si>
    <t xml:space="preserve">Bangalore University </t>
  </si>
  <si>
    <t>#36, 7th A Main, 3rd Cross, Mina Masjid road, Gurappanpalya, BTM I stage, Bangalore-560029</t>
  </si>
  <si>
    <t xml:space="preserve">Irfan Naveed </t>
  </si>
  <si>
    <t xml:space="preserve">Muneera Naveed </t>
  </si>
  <si>
    <t>AISHWARYA R</t>
  </si>
  <si>
    <t>16MS1AN005</t>
  </si>
  <si>
    <t>Male</t>
  </si>
  <si>
    <t>M.Sc - Animation</t>
  </si>
  <si>
    <t>M.Sc- Ani</t>
  </si>
  <si>
    <t>aishwarya9521@gmail.com</t>
  </si>
  <si>
    <t>Akshatha</t>
  </si>
  <si>
    <t>16MCAL1001</t>
  </si>
  <si>
    <t>MCA - Elective</t>
  </si>
  <si>
    <t>MCA</t>
  </si>
  <si>
    <t>Akshathapoojary452@gmail.com</t>
  </si>
  <si>
    <t>Karnataka</t>
  </si>
  <si>
    <t>No</t>
  </si>
  <si>
    <t>Bangalore</t>
  </si>
  <si>
    <t>Rajeshwari bajji center #2/4,old Gurappan paly's  Main Road,B.G.Road cross,DRC post,Banglore-560029</t>
  </si>
  <si>
    <t>Govinda poojary</t>
  </si>
  <si>
    <t>Susheela</t>
  </si>
  <si>
    <t>Akshay R</t>
  </si>
  <si>
    <t>16MCAL3011</t>
  </si>
  <si>
    <t>akshay.r.2517272@gmail.com</t>
  </si>
  <si>
    <t>DHSE Kerala</t>
  </si>
  <si>
    <t>MANGALORE UNIVERSITY</t>
  </si>
  <si>
    <t>Eenam (ho), Muttungal West (po), vadakara, Calicut , Kerala</t>
  </si>
  <si>
    <t>Ramesh Babu K K</t>
  </si>
  <si>
    <t>Madhuri Ramesh</t>
  </si>
  <si>
    <t>Alan Alexander</t>
  </si>
  <si>
    <t>16mca10035</t>
  </si>
  <si>
    <t>alanalex64@gmail.com</t>
  </si>
  <si>
    <t>Cbse</t>
  </si>
  <si>
    <t>Bca</t>
  </si>
  <si>
    <t>Mangalore university</t>
  </si>
  <si>
    <t>#5/11, sai krupa, srikanteshwara layout, 24th main, 19th cross, 5th phase, J.P.Nagar</t>
  </si>
  <si>
    <t>PO Alexander</t>
  </si>
  <si>
    <t>Lissy Alexander</t>
  </si>
  <si>
    <t>Amar R hegde</t>
  </si>
  <si>
    <t>15mca10003</t>
  </si>
  <si>
    <t>amarhegde32@gmail.com</t>
  </si>
  <si>
    <t>Karnataka examination</t>
  </si>
  <si>
    <t>Karnataka examination board</t>
  </si>
  <si>
    <t>General</t>
  </si>
  <si>
    <t>Banglore university</t>
  </si>
  <si>
    <t>#94,6th main,Maruthi HBCS,BTM 1st stage, banglore-29</t>
  </si>
  <si>
    <t>Rajaram hegde</t>
  </si>
  <si>
    <t>Bharathi hegde</t>
  </si>
  <si>
    <t>Amit .H .S</t>
  </si>
  <si>
    <t>16mcal2009</t>
  </si>
  <si>
    <t>amitsh1991@gmail.com</t>
  </si>
  <si>
    <t>Karnatka state board</t>
  </si>
  <si>
    <t>88,Amruthnagar B sector,  sahakarnagar post B'lore-92</t>
  </si>
  <si>
    <t>Shashikant B Hiremath</t>
  </si>
  <si>
    <t>Vijayalaxmi S Hiremath</t>
  </si>
  <si>
    <t>Amruth u</t>
  </si>
  <si>
    <t>16mca10008</t>
  </si>
  <si>
    <t>ammuamruth1995@gmail.com</t>
  </si>
  <si>
    <t>Kuvempu</t>
  </si>
  <si>
    <t>#36,first main road,5th cross,maruthi Nagar,kouthnur main road,jp Nagar,7th phase,banglore,560078</t>
  </si>
  <si>
    <t>B umapathi</t>
  </si>
  <si>
    <t>Sudha n g</t>
  </si>
  <si>
    <t>Ananda P</t>
  </si>
  <si>
    <t>anandp6777@gmail.com</t>
  </si>
  <si>
    <t>Anandita saha roy</t>
  </si>
  <si>
    <t>16MCAL1006</t>
  </si>
  <si>
    <t>mistiswtgal@gmail.com</t>
  </si>
  <si>
    <t>North Bengal university</t>
  </si>
  <si>
    <t>1059, 27th main, jayanagar 9th block, Bangalore</t>
  </si>
  <si>
    <t>Ashesh saha roy</t>
  </si>
  <si>
    <t>Pranati saha roy</t>
  </si>
  <si>
    <t>ANDREA SHAREEN.A</t>
  </si>
  <si>
    <t>15MCA10005</t>
  </si>
  <si>
    <t>andy.piya93@gmail.com</t>
  </si>
  <si>
    <t>SCT</t>
  </si>
  <si>
    <t>JAIN UNIVERSITY</t>
  </si>
  <si>
    <t>#966,4th cross pushpagiri belwatha RBI post Mysore 570003</t>
  </si>
  <si>
    <t>L/O ARIK DAS</t>
  </si>
  <si>
    <t>BLESSY DAS</t>
  </si>
  <si>
    <t>Aniruddha Roy</t>
  </si>
  <si>
    <t>15mca10006</t>
  </si>
  <si>
    <t>aroy1993@gmail.com</t>
  </si>
  <si>
    <t>Punjab technical university</t>
  </si>
  <si>
    <t>B2, Ananda apartments, 9th cross, 2nd main, JP Nagar 2nd phase, Bangalore</t>
  </si>
  <si>
    <t>Siddhartha Kumar Roy</t>
  </si>
  <si>
    <t>Sukriti Roy</t>
  </si>
  <si>
    <t>ANURAG SATISH SUVARNA</t>
  </si>
  <si>
    <t>16MS1AN001</t>
  </si>
  <si>
    <t>anurag8295@gmail.com</t>
  </si>
  <si>
    <t>Arunraj R</t>
  </si>
  <si>
    <t>15MCA10007</t>
  </si>
  <si>
    <t>rajarun994@gmail.com</t>
  </si>
  <si>
    <t>B.Sc.Computer Science</t>
  </si>
  <si>
    <t>LOYOLA COLLEGE,  CHENNAI</t>
  </si>
  <si>
    <t>#115, Ground Floor, 7th main, Jaibheema Nagar, BTM 1st stage, Bangalore -560068</t>
  </si>
  <si>
    <t>RENGASAMY R</t>
  </si>
  <si>
    <t>VIJAYARANI R</t>
  </si>
  <si>
    <t>16MCA10015</t>
  </si>
  <si>
    <t>ashokkumar17295@gmail.com</t>
  </si>
  <si>
    <t>State board</t>
  </si>
  <si>
    <t>Bharathiyar University</t>
  </si>
  <si>
    <t>45,No:3,KARKANA STREET,GUGAI,SALEM.</t>
  </si>
  <si>
    <t>Uma</t>
  </si>
  <si>
    <t>ASHWIN NAGESH JOGI</t>
  </si>
  <si>
    <t>16MS1AN009</t>
  </si>
  <si>
    <t>ash.k.ak49@gmail.com</t>
  </si>
  <si>
    <t>Bhavana.N</t>
  </si>
  <si>
    <t>16mcal3001</t>
  </si>
  <si>
    <t>bhavanaparashar28@gmail.com</t>
  </si>
  <si>
    <t>Pes south campus</t>
  </si>
  <si>
    <t>#130/32,mahaganapathy nagar,gottigere,B.G.Road, Bangalore-560083</t>
  </si>
  <si>
    <t>Nanjunda Swamy B.C</t>
  </si>
  <si>
    <t>Shree Krupa M</t>
  </si>
  <si>
    <t>BYSANI NAGA VENKATA LOKESH</t>
  </si>
  <si>
    <t>16MCAL3002</t>
  </si>
  <si>
    <t>bnv.lokesh@gmail.com</t>
  </si>
  <si>
    <t>BOARD OF INTERMEDIATE EDUCATION</t>
  </si>
  <si>
    <t>RAYALASEEMA UNIVERSITY</t>
  </si>
  <si>
    <t>1672/12,4th floor,18th main,41st cross road,jayanagar 4th T block,560041</t>
  </si>
  <si>
    <t>BYSANI NAGENDRA SREENIVASA RAO</t>
  </si>
  <si>
    <t>BYSANI ARUNA KUMARI</t>
  </si>
  <si>
    <t>Chaitra.R</t>
  </si>
  <si>
    <t>16mcal3008</t>
  </si>
  <si>
    <t>chaitraramesh21994@gmail.com</t>
  </si>
  <si>
    <t>DPUE</t>
  </si>
  <si>
    <t>Normal</t>
  </si>
  <si>
    <t>Jain University</t>
  </si>
  <si>
    <t>No.42,sanjeevappa lane Avenue Road cross,cubbonpet bangalore -560002</t>
  </si>
  <si>
    <t>J.Ramesh</t>
  </si>
  <si>
    <t>O.Deva kumari</t>
  </si>
  <si>
    <t>CHETHAN</t>
  </si>
  <si>
    <t>16MCAL3009</t>
  </si>
  <si>
    <t>chethanaish@gmail.com</t>
  </si>
  <si>
    <t>BANGALORE UNIVERSITY</t>
  </si>
  <si>
    <t>ENGLISH , KANNADA , HINDI , MALYALAM</t>
  </si>
  <si>
    <t>M.SRINIVAS</t>
  </si>
  <si>
    <t>CHINNAPPA K N</t>
  </si>
  <si>
    <t>16MCAL4033</t>
  </si>
  <si>
    <t>Chinnappatharun@gmail.com</t>
  </si>
  <si>
    <t>KARNATAKA BOARD</t>
  </si>
  <si>
    <t>V.BADAGA VILLAGE ,KUTTANDI POST, VIRAJPET, KODAGU ,571218</t>
  </si>
  <si>
    <t>NANJAPPA K C</t>
  </si>
  <si>
    <t>NALINI K N</t>
  </si>
  <si>
    <t>Deeksha.M.B</t>
  </si>
  <si>
    <t>16MCAL1010</t>
  </si>
  <si>
    <t>deekshamakam47@gmail.com</t>
  </si>
  <si>
    <t xml:space="preserve">Vijayanagara Shri Krishnadevaraya university </t>
  </si>
  <si>
    <t>Behind Central mall, Jayanagar 9th block, 5600078</t>
  </si>
  <si>
    <t>M.D.Badarinath</t>
  </si>
  <si>
    <t>Indira Rani.M.B</t>
  </si>
  <si>
    <t>DEVINA CHAKRABORTY</t>
  </si>
  <si>
    <t>cpriya9213@gmail.com</t>
  </si>
  <si>
    <t>DIBIN V M</t>
  </si>
  <si>
    <t>16MCAL1002</t>
  </si>
  <si>
    <t>dibinvm@gmail.com</t>
  </si>
  <si>
    <t>Kerala Secondary Education Examination Board</t>
  </si>
  <si>
    <t>Kannur University</t>
  </si>
  <si>
    <t>#46,Pranavam,lake City Township,TC Palya,KR Puram,B'lore 560036</t>
  </si>
  <si>
    <t>Balakrishnan T M</t>
  </si>
  <si>
    <t>Devaki V M</t>
  </si>
  <si>
    <t>DILIP KUMAR J</t>
  </si>
  <si>
    <t>16MS1AN002</t>
  </si>
  <si>
    <t>dilipkumarj1236@gmail.com</t>
  </si>
  <si>
    <t>Gayathri.S</t>
  </si>
  <si>
    <t>15MCAL2012</t>
  </si>
  <si>
    <t>gayigow.seetharam@gmail.com</t>
  </si>
  <si>
    <t xml:space="preserve">Jain university </t>
  </si>
  <si>
    <t>#101, kalpatharu heritage, kathriguppe, bsk 3rd stage, Bangalore 85</t>
  </si>
  <si>
    <t>Seetharamaiah.N</t>
  </si>
  <si>
    <t>Prameela.K.V</t>
  </si>
  <si>
    <t>Geethanjali K</t>
  </si>
  <si>
    <t>16MCAL2007</t>
  </si>
  <si>
    <t>geethacc1234@gmail.com</t>
  </si>
  <si>
    <t>State</t>
  </si>
  <si>
    <t xml:space="preserve">Jan University </t>
  </si>
  <si>
    <t>88/A,2nd main,2nd cross,BSK-3rd stage, East of kathriguppe,Bangalore-85</t>
  </si>
  <si>
    <t>Krishnappa</t>
  </si>
  <si>
    <t>Shanthamma R</t>
  </si>
  <si>
    <t>Gerson. M</t>
  </si>
  <si>
    <t>16mca10018</t>
  </si>
  <si>
    <t>gersonjerry143@gmail.com</t>
  </si>
  <si>
    <t xml:space="preserve">Karnataka secondary education examination  board </t>
  </si>
  <si>
    <t xml:space="preserve">Bangalore university </t>
  </si>
  <si>
    <t>#20 barfi factory kothnur main road chunchagatta konankunte post Bangalore 78</t>
  </si>
  <si>
    <t>Moses. P</t>
  </si>
  <si>
    <t>Ruby. N</t>
  </si>
  <si>
    <t xml:space="preserve">Indian </t>
  </si>
  <si>
    <t>Gokul p j</t>
  </si>
  <si>
    <t>15MCA10008</t>
  </si>
  <si>
    <t>goku.manu91@gmail.com</t>
  </si>
  <si>
    <t>Mahatma gandhi university(MG)</t>
  </si>
  <si>
    <t xml:space="preserve">#24,marenahalli bund area, Marenahalli, jp nagar 2nd phase,Bangalore 560078 </t>
  </si>
  <si>
    <t>Jayadevan P A</t>
  </si>
  <si>
    <t>Ajitha jayadevan</t>
  </si>
  <si>
    <t>GOPIREDDY.VENKATA CHANDRA SEKHAR REDDY</t>
  </si>
  <si>
    <t>16MCAL3003</t>
  </si>
  <si>
    <t>sekhar.reddy1912@gmail.com</t>
  </si>
  <si>
    <t>1672/12, 4TH FLOOR, 18TH MAIN,41ST CROSS ROAD, JAYANAGAR 4TH T BLOCK</t>
  </si>
  <si>
    <t>GOPIREDDY.VENKATESWARA REDDY</t>
  </si>
  <si>
    <t>GOPIREDDY.PADMAVATHI</t>
  </si>
  <si>
    <t xml:space="preserve">GOSAI YAGNIKGIRI </t>
  </si>
  <si>
    <t>16MCAL1007</t>
  </si>
  <si>
    <t>yagnik1996@gmail.com</t>
  </si>
  <si>
    <t>GUJARAT BOARD (GSHEB)</t>
  </si>
  <si>
    <t>BSC IT</t>
  </si>
  <si>
    <t>SAURASHTRA UNIVERSITY</t>
  </si>
  <si>
    <t>MOTI CHOWK MAIN BAZAR JASDAN TA JASDAN DIST RAJKOT GUJARAT 360050</t>
  </si>
  <si>
    <t>GOSAI SURESHGIRI</t>
  </si>
  <si>
    <t>GOSAI RAXABEN</t>
  </si>
  <si>
    <t>GURU SANKETH M</t>
  </si>
  <si>
    <t>16MS1AN010</t>
  </si>
  <si>
    <t>gurusanketh7@gmail.com</t>
  </si>
  <si>
    <t>IRSHAD AHMED</t>
  </si>
  <si>
    <t>16MS1AN011</t>
  </si>
  <si>
    <t>irshadahmeddr15@gmail.com</t>
  </si>
  <si>
    <t xml:space="preserve">K Ravish Kamath </t>
  </si>
  <si>
    <t>16MCAL2001</t>
  </si>
  <si>
    <t>ravimath.2994@gmail.com</t>
  </si>
  <si>
    <t xml:space="preserve">karnataka </t>
  </si>
  <si>
    <t xml:space="preserve">Mangalore </t>
  </si>
  <si>
    <t>99 2nd floor, 2nd cross , 3rd main road, arekere mico layout 2nd stage bengaluru 560076</t>
  </si>
  <si>
    <t xml:space="preserve">K Raghuveer Kamath </t>
  </si>
  <si>
    <t xml:space="preserve">Sumathi R Kamath </t>
  </si>
  <si>
    <t>kailash singh adhikari</t>
  </si>
  <si>
    <t>15mca10039</t>
  </si>
  <si>
    <t>kailashadhikari1994@gmail.com</t>
  </si>
  <si>
    <t>Bsc(IT)</t>
  </si>
  <si>
    <t>Guru nanak dev university</t>
  </si>
  <si>
    <t>b2,Anada Appartment,9th Cross,jp nagar 2nd phase</t>
  </si>
  <si>
    <t>Anand Singh Adhikari</t>
  </si>
  <si>
    <t>Ganga Devi</t>
  </si>
  <si>
    <t>indian</t>
  </si>
  <si>
    <t>KARAN KUMAR NAIR</t>
  </si>
  <si>
    <t>16MCA10028</t>
  </si>
  <si>
    <t>karankumarnair27@gmail.com</t>
  </si>
  <si>
    <t>Icse</t>
  </si>
  <si>
    <t>Isc</t>
  </si>
  <si>
    <t xml:space="preserve">Bharathiar university </t>
  </si>
  <si>
    <t>Bl 8/3,babuline ,po moubhandar, ghatsila, jharkhand</t>
  </si>
  <si>
    <t>Sasi kumar</t>
  </si>
  <si>
    <t>Indu s nair</t>
  </si>
  <si>
    <t>Kavya shree.m</t>
  </si>
  <si>
    <t>16MCA10041</t>
  </si>
  <si>
    <t>sreekavyam81@gmail.com</t>
  </si>
  <si>
    <t>Genral</t>
  </si>
  <si>
    <t>Banglore</t>
  </si>
  <si>
    <t>Pipe line road 7th cross , mallasandra t.dasarahalli banglore 57</t>
  </si>
  <si>
    <t>Murthy .m</t>
  </si>
  <si>
    <t>Yashoda.s</t>
  </si>
  <si>
    <t>Keerthana N</t>
  </si>
  <si>
    <t>16MCAL3004</t>
  </si>
  <si>
    <t>nKeerthana98@gmail.com</t>
  </si>
  <si>
    <t>KSEC</t>
  </si>
  <si>
    <t>#9, 7th main, 17th cross SR Nagar Bangalore 560027</t>
  </si>
  <si>
    <t>H K Nagaraja</t>
  </si>
  <si>
    <t>N Vani</t>
  </si>
  <si>
    <t>Lakshmi D R</t>
  </si>
  <si>
    <t>15MCA10011</t>
  </si>
  <si>
    <t>lakkirajkumar@gmail.com</t>
  </si>
  <si>
    <t>B.Sc (Computer Science)</t>
  </si>
  <si>
    <t>TUMKUR UNIVERSITY</t>
  </si>
  <si>
    <t>#1900, sri sai ram girls p g , 27th cross, opp to mega mart, Bannerugatta main road, jaya nagar 9th block, Banglore-60</t>
  </si>
  <si>
    <t>Rajkumar N</t>
  </si>
  <si>
    <t>Nagamma E</t>
  </si>
  <si>
    <t>LAXMAN BHANU PAWAR</t>
  </si>
  <si>
    <t>15MCA10016</t>
  </si>
  <si>
    <t>laxmanpawar87@gmail.com</t>
  </si>
  <si>
    <t>GOA BOARD</t>
  </si>
  <si>
    <t>GOA UNIVERSITY</t>
  </si>
  <si>
    <t>JP Nagar 5th phase, Bangalore.</t>
  </si>
  <si>
    <t>BHANU PAWAR</t>
  </si>
  <si>
    <t>LALITA PAWAR</t>
  </si>
  <si>
    <t>Madhushree.k</t>
  </si>
  <si>
    <t>15MCA10012</t>
  </si>
  <si>
    <t>madhushreekram@gmail.com</t>
  </si>
  <si>
    <t>computer science</t>
  </si>
  <si>
    <t>Bangalore university</t>
  </si>
  <si>
    <t>Mobile call</t>
  </si>
  <si>
    <t>kodhandaram</t>
  </si>
  <si>
    <t>Mahesh G Prasad</t>
  </si>
  <si>
    <t>16MCA10009</t>
  </si>
  <si>
    <t>maheshgprasad@gmail.com</t>
  </si>
  <si>
    <t xml:space="preserve">BCA General </t>
  </si>
  <si>
    <t>#71/1 4th Cross Rama Rao Layout BSK 3rd Stage Bangalore 85</t>
  </si>
  <si>
    <t xml:space="preserve">Guruprasad T S </t>
  </si>
  <si>
    <t>Manjulatha H V</t>
  </si>
  <si>
    <t>MANOJ BASUMATARY</t>
  </si>
  <si>
    <t>manojbasumataryath.200915@gmail.com</t>
  </si>
  <si>
    <t>Mary Rai</t>
  </si>
  <si>
    <t>15MCA10013</t>
  </si>
  <si>
    <t>raimary630@gmail.com</t>
  </si>
  <si>
    <t>WBSE</t>
  </si>
  <si>
    <t>WBHSE</t>
  </si>
  <si>
    <t>#B2,anada appt,JP Nagar 2nd phase,bangalore</t>
  </si>
  <si>
    <t>JB Rai</t>
  </si>
  <si>
    <t>Jeena Rai</t>
  </si>
  <si>
    <t>MICHAEL RWIBASILA</t>
  </si>
  <si>
    <t>Mohammad Junaid</t>
  </si>
  <si>
    <t>15MCA10043</t>
  </si>
  <si>
    <t>junaid5544@gmail.com</t>
  </si>
  <si>
    <t>JNVU</t>
  </si>
  <si>
    <t xml:space="preserve"> B2 ,ananda apartment ,jp nagar 2 nd phase, 9th cross, opposite to punjab national bank, pin-560078</t>
  </si>
  <si>
    <t>Mohammad Yusuf</t>
  </si>
  <si>
    <t>Mehraj Yusuf</t>
  </si>
  <si>
    <t>Mohammed Sijas N M</t>
  </si>
  <si>
    <t>15MCA10014</t>
  </si>
  <si>
    <t>cejaznm@gmail.com</t>
  </si>
  <si>
    <t>Kerala State</t>
  </si>
  <si>
    <t>Thasneem House , Koroth Road (P.O) , Azhiyoor , Vatakara ,Kerala PIN 673309</t>
  </si>
  <si>
    <t>Abdul Jaleel</t>
  </si>
  <si>
    <t>Saaji</t>
  </si>
  <si>
    <t>Mohit Bagria</t>
  </si>
  <si>
    <t>16MCA10025</t>
  </si>
  <si>
    <t>mohitbagaria96@gmail.com</t>
  </si>
  <si>
    <t>Board of Secondary Education , Rajasthan</t>
  </si>
  <si>
    <t>Maharaja Ganja Singh University, Bikaner</t>
  </si>
  <si>
    <t>Near Bagaria Temple, East Market, Sujangarh (Rajasthan)</t>
  </si>
  <si>
    <t>Rajkumar Bagria</t>
  </si>
  <si>
    <t>Sapna Bagria</t>
  </si>
  <si>
    <t>India</t>
  </si>
  <si>
    <t>Mukesh Kumar</t>
  </si>
  <si>
    <t>16mcal4034</t>
  </si>
  <si>
    <t>mukeshkoli57@gmail.com</t>
  </si>
  <si>
    <t>HEMCHANDRACHARYA NORTH GUJRAT UNIVERSITY PATAN</t>
  </si>
  <si>
    <t>JAIPUR PALACE ROAD MALI COLONY MOUNT ABU  (RAJASTHAN)</t>
  </si>
  <si>
    <t>DARGARAM KOLI</t>
  </si>
  <si>
    <t>SOPU DEVI</t>
  </si>
  <si>
    <t>Nagarjun K</t>
  </si>
  <si>
    <t>13MCAL1003</t>
  </si>
  <si>
    <t>knagarjun9@gmail.com</t>
  </si>
  <si>
    <t>#646/56,3rd main road, srinagar, Bangalore-560050</t>
  </si>
  <si>
    <t>Late Krishnamurthi N</t>
  </si>
  <si>
    <t>Jyothamma K S</t>
  </si>
  <si>
    <t>NagaSushmmitha.S</t>
  </si>
  <si>
    <t>16mcal3005</t>
  </si>
  <si>
    <t>ngsushma1@gmail.com</t>
  </si>
  <si>
    <t xml:space="preserve">State </t>
  </si>
  <si>
    <t>Pes university</t>
  </si>
  <si>
    <t>#36/2,nanjundeshwara residency, 17th main road,muneshwara block, Bangalore</t>
  </si>
  <si>
    <t>T.N .Srinivasulu</t>
  </si>
  <si>
    <t>Uma Srinivasulu</t>
  </si>
  <si>
    <t>Niraj Kumar Naik</t>
  </si>
  <si>
    <t>16MCA10010</t>
  </si>
  <si>
    <t>think2secure@gmail.com</t>
  </si>
  <si>
    <t>BSE</t>
  </si>
  <si>
    <t>Accounting Honours</t>
  </si>
  <si>
    <t>Ravenshaw University</t>
  </si>
  <si>
    <t>QR No-A/68, AT/PO - Tensa, District - Sundargarh, State - Odisha, Pin - 770042</t>
  </si>
  <si>
    <t>Chandramani Naik</t>
  </si>
  <si>
    <t>Meenakshi Naik</t>
  </si>
  <si>
    <t>NIRANJAN K</t>
  </si>
  <si>
    <t>16MS1AN008</t>
  </si>
  <si>
    <t>nrnjns92@gmail.com</t>
  </si>
  <si>
    <t>Nishanth KV</t>
  </si>
  <si>
    <t>16MCAL1008</t>
  </si>
  <si>
    <t>nishantvaradarajan95@gmail.com</t>
  </si>
  <si>
    <t>193, Anurag 6th main, 7th cross, Canara Bank Layout, Sahakarnagar-560097</t>
  </si>
  <si>
    <t>Varadarajan KR</t>
  </si>
  <si>
    <t>Prathibha</t>
  </si>
  <si>
    <t>Nitin S</t>
  </si>
  <si>
    <t>15MCA10015</t>
  </si>
  <si>
    <t>Nitinsk1802@gmail.com</t>
  </si>
  <si>
    <t>#14,12th Cross,3rd Main,Wilson Garden,Bengaluru-560030</t>
  </si>
  <si>
    <t>Satish Kumar N</t>
  </si>
  <si>
    <t>Chandrakala C K</t>
  </si>
  <si>
    <t>OLIVIER</t>
  </si>
  <si>
    <t>speedygonsaless@gmail.com</t>
  </si>
  <si>
    <t>Pai Abhijit Kottachery</t>
  </si>
  <si>
    <t>16MCAL3010</t>
  </si>
  <si>
    <t>abhijpaik@gmail.com</t>
  </si>
  <si>
    <t>306,Roshan palace ,behind big bazaar,kathriguppe ,1st cross,Bangalore 560085</t>
  </si>
  <si>
    <t>Vishwananth Pai K</t>
  </si>
  <si>
    <t>Gayathri Pai K</t>
  </si>
  <si>
    <t>Parminder Singh</t>
  </si>
  <si>
    <t>16MCAL2002</t>
  </si>
  <si>
    <t>singhvicky1516@gmail.com</t>
  </si>
  <si>
    <t>NORTH BENGAL UNIVERSITY</t>
  </si>
  <si>
    <t>C/O Sai PG, 30th Main, Kuvempu Nagar, Btm 2nd Stage, Bangalore, Karnataka - 560076</t>
  </si>
  <si>
    <t>Hartej Singh</t>
  </si>
  <si>
    <t>Charanjeet Kaur</t>
  </si>
  <si>
    <t>Pirinidhini M</t>
  </si>
  <si>
    <t>16MCAL3006</t>
  </si>
  <si>
    <t>pirinidhini1996@gmail.com</t>
  </si>
  <si>
    <t>Karanataka secondary education examination board</t>
  </si>
  <si>
    <t>Department of pre-university education</t>
  </si>
  <si>
    <t>Vijaya degree college</t>
  </si>
  <si>
    <t>#22,1st main, 2nd cross, vivekananda colony banashankai bangalore -78</t>
  </si>
  <si>
    <t>Murugeshan</t>
  </si>
  <si>
    <t>Palaniyamma</t>
  </si>
  <si>
    <t>Praful Tamrakar</t>
  </si>
  <si>
    <t>15MCA10017</t>
  </si>
  <si>
    <t>prafulxperia@gmail.com</t>
  </si>
  <si>
    <t>Pokhara University</t>
  </si>
  <si>
    <t>J P Nagar 2nd phase</t>
  </si>
  <si>
    <t>Purushotam tamrakar</t>
  </si>
  <si>
    <t>Rushi tamrakar</t>
  </si>
  <si>
    <t xml:space="preserve">Neplease </t>
  </si>
  <si>
    <t>16MCAL4035</t>
  </si>
  <si>
    <t>pchoudhary486@gmail.com</t>
  </si>
  <si>
    <t>MOHANLAL SUKHADIYA UNIVERSITY,UDAIPUR</t>
  </si>
  <si>
    <t>59,Kalbi vas ,Malawa,Reodar,307514</t>
  </si>
  <si>
    <t>Ratna ram</t>
  </si>
  <si>
    <t>Meera devi</t>
  </si>
  <si>
    <t>Pratigya singh Rana</t>
  </si>
  <si>
    <t>psr19rana@gmail.com</t>
  </si>
  <si>
    <t>PREETHAM S VATI</t>
  </si>
  <si>
    <t>preetham.raj123@gmailc.om</t>
  </si>
  <si>
    <t>Pritam kr Agrawal</t>
  </si>
  <si>
    <t>15MCA10019</t>
  </si>
  <si>
    <t>pritamgarg55@gmail.com</t>
  </si>
  <si>
    <t>Pokhara university</t>
  </si>
  <si>
    <t>B2,Ananda apartment,JP Nagar 2 nd phase</t>
  </si>
  <si>
    <t>NARESH KUMAR AGRAWAL</t>
  </si>
  <si>
    <t>Krishna Devi agrawal</t>
  </si>
  <si>
    <t>R Chaitra</t>
  </si>
  <si>
    <t>16MCAL4037</t>
  </si>
  <si>
    <t>cchaitra6@gmail.com</t>
  </si>
  <si>
    <t>#1/5 munishwara c block mathadahalli rt nagar Bangalore 560032</t>
  </si>
  <si>
    <t>V Ramesh</t>
  </si>
  <si>
    <t>Anupama TM</t>
  </si>
  <si>
    <t>Rajath c</t>
  </si>
  <si>
    <t>15mca10020</t>
  </si>
  <si>
    <t>rajath42@gmail.com</t>
  </si>
  <si>
    <t>#10 RR nilaya 1st A cross near banashankari temple behind reghavendra Swamy temple Bangalore 560070</t>
  </si>
  <si>
    <t>Chandrasekhar R</t>
  </si>
  <si>
    <t>Hemavathi shekar</t>
  </si>
  <si>
    <t>16mcal2003</t>
  </si>
  <si>
    <t>udnooraju@gmail.com</t>
  </si>
  <si>
    <t>No specialization</t>
  </si>
  <si>
    <t>Bijapur university</t>
  </si>
  <si>
    <t>1152  26 'a' main jaynagar 9th block Bangalore</t>
  </si>
  <si>
    <t>Balwanth udnoor</t>
  </si>
  <si>
    <t>Uma udnoor</t>
  </si>
  <si>
    <t>RALLABHANDI VISHNU VARDHAN</t>
  </si>
  <si>
    <t>15MCA10021</t>
  </si>
  <si>
    <t>rallabhandivishnu@gmail.com</t>
  </si>
  <si>
    <t>INTERMEDIATE</t>
  </si>
  <si>
    <t>BACHELOR'S OF SCIENCE IN INFORMATION TECHNOLOGY</t>
  </si>
  <si>
    <t>KUVEMPU UNIVERSITY</t>
  </si>
  <si>
    <t>007, VIKAS SQUARE, OPP, KENSRI SCHOOL, MARIANNAPALAYA, H.A.F. POST, BANGALORE , PIN - 560024</t>
  </si>
  <si>
    <t>R S SUBRAHMANYAM</t>
  </si>
  <si>
    <t>R V S KAMESWARI</t>
  </si>
  <si>
    <t>RAMACHANDRA</t>
  </si>
  <si>
    <t>16MS1AN012</t>
  </si>
  <si>
    <t>rama2395@gmail.com</t>
  </si>
  <si>
    <t>Rashmi M</t>
  </si>
  <si>
    <t>15MCA10022</t>
  </si>
  <si>
    <t>rashmi.m1994@gmail.com</t>
  </si>
  <si>
    <t xml:space="preserve">Karnataka Examination Authority </t>
  </si>
  <si>
    <t xml:space="preserve">Karnataka examination authority </t>
  </si>
  <si>
    <t xml:space="preserve">Kumaraswamy layout Bangalore </t>
  </si>
  <si>
    <t xml:space="preserve">Mohan </t>
  </si>
  <si>
    <t>Chandrika</t>
  </si>
  <si>
    <t>REETHU SHIBHALINI KS</t>
  </si>
  <si>
    <t>16MS1AN013</t>
  </si>
  <si>
    <t>Female</t>
  </si>
  <si>
    <t>ktshivalingaiah@gmail.com</t>
  </si>
  <si>
    <t xml:space="preserve">Reshma v Kumar </t>
  </si>
  <si>
    <t>15mca10023</t>
  </si>
  <si>
    <t>resh3195@gmail.com</t>
  </si>
  <si>
    <t xml:space="preserve">National college jaynagar </t>
  </si>
  <si>
    <t xml:space="preserve">T. Venkatesh Kumar </t>
  </si>
  <si>
    <t xml:space="preserve">Poornima v Kumar </t>
  </si>
  <si>
    <t xml:space="preserve">India </t>
  </si>
  <si>
    <t>Riha Maheshwari</t>
  </si>
  <si>
    <t>16MCAL2004</t>
  </si>
  <si>
    <t>rihazz13@gmail.com</t>
  </si>
  <si>
    <t>North Bengal University</t>
  </si>
  <si>
    <t>#16,30th Main,1st cross, Kuvempu Nagar, BTM Stage-2nd , Bangalore, Karnataka-560076</t>
  </si>
  <si>
    <t>Mohan Lal Maheshwari</t>
  </si>
  <si>
    <t>Bindu Maheshwari</t>
  </si>
  <si>
    <t>S Meenakshi Ganesh</t>
  </si>
  <si>
    <t>15MCA10041</t>
  </si>
  <si>
    <t>meenugprabhu@gmail.com</t>
  </si>
  <si>
    <t>MG UNIVERSITY</t>
  </si>
  <si>
    <t>Swargath Madhom
Thiruvanchikulam
Kodungallur
680664</t>
  </si>
  <si>
    <t>S S GANESH PRABHU</t>
  </si>
  <si>
    <t>REKHA GANESH</t>
  </si>
  <si>
    <t>S SHAILESH</t>
  </si>
  <si>
    <t>16MS1AN006</t>
  </si>
  <si>
    <t>koverohan@gmail.com</t>
  </si>
  <si>
    <t>s.kumaran</t>
  </si>
  <si>
    <t>15mca10010</t>
  </si>
  <si>
    <t>kumaran16893@gmail.com</t>
  </si>
  <si>
    <t>bca</t>
  </si>
  <si>
    <t>bangalore university</t>
  </si>
  <si>
    <t>11,4th block denkanni kottai police quarters hosur</t>
  </si>
  <si>
    <t>R.sundaram</t>
  </si>
  <si>
    <t>S.poongodi</t>
  </si>
  <si>
    <t>bc</t>
  </si>
  <si>
    <t>Sahiwal</t>
  </si>
  <si>
    <t>16mca1006</t>
  </si>
  <si>
    <t>SAIPRIYA S</t>
  </si>
  <si>
    <t>16MS1AN003</t>
  </si>
  <si>
    <t>ssaipriyas@gmail.com</t>
  </si>
  <si>
    <t>Scelvin</t>
  </si>
  <si>
    <t xml:space="preserve">16MCA10026 </t>
  </si>
  <si>
    <t>scelvinafonso@gmail.com</t>
  </si>
  <si>
    <t xml:space="preserve">Utkal university </t>
  </si>
  <si>
    <t xml:space="preserve">4th main, ns palya, BTM 2nd Stage, Bangalore </t>
  </si>
  <si>
    <t>Md sultan haque</t>
  </si>
  <si>
    <t>Nasim ara haque</t>
  </si>
  <si>
    <t>Seeban Cherian</t>
  </si>
  <si>
    <t>16MCAL4038</t>
  </si>
  <si>
    <t>seebanck@gmail.com</t>
  </si>
  <si>
    <t>Birla Institute of Technology, Ranchi</t>
  </si>
  <si>
    <t xml:space="preserve">#5/11 saikrupa, 19th cross road, 24th Main, 5th phase, J.P Nagar, Bangalore </t>
  </si>
  <si>
    <t xml:space="preserve">Thomaskutty Cherian </t>
  </si>
  <si>
    <t xml:space="preserve">Susan Cherian </t>
  </si>
  <si>
    <t>Seenu.V</t>
  </si>
  <si>
    <t>16MCA10012</t>
  </si>
  <si>
    <t>v.sriseenu@gmail.com</t>
  </si>
  <si>
    <t>B.sc</t>
  </si>
  <si>
    <t>Autonomous(Affiliated to Bangalore University)</t>
  </si>
  <si>
    <t>#4,2nd floor,Behind Minerva mill,Magadi road post, Bangalore-23</t>
  </si>
  <si>
    <t>P.P.VISHWANATHAN</t>
  </si>
  <si>
    <t>V.JAYA GANDHI</t>
  </si>
  <si>
    <t>Shameer Basha K.R</t>
  </si>
  <si>
    <t>15MCA10024</t>
  </si>
  <si>
    <t>shameerbasha356@gmail.com</t>
  </si>
  <si>
    <t>Seshadripuram First Grade College</t>
  </si>
  <si>
    <t>#25, Opp to Prabhakar Reddy Comp, 2nd Cross, 5th Main, Near Mamta High School, Manjunatha Layout , R.T. Nagar , Bangalore 560032</t>
  </si>
  <si>
    <t>Rahamathulla K</t>
  </si>
  <si>
    <t>Shanaz K</t>
  </si>
  <si>
    <t>SHASHANK BHARADWAJ V</t>
  </si>
  <si>
    <t>16MS1AN007</t>
  </si>
  <si>
    <t>shashank.v.a@gmail.com</t>
  </si>
  <si>
    <t>Shashi Kumar R</t>
  </si>
  <si>
    <t>15mca10025</t>
  </si>
  <si>
    <t>shashi.flex@gmail.com</t>
  </si>
  <si>
    <t>#81, 6th main BSK 3rd stage, Bengaluru-85</t>
  </si>
  <si>
    <t xml:space="preserve"> Raju Gowda B K</t>
  </si>
  <si>
    <t xml:space="preserve">Bhagyamma </t>
  </si>
  <si>
    <t>SHETKAR PRANAY SURESH</t>
  </si>
  <si>
    <t xml:space="preserve">Shiekh vazid Ahmed </t>
  </si>
  <si>
    <t>15MCA10027</t>
  </si>
  <si>
    <t>vajidshaikh65@gmail.com</t>
  </si>
  <si>
    <t># 157, 9th F main, BTM layout,bangalore</t>
  </si>
  <si>
    <t>Sheikh nishar ahmed</t>
  </si>
  <si>
    <t>Sehnaz bano</t>
  </si>
  <si>
    <t>Shirish S</t>
  </si>
  <si>
    <t>15MCA10028</t>
  </si>
  <si>
    <t>shirish9294@gmail.com</t>
  </si>
  <si>
    <t>Pu board</t>
  </si>
  <si>
    <t>East west college of management</t>
  </si>
  <si>
    <t>#228 9th cross Telecom layout, K.P Agrahara bangalore-23</t>
  </si>
  <si>
    <t>Srinivasa M N</t>
  </si>
  <si>
    <t>Sathyaveni B</t>
  </si>
  <si>
    <t>Shivani s meda</t>
  </si>
  <si>
    <t>16MCAL2011</t>
  </si>
  <si>
    <t>shivani.meda5@gmail.com</t>
  </si>
  <si>
    <t>Jain university</t>
  </si>
  <si>
    <t>No 98, 30th cross, 7th block Jayanagar Bangalore-84</t>
  </si>
  <si>
    <t>M S Shekar</t>
  </si>
  <si>
    <t>Sandhya shekar</t>
  </si>
  <si>
    <t xml:space="preserve">Shivani s meda </t>
  </si>
  <si>
    <t xml:space="preserve">Karnataka State board </t>
  </si>
  <si>
    <t>Karnataka state board</t>
  </si>
  <si>
    <t xml:space="preserve">Jain </t>
  </si>
  <si>
    <t>No 98 30th cross 7th block Jayanagar Bangalore-82</t>
  </si>
  <si>
    <t>MS Shekar</t>
  </si>
  <si>
    <t>Sandhya Shekar</t>
  </si>
  <si>
    <t>Shivaram krishna.O</t>
  </si>
  <si>
    <t>15MCA10029</t>
  </si>
  <si>
    <t>shivasrko7@gmail.com</t>
  </si>
  <si>
    <t xml:space="preserve">Davanagere </t>
  </si>
  <si>
    <t xml:space="preserve">Jp nagar 2nd phase </t>
  </si>
  <si>
    <t>Venkatesh war rao</t>
  </si>
  <si>
    <t>Maha laxshmi</t>
  </si>
  <si>
    <t>Shreyas.N</t>
  </si>
  <si>
    <t>15MCA10030</t>
  </si>
  <si>
    <t>shreyas.nkanna@gmail.com</t>
  </si>
  <si>
    <t>Karnataka SSLC board</t>
  </si>
  <si>
    <t xml:space="preserve">KARNATAKA PU BOARD </t>
  </si>
  <si>
    <t>#1, 1st main, 3rd cross,  wasa layout,  doddanekundi, marathahalli -560037</t>
  </si>
  <si>
    <t>Narasimhamurthy.R</t>
  </si>
  <si>
    <t>Vimala kumari.n</t>
  </si>
  <si>
    <t>SHRUTHI AH BAYARI</t>
  </si>
  <si>
    <t>16mcal2008</t>
  </si>
  <si>
    <t>shruthiah211@gmail.com</t>
  </si>
  <si>
    <t xml:space="preserve">Manglore university </t>
  </si>
  <si>
    <t>No 1/1 Shri skanda nilaya 6th main 3rd block  grape garden TR NAGAR BANGLORE 28</t>
  </si>
  <si>
    <t xml:space="preserve">Havayadana bayari </t>
  </si>
  <si>
    <t xml:space="preserve">Sudha bayari </t>
  </si>
  <si>
    <t>SHRUTHI.M</t>
  </si>
  <si>
    <t>16MCA10004</t>
  </si>
  <si>
    <t>shruthiakash92@gmail.com</t>
  </si>
  <si>
    <t>KARNATAKA SECONDARY EDUCATION EXAMINATION BOARD</t>
  </si>
  <si>
    <t>BANGALORE</t>
  </si>
  <si>
    <t>S.madhamangala village.and sulikunte post. Bangapet taluk.kolar district</t>
  </si>
  <si>
    <t>MUNISWAMAPPA</t>
  </si>
  <si>
    <t>MANIKYA .R</t>
  </si>
  <si>
    <t>BSC.COMPUTER SCIENCE</t>
  </si>
  <si>
    <t>S.MADAMANGALA SULIKUNTE(POST).BANGATPET(T) KOLAR(D)</t>
  </si>
  <si>
    <t>MANIKYA.R</t>
  </si>
  <si>
    <t>Sirisha Tulasiram</t>
  </si>
  <si>
    <t>16MCAL4039</t>
  </si>
  <si>
    <t>sirisha2408@gmIl.com</t>
  </si>
  <si>
    <t>No.52, 3rd floor, T-1, Sri Sai Comforts, NVSK Naidu Layout, Uttarahalli, Bangalore- 560061</t>
  </si>
  <si>
    <t>C K Tulasiram</t>
  </si>
  <si>
    <t>Manjula K</t>
  </si>
  <si>
    <t>Smitha.k</t>
  </si>
  <si>
    <t>15MCA10032</t>
  </si>
  <si>
    <t>smithaiyer1994@gmail.com</t>
  </si>
  <si>
    <t>Sir M vishweshwaraya layout, bangalore-560091</t>
  </si>
  <si>
    <t>Krishnaiyer .G.V</t>
  </si>
  <si>
    <t>Somaiah K</t>
  </si>
  <si>
    <t>16MCAL4040</t>
  </si>
  <si>
    <t>aryasomaiah99@gmail.com</t>
  </si>
  <si>
    <t>mangalore university</t>
  </si>
  <si>
    <t>Btm ,thavarekere ,bangalore</t>
  </si>
  <si>
    <t>Kiran K.K</t>
  </si>
  <si>
    <t>Jayalakshmi K.K</t>
  </si>
  <si>
    <t>Sonal sharma</t>
  </si>
  <si>
    <t>16MCAL3012</t>
  </si>
  <si>
    <t>sonalsharma1108@gmail.com</t>
  </si>
  <si>
    <t xml:space="preserve">Mody university </t>
  </si>
  <si>
    <t>Jain hostel, J. P Nagar 6th phase, Behind Inchara hotel, Bangalore</t>
  </si>
  <si>
    <t>Narendra prakash sharma</t>
  </si>
  <si>
    <t>Manju sharma</t>
  </si>
  <si>
    <t>Sonali Badaya</t>
  </si>
  <si>
    <t>13mcal3007</t>
  </si>
  <si>
    <t>sonali.badaya@gmail.com</t>
  </si>
  <si>
    <t xml:space="preserve">Rajasthan university </t>
  </si>
  <si>
    <t>Ju hostel,403/D , abbaih-reddy layout ,puttenahalli road, j.p nagar ,6th phase ,behind inchara hotel,bangalore 560078</t>
  </si>
  <si>
    <t xml:space="preserve">Mahesh Khandelwal </t>
  </si>
  <si>
    <t>Sharda badaya</t>
  </si>
  <si>
    <t>Soumya a</t>
  </si>
  <si>
    <t>16MCAL1004</t>
  </si>
  <si>
    <t>soumya.yuvaraj12@gmail.com</t>
  </si>
  <si>
    <t>Karnataka/ state</t>
  </si>
  <si>
    <t>E2,6th block, jayanthi gardens,jpnagar1st phace 560078</t>
  </si>
  <si>
    <t>Ramesh a</t>
  </si>
  <si>
    <t>Anitha ramesh</t>
  </si>
  <si>
    <t>Srinivas TJ</t>
  </si>
  <si>
    <t>15MCA10034</t>
  </si>
  <si>
    <t>tjsrinivas84@gmail.com</t>
  </si>
  <si>
    <t>Karnataka Education board</t>
  </si>
  <si>
    <t>Karnataka PU board</t>
  </si>
  <si>
    <t xml:space="preserve">Banglore University </t>
  </si>
  <si>
    <t>#116,Vyshya street,Thyamagondlu,Nelamangala taluk,  banglore rural district. 562132</t>
  </si>
  <si>
    <t>Jayaram TS</t>
  </si>
  <si>
    <t>Harinakshi</t>
  </si>
  <si>
    <t>Sunanda saha</t>
  </si>
  <si>
    <t>15PGMCA10035</t>
  </si>
  <si>
    <t>sunandasaha93@gmail.com</t>
  </si>
  <si>
    <t>Na</t>
  </si>
  <si>
    <t>Sambalpur University</t>
  </si>
  <si>
    <t>Sri lakshmi pg,3rd cross,29th main, btm 2nd stage, bangalore</t>
  </si>
  <si>
    <t>Ajit kumar saha</t>
  </si>
  <si>
    <t>Ratna saha</t>
  </si>
  <si>
    <t>Sunayana s patil</t>
  </si>
  <si>
    <t>16MCAL2005</t>
  </si>
  <si>
    <t>sunayanapatil88@gmail.com</t>
  </si>
  <si>
    <t xml:space="preserve">Bijapur university </t>
  </si>
  <si>
    <t>Hno 1152 ,26th 'A' main,jaynagar 9 block banglore</t>
  </si>
  <si>
    <t>Sangappa  patil</t>
  </si>
  <si>
    <t>Shobha s patil</t>
  </si>
  <si>
    <t>SURAJ R</t>
  </si>
  <si>
    <t>16MCA10013</t>
  </si>
  <si>
    <t>s6suraj@gmail.com</t>
  </si>
  <si>
    <t>Vijnapura</t>
  </si>
  <si>
    <t>Raghunathan Pillai K</t>
  </si>
  <si>
    <t>Usha Raghunathan</t>
  </si>
  <si>
    <t>Swathi R</t>
  </si>
  <si>
    <t>15mca10036</t>
  </si>
  <si>
    <t>rakshagowda23@yahoo.com</t>
  </si>
  <si>
    <t>INDO ASIAN ACADEMY-Bangalore University</t>
  </si>
  <si>
    <t>709/9,New no#01,chandramma layout, dodda banaswadi, blore - 43</t>
  </si>
  <si>
    <t>M Ramachandra</t>
  </si>
  <si>
    <t>M Umadevi</t>
  </si>
  <si>
    <t>Syamala Swapna</t>
  </si>
  <si>
    <t>16MCAL1005</t>
  </si>
  <si>
    <t>Swapnapriya1208@gmail.com</t>
  </si>
  <si>
    <t>Sri venkateswara university, thirupathi</t>
  </si>
  <si>
    <t>Ashraya PG,
Sri venkata nilayam,
No.1041,
27 main, 9th block,
Jayanagar,
Bangalore-560069.</t>
  </si>
  <si>
    <t>Syamala Yallaiah</t>
  </si>
  <si>
    <t>Syamala Padma</t>
  </si>
  <si>
    <t>Tuyshime Pacifique</t>
  </si>
  <si>
    <t>Uday h r</t>
  </si>
  <si>
    <t>16mca10037</t>
  </si>
  <si>
    <t>uday9448@gmail.com</t>
  </si>
  <si>
    <t>Rosary college of Commerce and Arts</t>
  </si>
  <si>
    <t xml:space="preserve">Comba Central, P.O Cuncolim, Salcete, Goa </t>
  </si>
  <si>
    <t xml:space="preserve">Santana Afonso </t>
  </si>
  <si>
    <t xml:space="preserve">Scelina Noronha </t>
  </si>
  <si>
    <t>Uday Naik SN</t>
  </si>
  <si>
    <t>16MCA10027</t>
  </si>
  <si>
    <t>uday.716@gmail.com</t>
  </si>
  <si>
    <t>Kerala state</t>
  </si>
  <si>
    <t>Sikkim Manipal university</t>
  </si>
  <si>
    <t>No 146, 3rd floor, 7th A main , 4rth phase JP nagar. Bangalore 78</t>
  </si>
  <si>
    <t>S Namdev Naik</t>
  </si>
  <si>
    <t>H heera bai</t>
  </si>
  <si>
    <t>UDAY SHANKAR R</t>
  </si>
  <si>
    <t>16MCA10051</t>
  </si>
  <si>
    <t>shankaru80@gmail.com</t>
  </si>
  <si>
    <t>Gujrat secondary &amp; higher secondary education board</t>
  </si>
  <si>
    <t>Gujrat secondary &amp; higher secondary board</t>
  </si>
  <si>
    <t>Ganpat University</t>
  </si>
  <si>
    <t>At: velanja, tekra faliyu, ta: kamrej,dist:surat</t>
  </si>
  <si>
    <t>Dharmeshbhai n. Patel</t>
  </si>
  <si>
    <t>pinaben d . patel</t>
  </si>
  <si>
    <t>ULRICH SHANE CORREA</t>
  </si>
  <si>
    <t>16MS1AN004</t>
  </si>
  <si>
    <t>ulrichcorrea701@gmail.com</t>
  </si>
  <si>
    <t>Varun Ramakrishna</t>
  </si>
  <si>
    <t>15mca10037</t>
  </si>
  <si>
    <t>varunramakrishna93@gmail.com</t>
  </si>
  <si>
    <t>#34 4th C cross seethappalayout manarayanpalya r.t.nagar post Bangalore-32</t>
  </si>
  <si>
    <t>Ramakrishna.B.S</t>
  </si>
  <si>
    <t>Rukmini.M.U</t>
  </si>
  <si>
    <t>Veda Shravani</t>
  </si>
  <si>
    <t>16MCAL1009</t>
  </si>
  <si>
    <t>Veda.Sharma@yahoo.com</t>
  </si>
  <si>
    <t>D-011, Chandrakiran Apts, Netaji Road, Frazer Town, Bangalore - 560005</t>
  </si>
  <si>
    <t>Kannan</t>
  </si>
  <si>
    <t>Priya</t>
  </si>
  <si>
    <t>vijendra</t>
  </si>
  <si>
    <t>16MCA110050</t>
  </si>
  <si>
    <t>vrthalor@gmail.com</t>
  </si>
  <si>
    <t>rajasthan board</t>
  </si>
  <si>
    <t>rajasthan university</t>
  </si>
  <si>
    <t>SNS PG 4TH MAIN , BTM 2ND STAGE, NS PALYA, 560076 bangalore</t>
  </si>
  <si>
    <t>sugna devi</t>
  </si>
  <si>
    <t>india</t>
  </si>
  <si>
    <t>Vikas SV</t>
  </si>
  <si>
    <t>15MCA10042</t>
  </si>
  <si>
    <t>vishnuvikas1993@gmail.com</t>
  </si>
  <si>
    <t>Karnataka secondary examination board</t>
  </si>
  <si>
    <t>Karnataka pre university board</t>
  </si>
  <si>
    <t xml:space="preserve">JAIN UNIVERSITY </t>
  </si>
  <si>
    <t xml:space="preserve">#760, 53rd main, 25th cross, 1st stage, kumaraswamy layout bangalore </t>
  </si>
  <si>
    <t>HIMAVANTH RAO SV</t>
  </si>
  <si>
    <t>ANURADHA SV</t>
  </si>
  <si>
    <t>Vinayaditya b.v</t>
  </si>
  <si>
    <t>16mca10014</t>
  </si>
  <si>
    <t>vinayd087@gmail.com</t>
  </si>
  <si>
    <t>Karnataka board</t>
  </si>
  <si>
    <t>Diploma technical board</t>
  </si>
  <si>
    <t>#36,1st main ,5th cross , Maruthi Nagar ,kothnur main road ,j.p Nagar -7th phase ,Bangalore 560078</t>
  </si>
  <si>
    <t>Venkatesh b.s</t>
  </si>
  <si>
    <t>Sudhamani b.v</t>
  </si>
  <si>
    <t>Vishnu Vardhana Rao MV</t>
  </si>
  <si>
    <t>16MCAL4042</t>
  </si>
  <si>
    <t>vishnuvardhanarao94@gmail.com</t>
  </si>
  <si>
    <t>BSc (EMCs)</t>
  </si>
  <si>
    <t>St.Francis De Sales Degree College</t>
  </si>
  <si>
    <t>#308 Paras Mallige Apts, 6th cross, shree ananthnagar, huskur gate, e.city post, Bangalore</t>
  </si>
  <si>
    <t>MV Anantharam</t>
  </si>
  <si>
    <t>M NagaLakshmi Kameswari</t>
  </si>
  <si>
    <t>YADAV SHRIBHAGWAT RAMKARAN</t>
  </si>
  <si>
    <t xml:space="preserve">15MCA10046 </t>
  </si>
  <si>
    <t>sbyadav0018@gmail.com</t>
  </si>
  <si>
    <t xml:space="preserve">MUMBAI DIVISIONAL BOARD </t>
  </si>
  <si>
    <t xml:space="preserve">KARNATAKA BOARD </t>
  </si>
  <si>
    <t xml:space="preserve">BANGALORE UNIVERSITY </t>
  </si>
  <si>
    <t xml:space="preserve">Kormangala 8th block near bhathny college </t>
  </si>
  <si>
    <t>RAMKARAN YADAV</t>
  </si>
  <si>
    <t xml:space="preserve">DROPATI DEVI </t>
  </si>
  <si>
    <t>Zalish Sultan</t>
  </si>
  <si>
    <t>16mca10021</t>
  </si>
  <si>
    <t>sultan.zalish111@gmail.com</t>
  </si>
  <si>
    <t>Utkal university</t>
  </si>
  <si>
    <t>Sl.No</t>
  </si>
  <si>
    <t>Unversity</t>
  </si>
  <si>
    <t>Jagran Lakecity University</t>
  </si>
  <si>
    <t>SAURABH SHANDILAY</t>
  </si>
  <si>
    <t>2017BTCTIS003</t>
  </si>
  <si>
    <t>2017-2021</t>
  </si>
  <si>
    <t>saurabhshandilay4@gmail.com</t>
  </si>
  <si>
    <t>science with maths</t>
  </si>
  <si>
    <t>SMARTPHONE</t>
  </si>
  <si>
    <t>VILL-SHEKHPUR MAM , POST-BICHHAT SUJANPUR , TEHSIL-SIKANDRABAD, BULANDSHAHR-203203</t>
  </si>
  <si>
    <t>DINESH DUTT SHARMA</t>
  </si>
  <si>
    <t>NEERA SHARMA</t>
  </si>
  <si>
    <t>8449235034 , 9456620672</t>
  </si>
  <si>
    <t>GEN</t>
  </si>
  <si>
    <t>SANSKRITY VERMA</t>
  </si>
  <si>
    <t>2017BTCTIS005</t>
  </si>
  <si>
    <t>sanskritiverma665@gmail.com</t>
  </si>
  <si>
    <t>D-1 Danish Nagar, Hoshangabad Road, Bhopal.</t>
  </si>
  <si>
    <t>11.03.1999</t>
  </si>
  <si>
    <t>RAKESH VERMA</t>
  </si>
  <si>
    <t>DIVYA VERMA</t>
  </si>
  <si>
    <t>PRAKHAR SHRIVASTAVA</t>
  </si>
  <si>
    <t>2017BTCTIS002</t>
  </si>
  <si>
    <t>prakharshrivastava234@gmail.com</t>
  </si>
  <si>
    <t>MP BOARD</t>
  </si>
  <si>
    <t>J-281 , DARPAN COLONY , THATIPUR , MORAR , GWALIOR</t>
  </si>
  <si>
    <t>22.07.1994</t>
  </si>
  <si>
    <t>BHARAT SHRIVASTAVA</t>
  </si>
  <si>
    <t>JYOTI SHRIVASTAVA</t>
  </si>
  <si>
    <t>9424476545 , 9425658248</t>
  </si>
  <si>
    <t>HIMANSHU RAI KAUSHIK</t>
  </si>
  <si>
    <t>2017BTCTIS004</t>
  </si>
  <si>
    <t>koushikhimanshu98@gmail.com</t>
  </si>
  <si>
    <t xml:space="preserve">RGPV </t>
  </si>
  <si>
    <t>DK 2/1 , VIEW POINT DANISH KUNJ KOLAR ROAD, BHOPAL</t>
  </si>
  <si>
    <t>17.05.1998</t>
  </si>
  <si>
    <t>RAKESH RAI KAUSHIK</t>
  </si>
  <si>
    <t>RENU KAUSHIK</t>
  </si>
  <si>
    <t>HARSHIT MANGROLE</t>
  </si>
  <si>
    <t>2017BTCTIS001</t>
  </si>
  <si>
    <t>harshchoudhary7823m@gmail.com</t>
  </si>
  <si>
    <t>120 , RAJENDRA WARD CHOURASIA COLONY , PIPARIYA-461775</t>
  </si>
  <si>
    <t>POONAM CHAND MANGROLE</t>
  </si>
  <si>
    <t>VINITA SINGH</t>
  </si>
  <si>
    <t>8871810187 , 9993679644</t>
  </si>
  <si>
    <t>Shubham soni</t>
  </si>
  <si>
    <t>2016BTCTIS005</t>
  </si>
  <si>
    <t>ssoni608@gmail.com</t>
  </si>
  <si>
    <t>8.0CGPA</t>
  </si>
  <si>
    <t>M.P.BOARD</t>
  </si>
  <si>
    <t>107,KAUSHAL NAGAR,BHOPAL</t>
  </si>
  <si>
    <t>KAMLESH SONI</t>
  </si>
  <si>
    <t>KRISHNA SONI</t>
  </si>
  <si>
    <t>9179569753 , 9644362659</t>
  </si>
  <si>
    <t>Rajat ranjan patwari</t>
  </si>
  <si>
    <t>2016BTCTIS004</t>
  </si>
  <si>
    <t>patwari.meditation@gmail.com</t>
  </si>
  <si>
    <t>9.6 CGPA</t>
  </si>
  <si>
    <t>H-6,POOJA HOMES,NIRMAL ESTATE,MISROD BHOPAL</t>
  </si>
  <si>
    <t>22/02/1998</t>
  </si>
  <si>
    <t>R.S.PATWARI</t>
  </si>
  <si>
    <t>MANJU PATWARI</t>
  </si>
  <si>
    <t>Raj sharma</t>
  </si>
  <si>
    <t>2016BTCTIS001</t>
  </si>
  <si>
    <t>he.ashasharmaa@gmail.com</t>
  </si>
  <si>
    <t>A-33 VINEETKUNJ KOLAR ROAD,BHOPAL</t>
  </si>
  <si>
    <t xml:space="preserve"> 3/12/1997</t>
  </si>
  <si>
    <t>MOHAN SHARMA</t>
  </si>
  <si>
    <t>ASHA SHARMA</t>
  </si>
  <si>
    <t>9425646901 , 9424417041</t>
  </si>
  <si>
    <t>Rahul manglani</t>
  </si>
  <si>
    <t>2016BTCTIS003</t>
  </si>
  <si>
    <t>rahul.manglani2689217@gmail.com</t>
  </si>
  <si>
    <t>207, BHARAT NAGAR J K ROAD BHOPAL</t>
  </si>
  <si>
    <t>PREM P. MANGLANI</t>
  </si>
  <si>
    <t>JYOTI MANGLANI</t>
  </si>
  <si>
    <t>Nimish vishnoi</t>
  </si>
  <si>
    <t>2016BTCTIS008</t>
  </si>
  <si>
    <t>nimishvishnoi5524@gmail.com</t>
  </si>
  <si>
    <t xml:space="preserve">H-58,RAJVED COLONY BHOPAL </t>
  </si>
  <si>
    <t>R.K.VISHNOI</t>
  </si>
  <si>
    <t>POONAM VISHNOI</t>
  </si>
  <si>
    <t>9827218329 , 8518828241</t>
  </si>
  <si>
    <t>Nakul dubey</t>
  </si>
  <si>
    <t>2016BTCTIS007</t>
  </si>
  <si>
    <t>nakuldubey0601@gmail.com</t>
  </si>
  <si>
    <t>P-3,104 PRIDE CITY,KATARA HILLS,BHOPAL</t>
  </si>
  <si>
    <t>KAPIL DUBEY</t>
  </si>
  <si>
    <t>SEEMA DUBEY</t>
  </si>
  <si>
    <t>9826425391 , 9770385474</t>
  </si>
  <si>
    <t>Manendra agnihotri</t>
  </si>
  <si>
    <t>2016BTCTIS009</t>
  </si>
  <si>
    <t>agnihotri2010@gmail.com</t>
  </si>
  <si>
    <t>BOYS HOSTEL,MUGALIYA CHAP JLU CAMPUS,BHOPAL</t>
  </si>
  <si>
    <t>28/10/1999</t>
  </si>
  <si>
    <t>DAYASHANKAR AGNIHOTRI</t>
  </si>
  <si>
    <t>ASHA AGNIHOTRI</t>
  </si>
  <si>
    <t>9893238798 , 9179779185</t>
  </si>
  <si>
    <t>Ankit dixit</t>
  </si>
  <si>
    <t>2016BTCTIS006</t>
  </si>
  <si>
    <t>ankitdixit23@yahoo.in</t>
  </si>
  <si>
    <t>7.2CGPA</t>
  </si>
  <si>
    <t>21,COMFORT PARK,BHOPAL</t>
  </si>
  <si>
    <t>23/09/1997</t>
  </si>
  <si>
    <t>N.R.DIXIT</t>
  </si>
  <si>
    <t>MANORAMA DIXIT</t>
  </si>
  <si>
    <t>9993930777 , 9981831664</t>
  </si>
  <si>
    <t>Alok singh</t>
  </si>
  <si>
    <t>2016BTCTIS002</t>
  </si>
  <si>
    <t>aloksinghmadish@gmail.com</t>
  </si>
  <si>
    <t> 9516504378</t>
  </si>
  <si>
    <t>C-10 BHARAT NAGAR ARERA COLONY BHOPAL</t>
  </si>
  <si>
    <t>SANTOSH SINGH</t>
  </si>
  <si>
    <t>SADHNA SINGH</t>
  </si>
  <si>
    <t>9993633342 , 7771808429</t>
  </si>
  <si>
    <t>DETAINED(SHORT ATTENDANCE)</t>
  </si>
  <si>
    <t>Yugal Dayma</t>
  </si>
  <si>
    <t>2017BFA013</t>
  </si>
  <si>
    <t>BFA Digital Film Making and VFX</t>
  </si>
  <si>
    <t>BFA- DFM &amp; VFX</t>
  </si>
  <si>
    <t>YOGALDAYMA51@GMAIL.COM</t>
  </si>
  <si>
    <t>H.N. B-89 , SHSTRI NAGAR, P &amp; T SQUARE , BHOPAL-462003</t>
  </si>
  <si>
    <t>17.07.1998</t>
  </si>
  <si>
    <t xml:space="preserve">M L DAYMA </t>
  </si>
  <si>
    <t>KANCHAN DAYMA</t>
  </si>
  <si>
    <t>9827216926 , 9826171857</t>
  </si>
  <si>
    <t xml:space="preserve">GEN </t>
  </si>
  <si>
    <t>Yash Sakwar</t>
  </si>
  <si>
    <t>2017BFA008</t>
  </si>
  <si>
    <t>isarkar169@gmail.com</t>
  </si>
  <si>
    <t>5/217 , RAVISHANKAR NAGAR BOARD COONY BITTAN MARKET BHOPAL-462016</t>
  </si>
  <si>
    <t>24.07.1999</t>
  </si>
  <si>
    <t>PRADEEP SAKWAR</t>
  </si>
  <si>
    <t>DRAUPDI SAKWAR</t>
  </si>
  <si>
    <t>Vishvendra singh</t>
  </si>
  <si>
    <t>2016BFA016</t>
  </si>
  <si>
    <t>singhvishvendra96@gmail.com</t>
  </si>
  <si>
    <t>commerce</t>
  </si>
  <si>
    <t>D-1 DANISH NAGAR H.B.ROAD BHOPAL</t>
  </si>
  <si>
    <t>28/09/1997</t>
  </si>
  <si>
    <t>Navjeet Singh</t>
  </si>
  <si>
    <t>Shailja Singh</t>
  </si>
  <si>
    <t>Vishal lokwani</t>
  </si>
  <si>
    <t>2016BFA005</t>
  </si>
  <si>
    <t>vishallokwani@gmail.com</t>
  </si>
  <si>
    <t>234, Prabhu Nagar Idgah hills Bhopal Pin- 462001</t>
  </si>
  <si>
    <t>19/11/1997</t>
  </si>
  <si>
    <t>Tikam Das Lokwani</t>
  </si>
  <si>
    <t>Rekha Lokwani</t>
  </si>
  <si>
    <t>Vinayak mehta</t>
  </si>
  <si>
    <t>2016BFA017</t>
  </si>
  <si>
    <t xml:space="preserve">vinayaksanjiv@gmail.com </t>
  </si>
  <si>
    <t>188 Indus Empire Near Shahpura Thana Bhopal</t>
  </si>
  <si>
    <t>Sanjiv Mehta</t>
  </si>
  <si>
    <t>Sumit sahu</t>
  </si>
  <si>
    <t>2016BFA011</t>
  </si>
  <si>
    <t>sumitsahu194@gmail.com</t>
  </si>
  <si>
    <t>M.P Board</t>
  </si>
  <si>
    <t>C-54 Bagh Dil Kusha Raisen Road, Bhopal Pin- 462023</t>
  </si>
  <si>
    <t>21/12/1997</t>
  </si>
  <si>
    <t>Rajesh Sahu</t>
  </si>
  <si>
    <t>Babita Sahu</t>
  </si>
  <si>
    <t>Shubham Singh</t>
  </si>
  <si>
    <t>2017BFA001</t>
  </si>
  <si>
    <t>shiqra10230@gmail.com</t>
  </si>
  <si>
    <t>NAI BASTI BHANSA KHEDI NEAR  CHIRAYU HOSPITAL BHOPAL 462030</t>
  </si>
  <si>
    <t>26.7.1998</t>
  </si>
  <si>
    <t xml:space="preserve">JITENDRA SINGH </t>
  </si>
  <si>
    <t xml:space="preserve">SUSHMA SINGH </t>
  </si>
  <si>
    <t>Shivani Jadaun</t>
  </si>
  <si>
    <t>2017BFA005</t>
  </si>
  <si>
    <t>shivanijadaun04@yahoo.com</t>
  </si>
  <si>
    <t>HNO -16 SURABHI PARISAR AYODHYA BYPASS BHOPAL 462041</t>
  </si>
  <si>
    <t>30.4.1999</t>
  </si>
  <si>
    <t xml:space="preserve">PREM PAAL SINGH </t>
  </si>
  <si>
    <t xml:space="preserve">RAJ BALA </t>
  </si>
  <si>
    <t>Shivam verma</t>
  </si>
  <si>
    <t>2016BFA018</t>
  </si>
  <si>
    <t>shivamv1313@gmail.com</t>
  </si>
  <si>
    <t>312 Sector 2 Shakti Nagar Bhopal</t>
  </si>
  <si>
    <t>14/11/1997</t>
  </si>
  <si>
    <t xml:space="preserve">B.K Verma </t>
  </si>
  <si>
    <t xml:space="preserve"> Renu Verma </t>
  </si>
  <si>
    <t>Shashwat shandilya</t>
  </si>
  <si>
    <t>2016BFA014</t>
  </si>
  <si>
    <t>shashwat.shandilya1707@gmal.com</t>
  </si>
  <si>
    <t>7.2 cgpa</t>
  </si>
  <si>
    <t>CBSCE</t>
  </si>
  <si>
    <t>Karuna Dham Aashram Nehru Nagar Bhadbhada Road Bhopal</t>
  </si>
  <si>
    <t>17/07/1998</t>
  </si>
  <si>
    <t xml:space="preserve">Sudesh Shandilya </t>
  </si>
  <si>
    <t>Mamta Shandilya</t>
  </si>
  <si>
    <t>9755310882, 8349771433</t>
  </si>
  <si>
    <t>Shailendra singh mudotiya</t>
  </si>
  <si>
    <t>2016BFA007</t>
  </si>
  <si>
    <t>mudotiyashailendra@gmail.com</t>
  </si>
  <si>
    <t>7.0 CGPA</t>
  </si>
  <si>
    <t>MIG -11 B Bhawani Dham -I Narela Shankari Ayodhya By Pass Road Bhopal 462022</t>
  </si>
  <si>
    <t>AMAR SINGH MUDOTIYA</t>
  </si>
  <si>
    <t>SHANTI MUDOTIYA</t>
  </si>
  <si>
    <t>Sarthak mehta</t>
  </si>
  <si>
    <t>2016BFA004</t>
  </si>
  <si>
    <t>sarthakmehtarfc7@gmail.com</t>
  </si>
  <si>
    <t>249/2 Shakti Nagar Bhopal Pin- 462024</t>
  </si>
  <si>
    <t xml:space="preserve">Deepak Mehta </t>
  </si>
  <si>
    <t>Kalpana Mehta</t>
  </si>
  <si>
    <t>8871895823, 8871981198</t>
  </si>
  <si>
    <t>Sankalp sehgal</t>
  </si>
  <si>
    <t>2016BFA012</t>
  </si>
  <si>
    <t xml:space="preserve">ssankalp95@gmail.com </t>
  </si>
  <si>
    <t>42, Lala Lajpat Rai Colony, Govindpura, Ashoka Garden-, Bhopal, India</t>
  </si>
  <si>
    <t>22/09/1998</t>
  </si>
  <si>
    <t>Sanjay Sehgal</t>
  </si>
  <si>
    <t>Anita Sehgal</t>
  </si>
  <si>
    <t>Prashansa pardasani</t>
  </si>
  <si>
    <t>2016BFA010</t>
  </si>
  <si>
    <t xml:space="preserve">prashansapardasani15@gmail.com </t>
  </si>
  <si>
    <t>144, New Sindhi Colony Berasia Road, Huzur , Bhopal, India</t>
  </si>
  <si>
    <t>DROPOUT,</t>
  </si>
  <si>
    <t>Pranav Mandole</t>
  </si>
  <si>
    <t>2017BFA004</t>
  </si>
  <si>
    <t>mandolep@gmail.com</t>
  </si>
  <si>
    <t>D.K 1/62 DANISH KUNJ KOLAR ROAD BHOPAL 462042</t>
  </si>
  <si>
    <t xml:space="preserve">MADHAV ROY MANDOLE </t>
  </si>
  <si>
    <t xml:space="preserve">MANISHA MANDOLE </t>
  </si>
  <si>
    <t>P. Shivam</t>
  </si>
  <si>
    <t>2016BFA008</t>
  </si>
  <si>
    <t>shivamparmesh41@gmail.com</t>
  </si>
  <si>
    <t>4.5 CGPA</t>
  </si>
  <si>
    <t>C.B.S.E</t>
  </si>
  <si>
    <t>LIG- 50 A Sector Sonagiri, Bhopal</t>
  </si>
  <si>
    <t>28/07/1997</t>
  </si>
  <si>
    <t>Parmesh Balan</t>
  </si>
  <si>
    <t>Selve Balan</t>
  </si>
  <si>
    <t>9826036801, 8982910540</t>
  </si>
  <si>
    <t>Nishi Patel</t>
  </si>
  <si>
    <t>2017BFA010</t>
  </si>
  <si>
    <t>patelnishi14@gmail.com</t>
  </si>
  <si>
    <t>Science with Bio</t>
  </si>
  <si>
    <t>B-66 VIJAY NAGAR DAMOH  470661</t>
  </si>
  <si>
    <t>22.9.1998</t>
  </si>
  <si>
    <t xml:space="preserve">PRAHLAD PATEL </t>
  </si>
  <si>
    <t>SUSHMA PATEL</t>
  </si>
  <si>
    <t>Mouiz khan</t>
  </si>
  <si>
    <t>2016BFA021</t>
  </si>
  <si>
    <t>m.khan575756@yahoo.com</t>
  </si>
  <si>
    <t>M.P. Board</t>
  </si>
  <si>
    <t>H.no 30 Afzal Colony Jinsi square jehangirabad BHOPAL</t>
  </si>
  <si>
    <t>Maqsood Khan</t>
  </si>
  <si>
    <t>Salma Khan</t>
  </si>
  <si>
    <t>Kuber shrivastava</t>
  </si>
  <si>
    <t>2016BFA001</t>
  </si>
  <si>
    <t>kuber.shrivastava@gmail.com</t>
  </si>
  <si>
    <t>Rewa Medical Store, Anand Nagar, Hoshangabad, MP</t>
  </si>
  <si>
    <t>15/10/1996</t>
  </si>
  <si>
    <t>Brijesh Shrivastava</t>
  </si>
  <si>
    <t>Tripti Shrivastava</t>
  </si>
  <si>
    <t>Komal singh tomar</t>
  </si>
  <si>
    <t>2016BFA009</t>
  </si>
  <si>
    <t>komalt807@gmail.com</t>
  </si>
  <si>
    <t>MIG- 43 Phase I Bhawani Dham Ayodhya Bypass Road Bhopal Pin- 462022</t>
  </si>
  <si>
    <t>16/09/1998</t>
  </si>
  <si>
    <t>Ramdatt Singh Tomar</t>
  </si>
  <si>
    <t xml:space="preserve"> Laxmi Singh Tomar</t>
  </si>
  <si>
    <t>Heramb Parashar</t>
  </si>
  <si>
    <t>2017BFA002</t>
  </si>
  <si>
    <t>herambparashar@gmail.com</t>
  </si>
  <si>
    <t>Commerce with maths</t>
  </si>
  <si>
    <t>52 -OCD ASHOKA GARFEN BEHIND PRABHAT PET ROL PUMP BHOPAL 462023</t>
  </si>
  <si>
    <t>24.4.1999</t>
  </si>
  <si>
    <t xml:space="preserve">Y PARASHAR </t>
  </si>
  <si>
    <t xml:space="preserve">SANGEETA PARASHAR </t>
  </si>
  <si>
    <t>Harsh raikwar</t>
  </si>
  <si>
    <t>2016BFA022</t>
  </si>
  <si>
    <t>raikwar.harsh007@gmail.com</t>
  </si>
  <si>
    <t>T-314 Om Complex Ganpati Enclaves Kolar Road Bhopal</t>
  </si>
  <si>
    <t>27/04/1996</t>
  </si>
  <si>
    <t>Sundar Lal Raikwar</t>
  </si>
  <si>
    <t>Urmila Raikwar</t>
  </si>
  <si>
    <t>Gaurav jangel</t>
  </si>
  <si>
    <t>2016BFA002</t>
  </si>
  <si>
    <t>gjangle29@gmail.com</t>
  </si>
  <si>
    <t>BOTH</t>
  </si>
  <si>
    <t>181, Om Shiv Nagar, Lalghati, Bhopal</t>
  </si>
  <si>
    <t>29/10/1998</t>
  </si>
  <si>
    <t>Subhash Jangle</t>
  </si>
  <si>
    <t>Kiran Jangle</t>
  </si>
  <si>
    <t>Chitra singh</t>
  </si>
  <si>
    <t>2016BFA013</t>
  </si>
  <si>
    <t>chitra.singh12jan@gmail.com</t>
  </si>
  <si>
    <t>C-10 Bharat Nagar BHEL Bhopal</t>
  </si>
  <si>
    <t xml:space="preserve">Pradeep Singh  </t>
  </si>
  <si>
    <t>Renu Singh</t>
  </si>
  <si>
    <t>9685281544, 9630677197</t>
  </si>
  <si>
    <t>Atharva Sharma</t>
  </si>
  <si>
    <t>2017BFA011</t>
  </si>
  <si>
    <t>1atharvasharma@gmail.com</t>
  </si>
  <si>
    <t>MEENAKSHI CHWOK , HOSHANGABAD, 461001</t>
  </si>
  <si>
    <t>29.12.2000</t>
  </si>
  <si>
    <t>RATINDRA SHARMA</t>
  </si>
  <si>
    <t>ARCHANA SHARMA</t>
  </si>
  <si>
    <t>8109239735 , 8839473887</t>
  </si>
  <si>
    <t>Arsh khan</t>
  </si>
  <si>
    <t xml:space="preserve">2016BFA015 </t>
  </si>
  <si>
    <t>arshkhanwork@gmail.com</t>
  </si>
  <si>
    <t>B-276, Indra vihar Colony Airport Road, Bhopal</t>
  </si>
  <si>
    <t>31/08/1998</t>
  </si>
  <si>
    <t xml:space="preserve">Nazish Khan </t>
  </si>
  <si>
    <t>Shaheen khan</t>
  </si>
  <si>
    <t>Ankit Sune</t>
  </si>
  <si>
    <t>2017BFA003</t>
  </si>
  <si>
    <t>ankitsune2000@gmail.com</t>
  </si>
  <si>
    <t>S/O DILIPRAO SUNE 853 DURGA DHAM NAGAR SHAHANSHAH GAEDEN BHOPAL 462023</t>
  </si>
  <si>
    <t>10.6.2000</t>
  </si>
  <si>
    <t xml:space="preserve">DILIP RAO </t>
  </si>
  <si>
    <t xml:space="preserve">KUMUDINI </t>
  </si>
  <si>
    <t>Ankit dwivedi</t>
  </si>
  <si>
    <t>2016BFA019</t>
  </si>
  <si>
    <t>ankitsharma98626@gmail.com</t>
  </si>
  <si>
    <t xml:space="preserve">MP board </t>
  </si>
  <si>
    <t>H.no.-342 NARMADA BHAWAN 1250 BHOPAL</t>
  </si>
  <si>
    <t>25/12/1997</t>
  </si>
  <si>
    <t>VINOD DWIVEDI</t>
  </si>
  <si>
    <t>VIMLA DWIVEDI</t>
  </si>
  <si>
    <t>Aman kumar dubey</t>
  </si>
  <si>
    <t>2016BFA020</t>
  </si>
  <si>
    <t>adrocks134@gmail.com</t>
  </si>
  <si>
    <t>Rajeev Nagar A sector LIG- 127 Bypass Road Bhopal Pin- 462041</t>
  </si>
  <si>
    <t>27/07/1998</t>
  </si>
  <si>
    <t xml:space="preserve">Anil Dubey  </t>
  </si>
  <si>
    <t>Sangeeta Dubey</t>
  </si>
  <si>
    <t>Alay joardar</t>
  </si>
  <si>
    <t>2016BFA003</t>
  </si>
  <si>
    <t>alay.jordan72@gmail.com</t>
  </si>
  <si>
    <t>4.8 CGPA</t>
  </si>
  <si>
    <t>40/1 Shanti Niketan Govindpura, Bhopal</t>
  </si>
  <si>
    <t>27/04/1998</t>
  </si>
  <si>
    <t xml:space="preserve">Alok Joardar </t>
  </si>
  <si>
    <t>Rita Joardar</t>
  </si>
  <si>
    <t>Adil khan</t>
  </si>
  <si>
    <t>2016BFA006</t>
  </si>
  <si>
    <t>adilk0024@gmail.com</t>
  </si>
  <si>
    <t>F- 56 Sundar Nagar Ashoka Garden Bhopal Pin- 462023</t>
  </si>
  <si>
    <t>Aslam Khan</t>
  </si>
  <si>
    <t>Sayra Khan</t>
  </si>
  <si>
    <t>Rajat khandelwal</t>
  </si>
  <si>
    <t>2016MBABA005</t>
  </si>
  <si>
    <t>MBA - Business Analytics</t>
  </si>
  <si>
    <t>MBA-BA</t>
  </si>
  <si>
    <t>2016-2018</t>
  </si>
  <si>
    <t>rajatkhandelwal527@gmail.com</t>
  </si>
  <si>
    <t>M.p. board</t>
  </si>
  <si>
    <t>science</t>
  </si>
  <si>
    <t>m.p. board</t>
  </si>
  <si>
    <t>B.COM</t>
  </si>
  <si>
    <t>BARKATULLAH UNIVERSITY,Bhopal</t>
  </si>
  <si>
    <t>594,593 saraswati nagar jawahar chouk bhopal</t>
  </si>
  <si>
    <t>28/09/1992</t>
  </si>
  <si>
    <t>VINOD KHANDELWAL</t>
  </si>
  <si>
    <t>LEELA KHANDELWAL</t>
  </si>
  <si>
    <t>7869800213 </t>
  </si>
  <si>
    <t>hindu</t>
  </si>
  <si>
    <t>Nazeer mohd khan</t>
  </si>
  <si>
    <t>2016MBABA003</t>
  </si>
  <si>
    <t>NMKHANJLU77@GMAIL.COM</t>
  </si>
  <si>
    <t>21,NAWAB MANZIL, SHAHJEHANABAD,BPL</t>
  </si>
  <si>
    <t>VIQAR KHAN</t>
  </si>
  <si>
    <t>NAHID VIQAR</t>
  </si>
  <si>
    <t>         9826088433</t>
  </si>
  <si>
    <t>Dhawal kamrani</t>
  </si>
  <si>
    <t>2016MBABA004</t>
  </si>
  <si>
    <t>mr.dhawalarora@gmail.com</t>
  </si>
  <si>
    <t>B.Com(hons)</t>
  </si>
  <si>
    <t>F-108/3 Shivaji Nagar Bhopal</t>
  </si>
  <si>
    <t>15/12/1993</t>
  </si>
  <si>
    <t>HARESH KAMRANI</t>
  </si>
  <si>
    <t>NISHA ARORA</t>
  </si>
  <si>
    <t> 9926671182  </t>
  </si>
  <si>
    <t>Devesh mishra</t>
  </si>
  <si>
    <t>2016MBABA006</t>
  </si>
  <si>
    <t>mmmohit25@gmail.com</t>
  </si>
  <si>
    <t>CBSE Board</t>
  </si>
  <si>
    <t>B.com</t>
  </si>
  <si>
    <t>I 26/33,NORTH T.T NAGAR BPL(M.P)</t>
  </si>
  <si>
    <t>18/01/1992</t>
  </si>
  <si>
    <t>MAHESH MISHRA</t>
  </si>
  <si>
    <t>SHAIL MISHRA</t>
  </si>
  <si>
    <t> 9685314646 </t>
  </si>
  <si>
    <t>Akanksha verma</t>
  </si>
  <si>
    <t>2016MBABA002</t>
  </si>
  <si>
    <t>akanksha_1912@yahoo.com</t>
  </si>
  <si>
    <t>B.A. HON'S</t>
  </si>
  <si>
    <t>BA (Hons) Business Studies, De Montfort University, UK</t>
  </si>
  <si>
    <t>12, Judge Colony, Mahesh Nagar, Idgah Hills, Bhopal, MP (462001)</t>
  </si>
  <si>
    <t>19/12/1994</t>
  </si>
  <si>
    <t>SHAILENDRA VERMA</t>
  </si>
  <si>
    <t>NEETU VERMA</t>
  </si>
  <si>
    <t>9229110002  </t>
  </si>
  <si>
    <t>SREEJITH S NAIR</t>
  </si>
  <si>
    <t>2017MBABA009</t>
  </si>
  <si>
    <t>2017-2019</t>
  </si>
  <si>
    <t>sreejithnair20796@gmail.com</t>
  </si>
  <si>
    <t>JLU BHOPAL</t>
  </si>
  <si>
    <t>D-561 , NEHRU NAGAR, BHOPAL-462003</t>
  </si>
  <si>
    <t>20.07.1996</t>
  </si>
  <si>
    <t>SURESH BABU G</t>
  </si>
  <si>
    <t>PRABHA SURESH</t>
  </si>
  <si>
    <t>MUHAIMIN MOHD KHAN</t>
  </si>
  <si>
    <t>2017MBABA011</t>
  </si>
  <si>
    <t>mohaiminkhan11@gmail.com</t>
  </si>
  <si>
    <t>M.P.Board</t>
  </si>
  <si>
    <t>17 , MUSHEER MANZIL , CHOWK TALLAIYA , RETGHAT , BHOPAL-462001</t>
  </si>
  <si>
    <t>08.11.1994</t>
  </si>
  <si>
    <t>MATLOOB MOHAMMED KHAN</t>
  </si>
  <si>
    <t>ANJUM ARA KHAN</t>
  </si>
  <si>
    <t>9826226246 , 8959608789</t>
  </si>
  <si>
    <t>MANSI SINGH THAKUR</t>
  </si>
  <si>
    <t>2017MBABA007</t>
  </si>
  <si>
    <t>urvashithakur57@gmail.com</t>
  </si>
  <si>
    <t>F.F 4 GL MID. CITY CHOBADARPURA , KAMLA PARK , TALLIYA , BHOPAL-462001</t>
  </si>
  <si>
    <t>06.09.1995</t>
  </si>
  <si>
    <t>ROSHAN SINGH THAKUR</t>
  </si>
  <si>
    <t>ANITA THAKUR</t>
  </si>
  <si>
    <t>9098372604 , 7089804086</t>
  </si>
  <si>
    <t>BHOJPAL SINGH</t>
  </si>
  <si>
    <t>2017MBABA005</t>
  </si>
  <si>
    <t>bhojpalsingh95@gmail.com</t>
  </si>
  <si>
    <t>11/21 , CSD COLONY , BHADBHADA ROAD, BHOPAL-462003</t>
  </si>
  <si>
    <t>HARIHAR SINGH</t>
  </si>
  <si>
    <t>BABLI SINGH</t>
  </si>
  <si>
    <t>9425624713 , 8989118994</t>
  </si>
  <si>
    <t>ANMOL JAIN</t>
  </si>
  <si>
    <t>2017MBABA003</t>
  </si>
  <si>
    <t>anmolbpl105@gmail.com</t>
  </si>
  <si>
    <t>H.N. 38 , JAIN MANDIR , ROAD CHOWK BAZAR , HUZUR BHOPAL-462001</t>
  </si>
  <si>
    <t>04.08.1995</t>
  </si>
  <si>
    <t>ANIL JAIN</t>
  </si>
  <si>
    <t>ANJANA JAIN</t>
  </si>
  <si>
    <t>9893983405 , 0755-7987422699</t>
  </si>
  <si>
    <t>ANKIT GUPTA</t>
  </si>
  <si>
    <t>2017MBABA008</t>
  </si>
  <si>
    <t>ankit928@gmail.com</t>
  </si>
  <si>
    <t>HIG 88 , MAA PARVATI NAGAR , NEAR MAHABALI NAGAR , KOLAR ROAD, BHOPAL-462042</t>
  </si>
  <si>
    <t>20.10.1995</t>
  </si>
  <si>
    <t>ASHOK GUPTA</t>
  </si>
  <si>
    <t>NEHA GUPTA</t>
  </si>
  <si>
    <t>9826090617 , 9165028370</t>
  </si>
  <si>
    <t>AJAY SINGH RAVAT</t>
  </si>
  <si>
    <t>2017MBABA004</t>
  </si>
  <si>
    <t>ajayravat97@gmail.com</t>
  </si>
  <si>
    <t>A-161 , SIDDHARTH LAKE CITY NEAR ANAND NAGAR, BHOPAL-462022</t>
  </si>
  <si>
    <t>01.01.1992</t>
  </si>
  <si>
    <t>DOULAT SINGH RAVAT</t>
  </si>
  <si>
    <t>PREM BAI RAVAT</t>
  </si>
  <si>
    <t>AISHWARYA CHANDRAN PILLAI</t>
  </si>
  <si>
    <t>2017MBABA002</t>
  </si>
  <si>
    <t>aaryapillai09@gmail.com</t>
  </si>
  <si>
    <t>TYPE VII/37 , MANIT CAMPUS , BHOPAL-462003</t>
  </si>
  <si>
    <t>09.06.1994</t>
  </si>
  <si>
    <t>BABU CHANDRAN</t>
  </si>
  <si>
    <t>VASANTHA KUMARI</t>
  </si>
  <si>
    <t>9575432911 , 9479842593</t>
  </si>
  <si>
    <t>ABHISHEK SINGH GURJAR</t>
  </si>
  <si>
    <t>2017MBABA010</t>
  </si>
  <si>
    <t>singhabhishekgurjar@gmail.com</t>
  </si>
  <si>
    <t>HUMANITIES(PSYCHOLOGY)</t>
  </si>
  <si>
    <t>341 , KOTRA SULTANABAD , BHOPAL-462003</t>
  </si>
  <si>
    <t>02.06.1996</t>
  </si>
  <si>
    <t>JITENDRA SINGH GURJAR</t>
  </si>
  <si>
    <t>GEETA SINGH GURJAR</t>
  </si>
  <si>
    <t>9425022421 , 8462932998</t>
  </si>
  <si>
    <t>AAYUSH KHANUJA</t>
  </si>
  <si>
    <t>2017MBABA012</t>
  </si>
  <si>
    <t>prince.khanuja1785@gmail.com</t>
  </si>
  <si>
    <t>8989096969 , 0757-6222305</t>
  </si>
  <si>
    <t>Guru Ghasidas University, Bilaspur</t>
  </si>
  <si>
    <t>NEAR PADAM SHRI TALKIES , PACHMARHI ROAD, PIPARIYA-461775</t>
  </si>
  <si>
    <t>17.06.1995</t>
  </si>
  <si>
    <t>RAJESH KUMAR KHANUJA</t>
  </si>
  <si>
    <t>ROMA KHANUJA</t>
  </si>
  <si>
    <t>9425475505 , 9425042785</t>
  </si>
  <si>
    <t>Nagma Khatoon</t>
  </si>
  <si>
    <t>Tajger Alam</t>
  </si>
  <si>
    <t>Vill- Nihalchappra, Post- Tekutar - 274305</t>
  </si>
  <si>
    <t>N.A</t>
  </si>
  <si>
    <t>U.P Board</t>
  </si>
  <si>
    <t>mdsuhel66441@gmail.com</t>
  </si>
  <si>
    <t>2017-18</t>
  </si>
  <si>
    <t>Suhel</t>
  </si>
  <si>
    <t>Integral University</t>
  </si>
  <si>
    <t>Haseena Begam</t>
  </si>
  <si>
    <t>Mohd Anwar</t>
  </si>
  <si>
    <t>Dall Mill Baberu Road Banda Up</t>
  </si>
  <si>
    <t>PCM</t>
  </si>
  <si>
    <t>shahnawazanwer0707@gmail.com</t>
  </si>
  <si>
    <t>Shahnawaz Anwar</t>
  </si>
  <si>
    <t>Urmila Devi</t>
  </si>
  <si>
    <t>Ram Rup Chaudhary</t>
  </si>
  <si>
    <t>Vill- Panditpurwa(Mudli), P.O.- Jamohara, Dist:- Santkabirnagar, State:- U.P. Pin   :- 272174</t>
  </si>
  <si>
    <t>satish654321scad@gmail.com</t>
  </si>
  <si>
    <t>Satish Chaudhary</t>
  </si>
  <si>
    <t>Dhanpata Devi</t>
  </si>
  <si>
    <t>D. N Pal</t>
  </si>
  <si>
    <t>Pratapgarh Up</t>
  </si>
  <si>
    <t>rpal22041998@gmail.com</t>
  </si>
  <si>
    <t>Rohit Pal</t>
  </si>
  <si>
    <t>Tarannum</t>
  </si>
  <si>
    <t>Taiyab Ali</t>
  </si>
  <si>
    <t>205 B, Kasim Nagar, Unnao</t>
  </si>
  <si>
    <t>rabiyaali1211@gmail.com</t>
  </si>
  <si>
    <t>Rabiya Ali</t>
  </si>
  <si>
    <t>Suman Rai</t>
  </si>
  <si>
    <t>Anand Kumar Rai</t>
  </si>
  <si>
    <t>D 268, Rajajipuram, Near Bob, Lucknow</t>
  </si>
  <si>
    <t>19prakhr.rai98@gmail.com</t>
  </si>
  <si>
    <t>Prakhar Rai</t>
  </si>
  <si>
    <t>Mrs Ishrat Jahan</t>
  </si>
  <si>
    <t xml:space="preserve">Mohd.Mahmood </t>
  </si>
  <si>
    <t>Ho.No.71(Sec 8) Ismailganj Faizabad Road Indra Nagar Lucknow Near New High Court</t>
  </si>
  <si>
    <t>arbaazsiddiqui30@gmail.com</t>
  </si>
  <si>
    <t>Mohd.Momin Khan</t>
  </si>
  <si>
    <t>Tabussum Javed</t>
  </si>
  <si>
    <t>Shanawaz Siddiqui</t>
  </si>
  <si>
    <t>A-325, Rajajipuram, Lucknow - 17</t>
  </si>
  <si>
    <t>anonymousoverride99@gmail.com</t>
  </si>
  <si>
    <t>Mohd. Saquib Javed</t>
  </si>
  <si>
    <t>Aktarun Nisha</t>
  </si>
  <si>
    <t>Mr. Rais Ahmad</t>
  </si>
  <si>
    <t>Sec 7, Vikas Bagh Colony, Vikas Nagar, Near Oriental Bank, Lucknow</t>
  </si>
  <si>
    <t>ak6658682@gmail.com</t>
  </si>
  <si>
    <t>Mohd. Amir Khan</t>
  </si>
  <si>
    <t>Shabnam Kaleem</t>
  </si>
  <si>
    <t>Kaleemuddin Ahmad</t>
  </si>
  <si>
    <t>Jama Masjid, Asifganj, Azamgarh</t>
  </si>
  <si>
    <t>yousuf.wer@gmail.com</t>
  </si>
  <si>
    <t>Mohd Yusuf</t>
  </si>
  <si>
    <t>Financial Problem in Family</t>
  </si>
  <si>
    <t>Mohd Arif Khan</t>
  </si>
  <si>
    <t xml:space="preserve">Rose Appartment B Wing House No1380 Millat Nagar Bhiwandi Maharashtra </t>
  </si>
  <si>
    <t>khansayeed0786@gmail.com</t>
  </si>
  <si>
    <t>Mohd Sayeed Khan</t>
  </si>
  <si>
    <t>Rakibul Nisha</t>
  </si>
  <si>
    <t>Mohd Jamshed Khan</t>
  </si>
  <si>
    <t>Lalu Nagar, Maulana Azad Nagar, Fci Road, Fulwari Sharif, Patna - 801505</t>
  </si>
  <si>
    <t>mdsaifalikhan67@gmail.com</t>
  </si>
  <si>
    <t>2017-19</t>
  </si>
  <si>
    <t>Mohd Saif Ali Khan</t>
  </si>
  <si>
    <t>Shobha Mabood Rahmani</t>
  </si>
  <si>
    <t>Mabood Ahmad Rahmani</t>
  </si>
  <si>
    <t>255/307, Shastrinagar Chauraha Near Durga Mandir Kundri, Rakaabganj Lucknow</t>
  </si>
  <si>
    <t>nehalking001@gmail.com</t>
  </si>
  <si>
    <t>Mohd Nehal Rahmani</t>
  </si>
  <si>
    <t>Mahiya Khatoon</t>
  </si>
  <si>
    <t>Maqbool Ahmed</t>
  </si>
  <si>
    <t>598,Near Haroni Masjid Malhour Road Chinhat Lucknow</t>
  </si>
  <si>
    <t>khizir@iul.ac.in</t>
  </si>
  <si>
    <t>Mohd Khizir</t>
  </si>
  <si>
    <t>Tahera Khatoon</t>
  </si>
  <si>
    <t>Md Jawed Ameer</t>
  </si>
  <si>
    <t>At-Pakariya Ps-Chauradano Dist.-East Champaran Bihar</t>
  </si>
  <si>
    <t>Bihar Board</t>
  </si>
  <si>
    <t>thesajid@iul.ac.in</t>
  </si>
  <si>
    <t>Md Sajid Alam</t>
  </si>
  <si>
    <t>Rafiya Khatoon</t>
  </si>
  <si>
    <t>Hasan Aziz</t>
  </si>
  <si>
    <t>Village And Post Rasauli ,District Barabanki</t>
  </si>
  <si>
    <t>hasanmansoor315@gmail.com</t>
  </si>
  <si>
    <t>Mansoor Hasan</t>
  </si>
  <si>
    <t>Bhagwanti Bisht</t>
  </si>
  <si>
    <t>Chandra Mohan Singh Bisht</t>
  </si>
  <si>
    <t>628/33 Shakti Nagar,Indira Nagar, Lko</t>
  </si>
  <si>
    <t>bisht.laxmi17@gmail.com</t>
  </si>
  <si>
    <t>Laxmi Bisht</t>
  </si>
  <si>
    <t>Mrs. Reyaz Fatima</t>
  </si>
  <si>
    <t>Mr.Syed Ibne Hasan</t>
  </si>
  <si>
    <t>Khurd Mahal, FAIZABAD</t>
  </si>
  <si>
    <t>kulsoomzehra858@gmail.com</t>
  </si>
  <si>
    <t>Kulsoom Zehra</t>
  </si>
  <si>
    <t>Sony Bhatia</t>
  </si>
  <si>
    <t>Vijay Bhatia</t>
  </si>
  <si>
    <t xml:space="preserve">Flat No.-205, B-Block,Rajajipuram Lucknow </t>
  </si>
  <si>
    <t>bhatia.karan1499@gmail.com</t>
  </si>
  <si>
    <t>Karan Bhatia</t>
  </si>
  <si>
    <t>Rabia Khatoon</t>
  </si>
  <si>
    <t>Raees Ahmad</t>
  </si>
  <si>
    <t>Pahar Pura Takia Mau Nath Bhanjan, Mau</t>
  </si>
  <si>
    <t>hafiza@iul.ac.in</t>
  </si>
  <si>
    <t>Hafiza Raees</t>
  </si>
  <si>
    <t>Mrs Naushaba Shamim</t>
  </si>
  <si>
    <t>Late Nafees Akbar</t>
  </si>
  <si>
    <t>E- 321, Orient Complex, 150ft Road, Nai Chungi, Jajmau, Kanpur-10</t>
  </si>
  <si>
    <t>akfaizan7457@gmail.com</t>
  </si>
  <si>
    <t>Faizan Akbar</t>
  </si>
  <si>
    <t>Prepration for Compitition</t>
  </si>
  <si>
    <t>Mahipal</t>
  </si>
  <si>
    <t>D-47/56 Ramapura, Luxa, Varanasi</t>
  </si>
  <si>
    <t>diptanshuseth8627@gmail.com</t>
  </si>
  <si>
    <t>Diptanshu</t>
  </si>
  <si>
    <t>Rekha Chakrabarty</t>
  </si>
  <si>
    <t>Madhusudan Chakrabarty</t>
  </si>
  <si>
    <t>13 A, Station Colony, Chopan, Sonbhadra</t>
  </si>
  <si>
    <t>Biology</t>
  </si>
  <si>
    <t>deepti.chakrabarty.11@gmail.com</t>
  </si>
  <si>
    <t>Deepti Chakrabarty</t>
  </si>
  <si>
    <t>Shabnam Shaheen</t>
  </si>
  <si>
    <t>Naseem Khan</t>
  </si>
  <si>
    <t xml:space="preserve">M.M.I.G. 63/2nd Tikait Rai L.D.A. Colony,  Rajajipuram, Lucknow </t>
  </si>
  <si>
    <t>arshadmeandyou@gmail.com</t>
  </si>
  <si>
    <t>Anwer</t>
  </si>
  <si>
    <t>Neelam Sharma</t>
  </si>
  <si>
    <t>Pradeep Sharma</t>
  </si>
  <si>
    <t>Ghasiyaripura Near Hero Motor Corp</t>
  </si>
  <si>
    <t>anurag89310@gmail.com</t>
  </si>
  <si>
    <t>Anurag Sharma</t>
  </si>
  <si>
    <t>Qmerjahan</t>
  </si>
  <si>
    <t>Shahalam Khan</t>
  </si>
  <si>
    <t>Banarpur, Post - Salempur, Lalganj Azamgarh -276202</t>
  </si>
  <si>
    <t>abushahmakhan574@gmail.com</t>
  </si>
  <si>
    <t>Abushahma Khan</t>
  </si>
  <si>
    <t>Fahmeeda</t>
  </si>
  <si>
    <t>Mohd Waseem</t>
  </si>
  <si>
    <t xml:space="preserve">Kyamuddin Patti (Parsahan) Badhariya Azamgarh </t>
  </si>
  <si>
    <t>abusaif@iul.ac.in</t>
  </si>
  <si>
    <t xml:space="preserve">Abu Saif </t>
  </si>
  <si>
    <t>NISHAT ALAM</t>
  </si>
  <si>
    <t>SYED ABDUL HASEEB</t>
  </si>
  <si>
    <t>15/01/1999</t>
  </si>
  <si>
    <t>mig 179/1 tikait rai L.D.A. colony</t>
  </si>
  <si>
    <t>desktop</t>
  </si>
  <si>
    <t>fahadsyed465@gmail.com</t>
  </si>
  <si>
    <t>2016-20</t>
  </si>
  <si>
    <t>B.Tech Cloud Technology and Information Security</t>
  </si>
  <si>
    <t>Syed abdul fahad</t>
  </si>
  <si>
    <t>ISHRAT IMAM</t>
  </si>
  <si>
    <t>MD. ZAFARULLAH</t>
  </si>
  <si>
    <t>16/06/2000</t>
  </si>
  <si>
    <t>Imiliya belthra road, Ballia</t>
  </si>
  <si>
    <t>up</t>
  </si>
  <si>
    <t>saimacse@iul.ac.in</t>
  </si>
  <si>
    <t>Saima farheen</t>
  </si>
  <si>
    <t>NOT</t>
  </si>
  <si>
    <t>14/04/2014, PREPARING FOR INTERANCE EXAM IIT-JEE</t>
  </si>
  <si>
    <t>yes</t>
  </si>
  <si>
    <t>NCL-OBC</t>
  </si>
  <si>
    <t>RASHIDA</t>
  </si>
  <si>
    <t>QAMAR UL HASSAN ANSARI</t>
  </si>
  <si>
    <t>15/05/1996</t>
  </si>
  <si>
    <t xml:space="preserve">VILLAGE AND POST MENHDUPAR, TEHSIL MENHDAWAL, DISTRICT SANT KABIR NAGAR, UP </t>
  </si>
  <si>
    <t>jammu &amp; kasmir board</t>
  </si>
  <si>
    <t>mudabir@iul.ac.in</t>
  </si>
  <si>
    <t>Mudabir qamar ansari</t>
  </si>
  <si>
    <t xml:space="preserve">AQSHRAF JAHAN </t>
  </si>
  <si>
    <t xml:space="preserve">MOHD TAHIR </t>
  </si>
  <si>
    <t>191/11 bagh sher jung , city station , Lucknow UP</t>
  </si>
  <si>
    <t>Khubaibtahir12345@gmail.com</t>
  </si>
  <si>
    <t>Khubaib tahir</t>
  </si>
  <si>
    <t>SADRI SINGH</t>
  </si>
  <si>
    <t>LATE. JAI VEER SINGH</t>
  </si>
  <si>
    <t>20/2/1998</t>
  </si>
  <si>
    <t>F-3579 rajajipuram lucknow,226017</t>
  </si>
  <si>
    <t>laptop</t>
  </si>
  <si>
    <t>ankursingh9777@gmail.com</t>
  </si>
  <si>
    <t>Kaushlendra singh</t>
  </si>
  <si>
    <t>RUCKSAR JAHAN</t>
  </si>
  <si>
    <t>FAROOQ KHAN</t>
  </si>
  <si>
    <t>355/410, ALAMNAGAR THARI RAJAJIPURAM, LUCKNOW</t>
  </si>
  <si>
    <t>8417892612, 8737960065</t>
  </si>
  <si>
    <t>stuntioflr@gmail.com</t>
  </si>
  <si>
    <t>Fahad khan</t>
  </si>
  <si>
    <t>TABASSUM RIZWAN</t>
  </si>
  <si>
    <t>RIZWANUL HAQUE</t>
  </si>
  <si>
    <t>105/591, in front of mehfil guest house, dhannana purwa, kanpur, 208001</t>
  </si>
  <si>
    <t>aqsaf@iul.ac.in</t>
  </si>
  <si>
    <t>Aqsa fatima</t>
  </si>
  <si>
    <t>AZRA FATMA</t>
  </si>
  <si>
    <t>MOHD QASIM</t>
  </si>
  <si>
    <t>L6/39 SEC N1 Aliganj, Lucknow, U.P</t>
  </si>
  <si>
    <t>aliazib023@gmail.com</t>
  </si>
  <si>
    <t>Ali azib</t>
  </si>
  <si>
    <t>Geeta Goel</t>
  </si>
  <si>
    <t>Sudhir kumar Goel</t>
  </si>
  <si>
    <t>17/10/1998</t>
  </si>
  <si>
    <t>780 gandhi nagar, raebareli</t>
  </si>
  <si>
    <t>mr.abhigoel17@gmail.com, abhishekg@iul.ac.in</t>
  </si>
  <si>
    <t>Abhishek goel</t>
  </si>
  <si>
    <t>Sikkim Manipal University</t>
  </si>
  <si>
    <t>AAKASH DWEEP AWALOKAN RAI</t>
  </si>
  <si>
    <t>aksrye000@gmail.com</t>
  </si>
  <si>
    <t>Assam lingee east sikkim</t>
  </si>
  <si>
    <t>21/06/2000</t>
  </si>
  <si>
    <t>Manoj kr Rai</t>
  </si>
  <si>
    <t>Hemlata Rai</t>
  </si>
  <si>
    <t>ABHIJEET CHETTRI</t>
  </si>
  <si>
    <t>chettriabhijeet1998@gmail.com</t>
  </si>
  <si>
    <t>zitlang busty,poduga east sikkim</t>
  </si>
  <si>
    <t>Harka badhur chettri</t>
  </si>
  <si>
    <t>ABIN SUBBA</t>
  </si>
  <si>
    <t>abinsubba09@gmail.com</t>
  </si>
  <si>
    <t>setippol saramsa east sikkim</t>
  </si>
  <si>
    <t>04/11/'1998</t>
  </si>
  <si>
    <t>T.B Subba</t>
  </si>
  <si>
    <t>Dil kumari subba</t>
  </si>
  <si>
    <t>AJANTA CHETTRI</t>
  </si>
  <si>
    <t>azantakarkee1998@gmail.com</t>
  </si>
  <si>
    <t>WBSC</t>
  </si>
  <si>
    <t>chitray more, near teesta bazaar kalimpong</t>
  </si>
  <si>
    <t>shyam chettri.</t>
  </si>
  <si>
    <t>Rekha chettri</t>
  </si>
  <si>
    <t>AKASH THAPA</t>
  </si>
  <si>
    <t>thapaakash447@gmail.com</t>
  </si>
  <si>
    <t>saidwas  ,near virus office gate.l.B road kalimpong ,west bengal</t>
  </si>
  <si>
    <t>18/04/1999</t>
  </si>
  <si>
    <t>Deepak thapa</t>
  </si>
  <si>
    <t>Moti maya Rai</t>
  </si>
  <si>
    <t>ANISHA CHETTRI</t>
  </si>
  <si>
    <t>canisha939@gmail.com</t>
  </si>
  <si>
    <t>5th mile manipal tadong ,gangtok</t>
  </si>
  <si>
    <t>Bir bhadur chettri</t>
  </si>
  <si>
    <t>Barsha mishra</t>
  </si>
  <si>
    <t>barshakinder30@gmail.com</t>
  </si>
  <si>
    <t>BIO-SCIENCE</t>
  </si>
  <si>
    <t>LAPTOP (HP)</t>
  </si>
  <si>
    <t>Pakyong, East Sikkim</t>
  </si>
  <si>
    <t>Y.P. Mishra</t>
  </si>
  <si>
    <t>C.K. Mishra</t>
  </si>
  <si>
    <t>Mishra</t>
  </si>
  <si>
    <t>DHIRAJ GUPTA</t>
  </si>
  <si>
    <t>dhiraj.gupta@hotmail.com</t>
  </si>
  <si>
    <t>I.T</t>
  </si>
  <si>
    <t>Damthang bazar namchi,south sikkim-737126</t>
  </si>
  <si>
    <t>Chandra kumar gupta</t>
  </si>
  <si>
    <t>Urmila gupta</t>
  </si>
  <si>
    <t>DIVYANI SARDA</t>
  </si>
  <si>
    <t>divyanisarda10@gmail.com</t>
  </si>
  <si>
    <t>SSM</t>
  </si>
  <si>
    <r>
      <rPr>
        <sz val="8"/>
        <rFont val="Calibri"/>
        <family val="2"/>
      </rPr>
      <t>Singtam bazar east sikkim</t>
    </r>
    <r>
      <rPr>
        <sz val="8"/>
        <color indexed="9"/>
        <rFont val="Calibri"/>
        <family val="2"/>
      </rPr>
      <t>m bazar e</t>
    </r>
  </si>
  <si>
    <t>yogendra sarda</t>
  </si>
  <si>
    <t>DURGA DEVI SHARMA</t>
  </si>
  <si>
    <t>durgasharma057@gmail.com</t>
  </si>
  <si>
    <t>central pendam east sikkim</t>
  </si>
  <si>
    <t>24/04/1998</t>
  </si>
  <si>
    <t>Lekh Nath Dangal</t>
  </si>
  <si>
    <t>Rohita sharma</t>
  </si>
  <si>
    <t>GAURAV CHETTRI</t>
  </si>
  <si>
    <t>gauravjuly12@gmail.com</t>
  </si>
  <si>
    <t>soreng kharka bazar west sikkim</t>
  </si>
  <si>
    <t>laxuman chettri</t>
  </si>
  <si>
    <t>Januka chettri</t>
  </si>
  <si>
    <t>MANISHA RAI</t>
  </si>
  <si>
    <t>rmanisha282@gmail.com</t>
  </si>
  <si>
    <t>lingyong south sikkim</t>
  </si>
  <si>
    <t>Palchen rai</t>
  </si>
  <si>
    <t>MANISHA SHARMA</t>
  </si>
  <si>
    <t>manishahs1506@gmail.com</t>
  </si>
  <si>
    <t>opposite sai school bye pass road,middle sichay gangtok</t>
  </si>
  <si>
    <t>Tejnath sharma</t>
  </si>
  <si>
    <t>shyam kri sharma</t>
  </si>
  <si>
    <t>MILAN PRADHAN</t>
  </si>
  <si>
    <t>milanpradhan518@gmail.com</t>
  </si>
  <si>
    <t>kingstone , rhenock( East sikkim)</t>
  </si>
  <si>
    <t>Kumar pradhan</t>
  </si>
  <si>
    <t>Moti maya pradhan</t>
  </si>
  <si>
    <t>MINGMA DORJEE SHERPA</t>
  </si>
  <si>
    <t>ningmads1998@gmail.com</t>
  </si>
  <si>
    <t>chongay tar near P.O.C school ,East sikkim</t>
  </si>
  <si>
    <t>Rinzing sherpa</t>
  </si>
  <si>
    <t>9609866261/9733198600</t>
  </si>
  <si>
    <t>NORBU TAMANG</t>
  </si>
  <si>
    <t>evanizertamang2015@gmail.com</t>
  </si>
  <si>
    <t>pani house gangtok,east sikkim</t>
  </si>
  <si>
    <t>25/10/98</t>
  </si>
  <si>
    <t>L.B Tamang</t>
  </si>
  <si>
    <t>Kumari Tamang</t>
  </si>
  <si>
    <t xml:space="preserve">Parash muni sharma  </t>
  </si>
  <si>
    <t>parashmunisharma@gmail.com</t>
  </si>
  <si>
    <t xml:space="preserve">Pakyoung East Sikkim </t>
  </si>
  <si>
    <t xml:space="preserve">Rup Narayan Sharma </t>
  </si>
  <si>
    <t xml:space="preserve">Dhan Maya Sharma </t>
  </si>
  <si>
    <t>MISHARA</t>
  </si>
  <si>
    <t>PRASHANT GURUNG</t>
  </si>
  <si>
    <t>gurung.prashant44@gmail.com</t>
  </si>
  <si>
    <t>Damthang pakchey namchi,south sikkim-737126</t>
  </si>
  <si>
    <t>13/02/1999</t>
  </si>
  <si>
    <t>Rabin Gurung</t>
  </si>
  <si>
    <t>Dhanda gurung</t>
  </si>
  <si>
    <t>BHUDDIST</t>
  </si>
  <si>
    <t>PUJA KUMARI THAKUR</t>
  </si>
  <si>
    <t>pujathakur9@gmail.com</t>
  </si>
  <si>
    <t>Bordang busty,Po bordang  East sikkim</t>
  </si>
  <si>
    <t>Pukar pradhan</t>
  </si>
  <si>
    <t>pukarpradhan41@gmail.com</t>
  </si>
  <si>
    <t>Jorethang, South Sikkim</t>
  </si>
  <si>
    <t>S.N. Pradhan</t>
  </si>
  <si>
    <t>M. Pradhan</t>
  </si>
  <si>
    <t>Pradhan</t>
  </si>
  <si>
    <t>might be dropout</t>
  </si>
  <si>
    <t>RAJAT SHARMA</t>
  </si>
  <si>
    <t>nepoaneyrajat@gmail.com</t>
  </si>
  <si>
    <t>upper khamdong ,rhenock East sikkm</t>
  </si>
  <si>
    <t>28/09/1998</t>
  </si>
  <si>
    <t>Deepak neopanay</t>
  </si>
  <si>
    <t>Manisha sharma</t>
  </si>
  <si>
    <t>ROHIT KUMAR PRASAD</t>
  </si>
  <si>
    <t>kumarohit62348@gmail.com</t>
  </si>
  <si>
    <t>Gangtok lal bazar ,near denzong cinema east sikkim</t>
  </si>
  <si>
    <t>Chotay lal prasad</t>
  </si>
  <si>
    <t>SABINA SHARMA</t>
  </si>
  <si>
    <t>sabinasharma1997@gmail.com</t>
  </si>
  <si>
    <t>west pendam ,mamjay east sikkim</t>
  </si>
  <si>
    <t>Narad pokhrel</t>
  </si>
  <si>
    <t>SAMTEN LAMU BHUTIA</t>
  </si>
  <si>
    <t>samtenlhamu1998@gmail.com</t>
  </si>
  <si>
    <t>23/09/99</t>
  </si>
  <si>
    <t>Dikee bhutia</t>
  </si>
  <si>
    <t>SARAT BHUJEL</t>
  </si>
  <si>
    <t>saradbhujel98@gmail.com</t>
  </si>
  <si>
    <t>Rungdung ,Rhenock(east sikkim) near panchayat bhawan</t>
  </si>
  <si>
    <t>Ashok bdr bhujel</t>
  </si>
  <si>
    <t>Rekha bhujel</t>
  </si>
  <si>
    <t>Sharuk ahamad</t>
  </si>
  <si>
    <t>sharukahmed2010@gmail.com</t>
  </si>
  <si>
    <t>AISSCE</t>
  </si>
  <si>
    <t>Singtam,East sikkim</t>
  </si>
  <si>
    <t>Jahir Ahamad</t>
  </si>
  <si>
    <t>Sajda Begum</t>
  </si>
  <si>
    <t>Ahamad</t>
  </si>
  <si>
    <t>detained</t>
  </si>
  <si>
    <t>SUJATA RAI</t>
  </si>
  <si>
    <t>sujatarai484@gmail.com</t>
  </si>
  <si>
    <t>purano namchi,south sikkim</t>
  </si>
  <si>
    <t>bir bhadur rai</t>
  </si>
  <si>
    <t>sujata rai</t>
  </si>
  <si>
    <t>SUSHILA  TAMANG</t>
  </si>
  <si>
    <t>susilatamang2017@gmail.com</t>
  </si>
  <si>
    <t>westpendam saplay east sikkim</t>
  </si>
  <si>
    <t>Der kumar tamang</t>
  </si>
  <si>
    <t>TSHERING NOPU BHUTIA</t>
  </si>
  <si>
    <t>bhaichungbhutia440@gmail.com</t>
  </si>
  <si>
    <t>linkey road ,east sikkim</t>
  </si>
  <si>
    <t>23/01/97</t>
  </si>
  <si>
    <t>zigmee dorjee bhutia</t>
  </si>
  <si>
    <t>Yongden bhutia</t>
  </si>
  <si>
    <t>Pratima Seal</t>
  </si>
  <si>
    <t>Barun Seal</t>
  </si>
  <si>
    <t>9/A Jagadish Nath Roy Lane, Kolkata - 700006</t>
  </si>
  <si>
    <t>SMART POHONE</t>
  </si>
  <si>
    <t>WBUT</t>
  </si>
  <si>
    <t>B. TECH</t>
  </si>
  <si>
    <t>WBCHSE</t>
  </si>
  <si>
    <t>WBBSE</t>
  </si>
  <si>
    <t>upmanyu09@gmail.com</t>
  </si>
  <si>
    <t>PGDM-BA-Regular</t>
  </si>
  <si>
    <t>PGDM - Business Analytics regular</t>
  </si>
  <si>
    <t>ISIN171815</t>
  </si>
  <si>
    <t>UPAMANYU ROY</t>
  </si>
  <si>
    <t>IISWBM</t>
  </si>
  <si>
    <t>Sudakhshina Roy</t>
  </si>
  <si>
    <t>Late Ashoke Kumar Roy</t>
  </si>
  <si>
    <t>141, B. K. Paul Avenue, Kolkata - 700005</t>
  </si>
  <si>
    <t>nb741147@gmail.com</t>
  </si>
  <si>
    <t>UPAMANYU BISWAS</t>
  </si>
  <si>
    <t>NO LETTER SUBMITTED</t>
  </si>
  <si>
    <t>DROPOUT</t>
  </si>
  <si>
    <t>91/A, K.N.C Road, Sreekanan, Barasat, 24 Pgs (N), Kolkata - 700124</t>
  </si>
  <si>
    <t>CALCUTTA</t>
  </si>
  <si>
    <t>B SC (H)</t>
  </si>
  <si>
    <t>Eco Geo Maths</t>
  </si>
  <si>
    <t>9433437035 / 9433229863</t>
  </si>
  <si>
    <t xml:space="preserve"> ganguly.trisha069@gmail.com / ganguly069trisha@gmail.com </t>
  </si>
  <si>
    <t>ISIN171806</t>
  </si>
  <si>
    <t>TRISHA GANGULY</t>
  </si>
  <si>
    <t>Nozmul Haque</t>
  </si>
  <si>
    <t>Natun Pukur, Srniketan Road, Bolpur, Birbhum Pin 731204</t>
  </si>
  <si>
    <t>BURDWAN</t>
  </si>
  <si>
    <t>B COM (H)</t>
  </si>
  <si>
    <t>9851824405 /9732071095</t>
  </si>
  <si>
    <t>taufique.haque697@gmail.com</t>
  </si>
  <si>
    <t>ISIN171822</t>
  </si>
  <si>
    <t>TAUFIQUL HAQUE</t>
  </si>
  <si>
    <t>JOYDEV MANNA</t>
  </si>
  <si>
    <t>JTP Road, Baikunthapur, Manasatala, Tribeni, Hooghly - 712503</t>
  </si>
  <si>
    <t xml:space="preserve">9830600263/ 9432079666 </t>
  </si>
  <si>
    <t>jeat001@gmail.com</t>
  </si>
  <si>
    <t>ISIN171801</t>
  </si>
  <si>
    <t>TAMAL MANNA</t>
  </si>
  <si>
    <t>Chandana Majumdar</t>
  </si>
  <si>
    <t>TAPAN KUMAR MAJUMDAR</t>
  </si>
  <si>
    <t>24, Serang Lane, Kolkata - 700014</t>
  </si>
  <si>
    <t>B. SC (H)</t>
  </si>
  <si>
    <t>9748194899 / 9051826261</t>
  </si>
  <si>
    <t>tamalmajumdar2@gmail.com</t>
  </si>
  <si>
    <t>ISIN171807</t>
  </si>
  <si>
    <t>TAMAL MAJUMDAR</t>
  </si>
  <si>
    <t>ANITA PAUL</t>
  </si>
  <si>
    <t>PRANAB PAUL</t>
  </si>
  <si>
    <t>27, Harimati Sarani, Garia, Kolkata - 700084</t>
  </si>
  <si>
    <t>MAULANA ABDUL KALAM AZAD UNIVERSITY OF TECHNOLOGY, WB</t>
  </si>
  <si>
    <t>skl12345rocks@gmail.com</t>
  </si>
  <si>
    <t>ISIN171810</t>
  </si>
  <si>
    <t>SUNIL KR. LAMBA</t>
  </si>
  <si>
    <t>YES. FEES REFUNDED.</t>
  </si>
  <si>
    <t>Due to delay in starting class will cause delay in completion time which will impact his personal schedule.</t>
  </si>
  <si>
    <t>RATHINDRA BHATTACHARYA</t>
  </si>
  <si>
    <t>Post- Purbaputiary, Talbagan, Landmark, Lalgate, Near Netaji Metro, Pin - 700093</t>
  </si>
  <si>
    <t>9748136961/ 8777270194</t>
  </si>
  <si>
    <t>stella1995.seal@gmail.com</t>
  </si>
  <si>
    <t>ISIN171821</t>
  </si>
  <si>
    <t>STELLA SEAL</t>
  </si>
  <si>
    <t>BELA MUKHERJEE</t>
  </si>
  <si>
    <t>SIDDHARTHA SHANKAR MUKHERJEE</t>
  </si>
  <si>
    <t>HIGH - D/8 Niva Park Phase 2 PO Brahmapur, Kolkata - 700096</t>
  </si>
  <si>
    <t>srirup07@gmail.com</t>
  </si>
  <si>
    <t>ISIN171813</t>
  </si>
  <si>
    <t>SRIRUP SENGUPTA</t>
  </si>
  <si>
    <t>SARBANI BOSE</t>
  </si>
  <si>
    <t>BROJENDRA KUMAR BOSE</t>
  </si>
  <si>
    <t>20/1E, Raja Manindra Road, Kolkata - 700037</t>
  </si>
  <si>
    <t>B.TECH</t>
  </si>
  <si>
    <t>9038152212 / 9874790272</t>
  </si>
  <si>
    <t>paul.spandan01@gmail.com</t>
  </si>
  <si>
    <t>SPANDAN PAUL</t>
  </si>
  <si>
    <t>Baby Banerjee</t>
  </si>
  <si>
    <t>Debabrata Banerjee</t>
  </si>
  <si>
    <t>C - 7/8 Mahavirvikas, Block - HC, Sector - 3, Saltlake, Kolkata - 700106</t>
  </si>
  <si>
    <t>B. SC</t>
  </si>
  <si>
    <t>8013128414/ 8017125702</t>
  </si>
  <si>
    <t>sdey2811@gmail.com</t>
  </si>
  <si>
    <t>ISIN171812</t>
  </si>
  <si>
    <t>SOUVIK DEY</t>
  </si>
  <si>
    <t>Khil Bahadur Shrestha</t>
  </si>
  <si>
    <t>207/A S.N. Roy Road, New Alipore Kolkata - 700038</t>
  </si>
  <si>
    <t>B. COM (H)</t>
  </si>
  <si>
    <t>ghoshdastidar.soumya@gmail.com</t>
  </si>
  <si>
    <t>SOUMYA GHOSH DASTIDAR</t>
  </si>
  <si>
    <t>Ashrampara, Post - Basirhat, Dist - 24 Pgns (North)  Pin 743411</t>
  </si>
  <si>
    <t>saumajit.santra@gmail.com</t>
  </si>
  <si>
    <t>ISIN171819</t>
  </si>
  <si>
    <t>SOUMAJIT SANTRA</t>
  </si>
  <si>
    <t xml:space="preserve">08-08-2017  Financial problem couldn't arrange the money for semester fees </t>
  </si>
  <si>
    <t>RINKU KUNDU</t>
  </si>
  <si>
    <t>NETAI KUNDU</t>
  </si>
  <si>
    <t>196/A Narkeldanga Railway Quarters, Kolkata - 11</t>
  </si>
  <si>
    <t>itsme.shilpa2014@gmail.com</t>
  </si>
  <si>
    <t>SHILPA BHATTACHARYA</t>
  </si>
  <si>
    <t>SOMA DAS</t>
  </si>
  <si>
    <t>UMA SHANKAR DAS</t>
  </si>
  <si>
    <t>53/a, Durga Charan Doctor Road, Kolkata - 700014</t>
  </si>
  <si>
    <t>B TECH</t>
  </si>
  <si>
    <t>8420106735 / 8978086539</t>
  </si>
  <si>
    <t>stzw20@gmail.com</t>
  </si>
  <si>
    <t>ISIN171802</t>
  </si>
  <si>
    <t>SAYON MUKHERJEE</t>
  </si>
  <si>
    <t>Purnima Mullick</t>
  </si>
  <si>
    <t>SURAJIT MULLICK</t>
  </si>
  <si>
    <t>279 D , Rabindra Sarani, Kolkat - 700006</t>
  </si>
  <si>
    <t>Bsc(Eco)</t>
  </si>
  <si>
    <t>Eco Stat Maths</t>
  </si>
  <si>
    <t>bhutta.das@gmail.com</t>
  </si>
  <si>
    <t>ISIN171824</t>
  </si>
  <si>
    <t>SAYANTAN DAS</t>
  </si>
  <si>
    <t>JAYANTA DAS</t>
  </si>
  <si>
    <t>Boral, Bhattacharya Para, Kolkata - 700154</t>
  </si>
  <si>
    <t>sayantan.bose14@gmail.com</t>
  </si>
  <si>
    <t>SAYANTAN BOSE</t>
  </si>
  <si>
    <t>033-25602143/ 9830381035</t>
  </si>
  <si>
    <t>Sukla Das Gupta</t>
  </si>
  <si>
    <t>Krishna Prasad Das Gupta</t>
  </si>
  <si>
    <t>293/1 Dum Dum Road, Flat No - 21, Kolkata -74</t>
  </si>
  <si>
    <t>8902443538 / 8622030411</t>
  </si>
  <si>
    <t>saraborty@gmail.com</t>
  </si>
  <si>
    <t>ISIN171803</t>
  </si>
  <si>
    <t>SARADINDU CHAKRABORTY</t>
  </si>
  <si>
    <t>33-24254284/9903381677</t>
  </si>
  <si>
    <t>Madhabi Mukherjee</t>
  </si>
  <si>
    <t>SOMNATH MUKHERJEE</t>
  </si>
  <si>
    <t>G- 10, Baghajatin, P.O. Garia, Ps. Patuli Kolkata - 700084</t>
  </si>
  <si>
    <t>9874753694/ 9830058708</t>
  </si>
  <si>
    <t>ruhita.banerjee21@gmail.com</t>
  </si>
  <si>
    <t>ISIN171809</t>
  </si>
  <si>
    <t>RUHITA BANERJEE</t>
  </si>
  <si>
    <t>MRITYUNJOY NAHA</t>
  </si>
  <si>
    <t xml:space="preserve">106, Sreenagar, P.O. Birati North 24 Pgs - 700051 </t>
  </si>
  <si>
    <t>B SC (MATHS)</t>
  </si>
  <si>
    <t>21rishav94@gmail.com</t>
  </si>
  <si>
    <t>ISIN171817</t>
  </si>
  <si>
    <t>RISHAV CHATTERJEE</t>
  </si>
  <si>
    <t>21-07-2017.    Due to some unavoidable circumstances</t>
  </si>
  <si>
    <t>BINA KHETAN</t>
  </si>
  <si>
    <t>CHANDRA PRAKASH KHETAN</t>
  </si>
  <si>
    <t>Gandhinagar Ward No. 9 dist - Bhagalpur, P.O. Kahalgaon Pin - 8123203</t>
  </si>
  <si>
    <t>8276874631 / 9804879649</t>
  </si>
  <si>
    <t>riddhi1623@gmail.com</t>
  </si>
  <si>
    <t>ISIN171804</t>
  </si>
  <si>
    <t>RIDDHI CHOUDHURY</t>
  </si>
  <si>
    <t>Sujata Sengupta</t>
  </si>
  <si>
    <t>Amit Kumar Sengupta</t>
  </si>
  <si>
    <t>Sontoshpur, Kolkata- 66</t>
  </si>
  <si>
    <t>shresthapratit@gmail.com</t>
  </si>
  <si>
    <t>PRATIT SHRESTHA</t>
  </si>
  <si>
    <t>pmita2512@gmail.com</t>
  </si>
  <si>
    <t>POULUMI MITRA</t>
  </si>
  <si>
    <t>UJJALMOY GOSWAMI</t>
  </si>
  <si>
    <t>Bowbazar, Sitalatala, P.O. Khalisani Chandannagore Pin. 712138 Hooghly</t>
  </si>
  <si>
    <t>BE</t>
  </si>
  <si>
    <t>nivi.mukh91@gmail.com</t>
  </si>
  <si>
    <t>ISIN171816</t>
  </si>
  <si>
    <t>NIVEDITA MUKHERJEE</t>
  </si>
  <si>
    <t>DEBDAS GHOSH</t>
  </si>
  <si>
    <t xml:space="preserve">Baruipur  Kalitala Pin 743610, South 24 Pgns </t>
  </si>
  <si>
    <t>B SC</t>
  </si>
  <si>
    <t>nillzzkd@gmail.com</t>
  </si>
  <si>
    <t>NILESH KUNDU</t>
  </si>
  <si>
    <t>Aruna Roy</t>
  </si>
  <si>
    <t>PINAKI ROY</t>
  </si>
  <si>
    <t xml:space="preserve">126, K.P. Roy Lane, Kolkata - 700078 </t>
  </si>
  <si>
    <t>GURU GOBIND SING INDRAPRASTHA, DELHI</t>
  </si>
  <si>
    <t>9654476756 / 9051523256</t>
  </si>
  <si>
    <t>niladree05@gmail.com</t>
  </si>
  <si>
    <t>ISIN171818</t>
  </si>
  <si>
    <t>NILADREE DAS</t>
  </si>
  <si>
    <t>BRAJAGOPAL RAY</t>
  </si>
  <si>
    <t>Co-Operative Housing Society Birati, North 22 Pgns Pin - 700134</t>
  </si>
  <si>
    <t>monideepa.m93@gmail.com</t>
  </si>
  <si>
    <t>ISIN171805</t>
  </si>
  <si>
    <t>MONIDEEPA MULLICK</t>
  </si>
  <si>
    <t>Mitali Neogi</t>
  </si>
  <si>
    <t>PROBODH NEOGI</t>
  </si>
  <si>
    <t>7, Bihari Dr. Road, Kolkata - 700029</t>
  </si>
  <si>
    <t xml:space="preserve"> 9007955207 / 9007880799 /  9748512944</t>
  </si>
  <si>
    <t>madhurimadas31@gmail.com</t>
  </si>
  <si>
    <t>MADHURIMA DAS</t>
  </si>
  <si>
    <t>MITHU BOSE</t>
  </si>
  <si>
    <t>SHYAMAL BOSE</t>
  </si>
  <si>
    <t>Ruchira Residency, TR- 8, Flat - 4/6, 369, Purbachal Kalitala Road Kolkata - 700078</t>
  </si>
  <si>
    <t>9051939873 / 9830381035</t>
  </si>
  <si>
    <t>kdasgupta02@gmail.com</t>
  </si>
  <si>
    <t>ISIN171820</t>
  </si>
  <si>
    <t>KINJAL DAS GUPTA</t>
  </si>
  <si>
    <t>P. BANDYOPADHYAY</t>
  </si>
  <si>
    <t>206/1 Santosh Roy Road, Barisha, Sakherbazar, Kolkata - 700008</t>
  </si>
  <si>
    <t>BIJU PATNAIK UT, ORISSA</t>
  </si>
  <si>
    <t>B. TECH (CS)</t>
  </si>
  <si>
    <t>CHSE, ORISSA</t>
  </si>
  <si>
    <t>BSE, ORISSA</t>
  </si>
  <si>
    <t>7008350981/ 9438711345</t>
  </si>
  <si>
    <t>himanshu.shekhar18@gmail.com</t>
  </si>
  <si>
    <t>ISIN171823</t>
  </si>
  <si>
    <t>HIMANSHU SHEKHAR MOHANTA</t>
  </si>
  <si>
    <t>14-07-2017.    Due to delay in starting class will cause delay in completion time which will impact his personal schedule.</t>
  </si>
  <si>
    <t>LATE ANIL KUMAR SEN</t>
  </si>
  <si>
    <t>C-76, New Garia Dev. Co - Op Housing Society Ltd P.O. Panchasayar, Kolkata - 700094</t>
  </si>
  <si>
    <t>gangopadhyaydhriti@gmail.com</t>
  </si>
  <si>
    <t>DHRITI GANGOPADHYAY</t>
  </si>
  <si>
    <t>ASISH KUMAR BISWAS</t>
  </si>
  <si>
    <t>13/1, Biren Roy Road (W), Kolkata - 700008</t>
  </si>
  <si>
    <t>9903782599 /8902267890</t>
  </si>
  <si>
    <t>mukherje.deep123@gmail.com</t>
  </si>
  <si>
    <t>ISIN171808</t>
  </si>
  <si>
    <t>DEEP MUKHERJEE</t>
  </si>
  <si>
    <t>033-24967589 / 7278779339/ 7278429090</t>
  </si>
  <si>
    <t>Jolly Mondal</t>
  </si>
  <si>
    <t>ASOK KUMAR MONDAL</t>
  </si>
  <si>
    <t>169A, BHATTACHARYA PARA ROAD, THAKURPUKUR, KOLKATA 700063</t>
  </si>
  <si>
    <t>COMMERECE</t>
  </si>
  <si>
    <t>9674157628 /801703991/ 9051053062</t>
  </si>
  <si>
    <t>deblinaof2010@gmail.com</t>
  </si>
  <si>
    <t>ISIN171825</t>
  </si>
  <si>
    <t>DEBLINA CHAKRABORTY</t>
  </si>
  <si>
    <t>Keya Kumar</t>
  </si>
  <si>
    <t>DEBSENAPATI KUMAR</t>
  </si>
  <si>
    <t>Bhonpur Dakshinapara, Bhonpur, Panduah, Hooghly - 712134</t>
  </si>
  <si>
    <t>nahadebapriya@gmail.com</t>
  </si>
  <si>
    <t>DEBAPRIYA NAHA</t>
  </si>
  <si>
    <t>9434804593 /9874400593/7980812667</t>
  </si>
  <si>
    <t>Darmsila Chowdhury</t>
  </si>
  <si>
    <t>JITENDER CHOUDHARY</t>
  </si>
  <si>
    <t>Bata Housing Complex, Batanagore, F13 near Bata factory, South 24 Parganas Pin- 700140</t>
  </si>
  <si>
    <t>B. COM</t>
  </si>
  <si>
    <t>arya.garg2@gmail.com</t>
  </si>
  <si>
    <t>ARYA GARG</t>
  </si>
  <si>
    <t>033-25191514 / 98309838801</t>
  </si>
  <si>
    <t>SulochnnaDas</t>
  </si>
  <si>
    <t>Late. Babaji Charan Das</t>
  </si>
  <si>
    <t>Block - 15, Flat - 1D, Diamond City, North 68, Jessore Road, Kolkata - 700055</t>
  </si>
  <si>
    <t>arnabsamanta03@gmail.com</t>
  </si>
  <si>
    <t>ISIN171814</t>
  </si>
  <si>
    <t>ARNAB SAMANTA</t>
  </si>
  <si>
    <t>20-08-2017. Moving to Hyderabad for job purpose.</t>
  </si>
  <si>
    <t>JHARNA CHANDRA</t>
  </si>
  <si>
    <t>MANORANJAN CHANDRA</t>
  </si>
  <si>
    <t>AC- 70, Aagaman, Action Area - 1, Newtown, Pin 700156</t>
  </si>
  <si>
    <t>B . SC (H)</t>
  </si>
  <si>
    <t>9007087758 / 8442987163</t>
  </si>
  <si>
    <t>amartya.nandy4@gmail.com</t>
  </si>
  <si>
    <t>AMARTYA NANDY</t>
  </si>
  <si>
    <t>033-25653124 / 9432352662</t>
  </si>
  <si>
    <t>Krishna Mukherjee</t>
  </si>
  <si>
    <t>SAMAR KUMAR MUKHERJEE</t>
  </si>
  <si>
    <t>4/38 A, Purbapally, Sodepur, Kolkata - 700110</t>
  </si>
  <si>
    <t>NSHM</t>
  </si>
  <si>
    <t>8697280797 / 9163291209</t>
  </si>
  <si>
    <t>adrinil.sendo@gmail.com</t>
  </si>
  <si>
    <t>ISIN171811</t>
  </si>
  <si>
    <t>ADRINIL SEN GUPTA</t>
  </si>
  <si>
    <t>Madhumita Das</t>
  </si>
  <si>
    <t>Subhabrata Das</t>
  </si>
  <si>
    <t>Plot No 643, Dhalua Nayabad Border Road,Kol-152.</t>
  </si>
  <si>
    <t>WB STATE COUNCIL OF TECHNICAL EDUCATION</t>
  </si>
  <si>
    <t>DIPLOMA IN ELECTRICAL ENGINEERING</t>
  </si>
  <si>
    <t>9433566486 / 8232970630</t>
  </si>
  <si>
    <t>utpal_cgr@rediffmail.com</t>
  </si>
  <si>
    <t>PGDM-BA-Weekend</t>
  </si>
  <si>
    <t>PGDM - Business Analytics week end</t>
  </si>
  <si>
    <t>UTPAL GOSWAMI</t>
  </si>
  <si>
    <t>Sukla Ganguly</t>
  </si>
  <si>
    <t>Animesh Ganguly</t>
  </si>
  <si>
    <t>Nilkantha Sarkar Street (N) Bagbazar, Chandannagar, Hooghly Pin 712136</t>
  </si>
  <si>
    <t>tirthankar.ghosh5@gmail.com</t>
  </si>
  <si>
    <t>E-ISIN171804</t>
  </si>
  <si>
    <t>TIRTHANKAR GHOSH</t>
  </si>
  <si>
    <t>Arati Lamba</t>
  </si>
  <si>
    <t>Gurbharpur Singh Lamba</t>
  </si>
  <si>
    <t>131/9 , B. T. Road, Road, P.O. ISI, Baranagar Pin 700108, North 24 Pgns</t>
  </si>
  <si>
    <t>8274890190 / 9432583275</t>
  </si>
  <si>
    <t>swas.roy6651@gmail.com</t>
  </si>
  <si>
    <t>E-ISIN171817</t>
  </si>
  <si>
    <t>SWASTIKA ROY</t>
  </si>
  <si>
    <t>Sarbani Sengupta</t>
  </si>
  <si>
    <t>Arup Sengupta</t>
  </si>
  <si>
    <t>46 Nivedita Sarani, Kol -78</t>
  </si>
  <si>
    <t>NORTH BENGAL</t>
  </si>
  <si>
    <t xml:space="preserve">B.SC </t>
  </si>
  <si>
    <t>susankar.chatterjee09@gmail.com</t>
  </si>
  <si>
    <t>E-ISIN171810</t>
  </si>
  <si>
    <t>SUSANKAR CHATTERJEE</t>
  </si>
  <si>
    <t>Archana Dey</t>
  </si>
  <si>
    <t>SAMIR DEY</t>
  </si>
  <si>
    <t>East Tentulberia, Garia (Near Giribala Link Road), Pin - 700152, South 24 pgs</t>
  </si>
  <si>
    <t>sujaysankarray@gmail.com</t>
  </si>
  <si>
    <t>SUJAY SANKAR ROY</t>
  </si>
  <si>
    <t>SALIL KUMAR GHOSH DASTIDAR</t>
  </si>
  <si>
    <t>505, Parnasree Pally, Kolkata - 70060</t>
  </si>
  <si>
    <t>JADAVPUR</t>
  </si>
  <si>
    <t>B FARMA</t>
  </si>
  <si>
    <t>9167092355/ 9167084235</t>
  </si>
  <si>
    <t>sugata.pharm@gmail.com</t>
  </si>
  <si>
    <t>E-ISIN171813</t>
  </si>
  <si>
    <t>SUGATA CHATTERJEE</t>
  </si>
  <si>
    <t>NAMITA SANTRA</t>
  </si>
  <si>
    <t>MANAS KUMAR SANTRA</t>
  </si>
  <si>
    <t>Banamailpur, Barasat, Near - Cancer Hospital, North 24 Pgs - Pin - 700124</t>
  </si>
  <si>
    <t>jobsubhendu@gmail.com</t>
  </si>
  <si>
    <t>SUBHENDU MAHATO</t>
  </si>
  <si>
    <t>Mukul Chakraborty</t>
  </si>
  <si>
    <t>sumitabha chakraborty</t>
  </si>
  <si>
    <t>CF- 340, Sector I, Saltlake Kolkata - 700064</t>
  </si>
  <si>
    <t>SHOBHIT</t>
  </si>
  <si>
    <t>SCIENCE/ARTS</t>
  </si>
  <si>
    <t>souvik.sv@gmail.com</t>
  </si>
  <si>
    <t>E-ISIN171811</t>
  </si>
  <si>
    <t>SOUVIK NEOGI</t>
  </si>
  <si>
    <t>PRATIMA CHATTERJEE</t>
  </si>
  <si>
    <t>ABHAS KUMAR CHATTERJEE</t>
  </si>
  <si>
    <t>101, Shivam Apartment, Hill View North, Asansol - 713304</t>
  </si>
  <si>
    <t>B.SC (H)</t>
  </si>
  <si>
    <t>itsme.souvik_2008@gmail.com</t>
  </si>
  <si>
    <t>SOUVIK CHAKRABARTY</t>
  </si>
  <si>
    <t>ANINDITA CHOUDHURY</t>
  </si>
  <si>
    <t>SHYAMAL CHOUDHURY</t>
  </si>
  <si>
    <t>10 G, Manohar Pukur 2nd Lane Kolkata - 29</t>
  </si>
  <si>
    <t>B.SC</t>
  </si>
  <si>
    <t>9433651931 / 7044987573</t>
  </si>
  <si>
    <t>sourankanadey30@gmail.com</t>
  </si>
  <si>
    <t>E-ISIN171806</t>
  </si>
  <si>
    <t>SOURANKANA DEY</t>
  </si>
  <si>
    <t>Tapan Kumar Mitra</t>
  </si>
  <si>
    <t>2/12, Nibedita Palace, Benachity, Durgapur Pin 713213</t>
  </si>
  <si>
    <t>contact.sbose@gmail.com</t>
  </si>
  <si>
    <t>SOUMYA BOSE</t>
  </si>
  <si>
    <t>SANTILATA MOHANTA</t>
  </si>
  <si>
    <t>GOUR MOHAN MOHANTA</t>
  </si>
  <si>
    <t>41, Kajala, P.O. - Moudi P.S. Jashipur, Mayurbhanj, Pin: 757034, Odisha</t>
  </si>
  <si>
    <t>9051686517/ 9433053732</t>
  </si>
  <si>
    <t>saptarshi.b1982@outlook.com</t>
  </si>
  <si>
    <t>E-ISIN171802</t>
  </si>
  <si>
    <t>SAPTARSHI BANERJEE</t>
  </si>
  <si>
    <t>Nemai Gangopadhyay</t>
  </si>
  <si>
    <t>sanx2014@gmail.com</t>
  </si>
  <si>
    <t>E-ISIN171818</t>
  </si>
  <si>
    <t>SANJAY SHUKLA</t>
  </si>
  <si>
    <t>Nita Samanta</t>
  </si>
  <si>
    <t>Rajendra Nath Samanta</t>
  </si>
  <si>
    <t>L. M. Chatracharya Road, Moulali, Kolkata - 700014</t>
  </si>
  <si>
    <t>VINOBA BHAVE UNIVERSITY</t>
  </si>
  <si>
    <t>BA (ECO)</t>
  </si>
  <si>
    <t>JHARKHAND INTERMEDIATE EDUCATION  COUNCIL</t>
  </si>
  <si>
    <t xml:space="preserve">JHARKHAND SEB </t>
  </si>
  <si>
    <t>rajesh29chauhan@gmail.com</t>
  </si>
  <si>
    <t>E-ISIN171801</t>
  </si>
  <si>
    <t>RAJESH KR. CHOUHAN</t>
  </si>
  <si>
    <t>04-07-2017.  Due to some unavoidable circumstances</t>
  </si>
  <si>
    <t>No. 2 Desh Bandhu Nagar, Sodepur, Kolkata - 700110</t>
  </si>
  <si>
    <t>8820697696 / 8902490969</t>
  </si>
  <si>
    <t>rahulsaha86@gmail.com</t>
  </si>
  <si>
    <t>E-ISIN171819</t>
  </si>
  <si>
    <t>RAHUL SAHA</t>
  </si>
  <si>
    <t>033-26842049 / 9432212389</t>
  </si>
  <si>
    <t>Rita Saha</t>
  </si>
  <si>
    <t>Rabi Kumar Saha</t>
  </si>
  <si>
    <t>58/18  S.P. MUKHERJI ROAD, BAIKUNTHAPUR, TRIBENI, HOOGHLY - 712503</t>
  </si>
  <si>
    <t>KALYANI</t>
  </si>
  <si>
    <t>7980417194 / 8444091999</t>
  </si>
  <si>
    <t>sen_prabir1ahoo.co.in996@y</t>
  </si>
  <si>
    <t>PRABIR KR SEN</t>
  </si>
  <si>
    <t>Srabani Chatterjee</t>
  </si>
  <si>
    <t>SHYAMAL CHATTERJEE</t>
  </si>
  <si>
    <t>88, Kshetra Banerjee Lane, Flat No. 103, Shibpur, Howrah - 2</t>
  </si>
  <si>
    <t>mousumib370@gmail.com</t>
  </si>
  <si>
    <t>MOUSUMI BISWAS</t>
  </si>
  <si>
    <t>Lt. Mridula Chatterjee</t>
  </si>
  <si>
    <t>Tapan Chatterjee</t>
  </si>
  <si>
    <t>13 Dr. Sundari Mohan Avenue, Ladies Park, Kolkata - 14</t>
  </si>
  <si>
    <t>9831337424 / 9830308633</t>
  </si>
  <si>
    <t>monalisa6628@gmail.com</t>
  </si>
  <si>
    <t>E-ISIN171812</t>
  </si>
  <si>
    <t xml:space="preserve">MONALISA DAS </t>
  </si>
  <si>
    <t>SUKHDEV MAHATO</t>
  </si>
  <si>
    <t>Quarter No D 5/4 , Near Jagannath Mandir Station Road, Dist - Burdwan W.B. Pin 713325</t>
  </si>
  <si>
    <t>7908010997/ 7477899512</t>
  </si>
  <si>
    <t>ranjan.manas@gmail.com</t>
  </si>
  <si>
    <t>MANAS RANJAN GHANTI</t>
  </si>
  <si>
    <t>BIVASH CHAKRABORTY</t>
  </si>
  <si>
    <t>9, Anjuman Ara Begum Row, Kolkata - 700033</t>
  </si>
  <si>
    <t>9874513342 / 8961217899</t>
  </si>
  <si>
    <t>lopamudramondal@gmail.com</t>
  </si>
  <si>
    <t>E-ISIN171808</t>
  </si>
  <si>
    <t>LOPAMUDRA MONDAL</t>
  </si>
  <si>
    <t>BABY DEY</t>
  </si>
  <si>
    <t>MADAN MOHAN DEY</t>
  </si>
  <si>
    <t>P - 252 Ganguly Bagan, Naktala, Kolkata - 700047</t>
  </si>
  <si>
    <t>9674467936 /8240503962</t>
  </si>
  <si>
    <t>lopamudrakumar.ece@gmail.com</t>
  </si>
  <si>
    <t>E-ISIN171816</t>
  </si>
  <si>
    <t>LOPAMUDRA KUMAR</t>
  </si>
  <si>
    <t>Asha Sukla</t>
  </si>
  <si>
    <t>Vijay Shankar Shukla</t>
  </si>
  <si>
    <t>1 B, Kali Gopal Mukherjee Road, Kamarhati, Kolkata - 700058</t>
  </si>
  <si>
    <t>CICSE</t>
  </si>
  <si>
    <t>himadridey00@gmail.com</t>
  </si>
  <si>
    <t>HIMADRI DEY</t>
  </si>
  <si>
    <t>9432069694 / 9470176712</t>
  </si>
  <si>
    <t>Late Jitani Devi</t>
  </si>
  <si>
    <t>RAMBALI CHAUHAN</t>
  </si>
  <si>
    <t>F- 30, Garden Green Apartment, 184  Bansdroni Place, Kolkata - 700070</t>
  </si>
  <si>
    <t>firdousmea2005@gmail.com.com</t>
  </si>
  <si>
    <t>FIRDOUS AHMED</t>
  </si>
  <si>
    <t>AMLANKUSUM NATH</t>
  </si>
  <si>
    <t>4/14 Jadavgarh, Haltu, Kolkata  - 700078</t>
  </si>
  <si>
    <t>9831214816 / 9831021806</t>
  </si>
  <si>
    <t>debraj.commercial@gmail.com</t>
  </si>
  <si>
    <t>E-ISIN171814</t>
  </si>
  <si>
    <t>DEBRAJ ROY</t>
  </si>
  <si>
    <t>MOHAN CHANDRA GHANTI</t>
  </si>
  <si>
    <t>Vill + P.O. Chhandar, P.S. - Beliatore, Dist - Bankura, 722203</t>
  </si>
  <si>
    <t>banerjee.debmitra@gmail.com</t>
  </si>
  <si>
    <t>E-ISIN171807</t>
  </si>
  <si>
    <t>DEBMITRA BANDHAPADHAY</t>
  </si>
  <si>
    <t>ANKUR NARAYAN DEY</t>
  </si>
  <si>
    <t>3/19 A, Chittaranjan Colony, P.O. - Jadavpur University, Kolkata - 700032</t>
  </si>
  <si>
    <t>9874400593 / 9434804593</t>
  </si>
  <si>
    <t>binitkumar.ni2@gmail.com</t>
  </si>
  <si>
    <t>E-ISIN171809</t>
  </si>
  <si>
    <t>BINIT KR. CHOUDHURY</t>
  </si>
  <si>
    <t>SIRAJ AHMED</t>
  </si>
  <si>
    <t>Kaikhali Mondalgathi (Peter bagan) P.O. Airport Kolkata - 700052</t>
  </si>
  <si>
    <t>9836425858/ 9073467468</t>
  </si>
  <si>
    <t>k.bijan.das@gmail.com</t>
  </si>
  <si>
    <t>E-ISIN171815</t>
  </si>
  <si>
    <t>BIJAN KISHORE DAS</t>
  </si>
  <si>
    <t>Gauri Roy</t>
  </si>
  <si>
    <t>SANTOSH KUMAR ROY</t>
  </si>
  <si>
    <t>Flat No. 300 A, Block - E, Rupasi Abasan, Naipukur, Rajarhat, Kolkata - 700135</t>
  </si>
  <si>
    <t>codeblood_13@yahoo.com</t>
  </si>
  <si>
    <t>AYAN CHANDRA</t>
  </si>
  <si>
    <t>Rupali Bandhopadhyay</t>
  </si>
  <si>
    <t>DEBASISH BANDYOPADHYAY</t>
  </si>
  <si>
    <t>232 (A) , 69 B Nabalia Para Road, Barisha, Jagrihi Club</t>
  </si>
  <si>
    <t>VINAYAK MISSION, SALEM</t>
  </si>
  <si>
    <t>B.E.</t>
  </si>
  <si>
    <t>sourav_avik@yahoo.co.in</t>
  </si>
  <si>
    <t>E-ISIN171805</t>
  </si>
  <si>
    <t>AVIK MUKHERJEE</t>
  </si>
  <si>
    <t>SUSHILA PAREEK</t>
  </si>
  <si>
    <t>PAWAN PAREEK</t>
  </si>
  <si>
    <t>355/357 G.T. Road (South) Cosmic Enclave Block - A 2nd Floor Pin 711103 Howrah</t>
  </si>
  <si>
    <t>9163929747 / 9831008641</t>
  </si>
  <si>
    <t>abhishek.monku@gmail.com</t>
  </si>
  <si>
    <t>E-ISIN171803</t>
  </si>
  <si>
    <t>ABHISHEK PAREEK</t>
  </si>
  <si>
    <t>7094078550 /9486026461</t>
  </si>
  <si>
    <t>R.Menaka</t>
  </si>
  <si>
    <t>C.Rajavel</t>
  </si>
  <si>
    <t>66,MDR Nagar,East6th Street,Chokkalingapuram  ,Aruppkottai-626101</t>
  </si>
  <si>
    <t>B.E(ECE) sree Sowdambika College of Engineering</t>
  </si>
  <si>
    <t>Devangar Girls Higher Sec.Scool,        Aruppukottai</t>
  </si>
  <si>
    <t>ramyarajavel95gmail.com</t>
  </si>
  <si>
    <t>MBA-FS&amp;BA</t>
  </si>
  <si>
    <t>MBA- Finance &amp; Business Analytics</t>
  </si>
  <si>
    <t>R.RamayaDevi</t>
  </si>
  <si>
    <t>Kalasalingam University</t>
  </si>
  <si>
    <t>I.Kaliyammal</t>
  </si>
  <si>
    <t>G.IndiraKumar</t>
  </si>
  <si>
    <t>4/14,North Street,Nochikulam,              Appayanakarpatti  (post),Srivilliputtur-626141</t>
  </si>
  <si>
    <t>BBA Sri Kaliswari College,Sivakasi</t>
  </si>
  <si>
    <t>Sacred Heart Girls Hr.Sec.School,Srivilliputtur</t>
  </si>
  <si>
    <t>Sacred Heart Girls Hr.Sec.School,          Srivilliputtur</t>
  </si>
  <si>
    <t>blossomgirl26jnandi@gmail.com</t>
  </si>
  <si>
    <t>I.NandhiniKumari</t>
  </si>
  <si>
    <t>A.Meenachi</t>
  </si>
  <si>
    <t>S.Arumugam</t>
  </si>
  <si>
    <t>30-6-1996</t>
  </si>
  <si>
    <t>55/Anorth Sundram Street,Allampatti,  Virudhunagar-626001</t>
  </si>
  <si>
    <t>B.Com (Coumputer Application)VHNSN College</t>
  </si>
  <si>
    <t>K.V.S Hr.Sec.School,Virudhunagar</t>
  </si>
  <si>
    <t>K.V.S Hr.Sec.School,         Virudhunagar</t>
  </si>
  <si>
    <t>kingraja30061996@gmail.com</t>
  </si>
  <si>
    <t>A.Rajapandian</t>
  </si>
  <si>
    <t>M.Santhi</t>
  </si>
  <si>
    <t>M.Murgan</t>
  </si>
  <si>
    <t>30-03-1996</t>
  </si>
  <si>
    <t>M6/76,Raman Street,Allampatti,        
    Viruhunagar-626001</t>
  </si>
  <si>
    <t xml:space="preserve">B.Com (Coumputer Application)Saiva Bhanu Kshatriya  College Aruppukottai </t>
  </si>
  <si>
    <t>marikani3070@gmail.com</t>
  </si>
  <si>
    <t xml:space="preserve"> Markani</t>
  </si>
  <si>
    <t>Univesity</t>
  </si>
  <si>
    <t>Nalini</t>
  </si>
  <si>
    <t>At post dyaneshwaer nagar, mlegaon camp, dist Nasik</t>
  </si>
  <si>
    <t>smart ph</t>
  </si>
  <si>
    <t>Maharastra state board</t>
  </si>
  <si>
    <t>PGDCT</t>
  </si>
  <si>
    <t>PG Diploma in Cloud Technology</t>
  </si>
  <si>
    <t>Kapil Bachha</t>
  </si>
  <si>
    <t>Nagpur University</t>
  </si>
  <si>
    <t>Near Ram Mandir, cement road, sadar, Nagpur-01</t>
  </si>
  <si>
    <t>Mahrashtra State Board</t>
  </si>
  <si>
    <t>makanksha215@gmail.com</t>
  </si>
  <si>
    <t>Akansha P. Mishra</t>
  </si>
  <si>
    <t>Due to financial problem</t>
  </si>
  <si>
    <t>ganja khet chawk , near rajesh kirana, averats plaza, Nagpur-18</t>
  </si>
  <si>
    <t>Maharashtra State Board</t>
  </si>
  <si>
    <t>bharatrockzs@gmail.com</t>
  </si>
  <si>
    <t>Bharat Bharadbhunje</t>
  </si>
  <si>
    <t>He has done diploma and then direct to the 2nd year engeeneering</t>
  </si>
  <si>
    <t>Yadav Rao</t>
  </si>
  <si>
    <t>At sinjar, Post Mendhala, Tahasil Narkhed, Nagpur</t>
  </si>
  <si>
    <t>Smart ph</t>
  </si>
  <si>
    <t>MSBT</t>
  </si>
  <si>
    <t>rhlpancahbhai@gmail.com</t>
  </si>
  <si>
    <t>Rahul Panchbhai</t>
  </si>
  <si>
    <t>Graduation Annual Pattern</t>
  </si>
  <si>
    <t>Prabha</t>
  </si>
  <si>
    <t>19, prasad nagar, jaitala road, Nagpur-36</t>
  </si>
  <si>
    <t>mayurikhadakkar@gmail.com</t>
  </si>
  <si>
    <t>Mayuri P. Khadakkar</t>
  </si>
  <si>
    <t>He has done BCA , and 2years was annual pattern and last year was semester</t>
  </si>
  <si>
    <t>chatriya</t>
  </si>
  <si>
    <t>Savita Singh</t>
  </si>
  <si>
    <t>Rajesh Singh</t>
  </si>
  <si>
    <t>At post tehasil goregaon district gondhiya, maharashtra</t>
  </si>
  <si>
    <t>randhirshinghvyas@gmail.com</t>
  </si>
  <si>
    <t>Randhirsing R. Vyas</t>
  </si>
  <si>
    <t>Sc</t>
  </si>
  <si>
    <t>Mangala</t>
  </si>
  <si>
    <t>Sheshrao</t>
  </si>
  <si>
    <t>Lashkari Bagh Haridas nagar, Near sankalpit boudh vihar, circle no-17/23, nagpur-17</t>
  </si>
  <si>
    <t>bagdeaish@gmail.com</t>
  </si>
  <si>
    <t>Aishwarya S. Bagde</t>
  </si>
  <si>
    <t>Niranjana</t>
  </si>
  <si>
    <t>Vasant</t>
  </si>
  <si>
    <t>sumitchavhanoll@gmail.com</t>
  </si>
  <si>
    <t>Rakesh V. Chavhan</t>
  </si>
  <si>
    <t>He got the job</t>
  </si>
  <si>
    <t>Vikas Chauhan, Badkas square, Kumbharpura, Mahal ,Nagpur-30</t>
  </si>
  <si>
    <t>Smart Ph</t>
  </si>
  <si>
    <t>shubhamiceq@gmail.com</t>
  </si>
  <si>
    <t>Shubham S. Shingne</t>
  </si>
  <si>
    <t xml:space="preserve">Bandu </t>
  </si>
  <si>
    <t>Plt. No 71, chandramani nagar, 9acre, jaibhim co-operative society, nagpur-27</t>
  </si>
  <si>
    <t>CBSC</t>
  </si>
  <si>
    <t>rutika.sonak@gmail.com</t>
  </si>
  <si>
    <t>Rutika B. Sonak</t>
  </si>
  <si>
    <t>She has done diploma and then direct to the 2nd year engeeneering</t>
  </si>
  <si>
    <t>Shatabdi</t>
  </si>
  <si>
    <t>Plt no 247-A, Near congress nagar park, congress nagar, nagpur-12</t>
  </si>
  <si>
    <t>vakilrameshwari@gmail.com</t>
  </si>
  <si>
    <t>Rameshwari S. Vakil</t>
  </si>
  <si>
    <t>Raisa Begum</t>
  </si>
  <si>
    <t>Mohamad Salim Ali</t>
  </si>
  <si>
    <t>Pt. No-2, Adarshnagar, Umred Road, Near panchvati ashram, Nagpur-24</t>
  </si>
  <si>
    <t>mjafarali806@gmail.com</t>
  </si>
  <si>
    <t>Mohamad Jafar Salim Ali</t>
  </si>
  <si>
    <t>Eiknath</t>
  </si>
  <si>
    <t>pl. no 63, old subedar layout, extension , nagpur-440024</t>
  </si>
  <si>
    <t>MAHARASHTAR STATE BOARD</t>
  </si>
  <si>
    <t>kumbharesanket@gmail.com</t>
  </si>
  <si>
    <t>2017-2018</t>
  </si>
  <si>
    <t>PGDIR</t>
  </si>
  <si>
    <t>PG Diploma in Industrial Robotics</t>
  </si>
  <si>
    <t>Sanket Kumbhare</t>
  </si>
  <si>
    <t>His father made ith an seriou accident. Facing financial problem.</t>
  </si>
  <si>
    <t>OPEN</t>
  </si>
  <si>
    <t>Tabbasum</t>
  </si>
  <si>
    <t>Abduss Salam</t>
  </si>
  <si>
    <t>Kabadi road, mominpura, rai aishwarya complex, flat no 203 nagpur-440002</t>
  </si>
  <si>
    <t>mohammadasad.aqqsmi@gmail.com</t>
  </si>
  <si>
    <t xml:space="preserve">Mohammad asad </t>
  </si>
  <si>
    <t>USHA</t>
  </si>
  <si>
    <t>WALMIK</t>
  </si>
  <si>
    <t>20-4-1992</t>
  </si>
  <si>
    <t>NEAR RAJARAM NATUROPATHY LAKHANDUR ROAD DIS GONDIA</t>
  </si>
  <si>
    <t>smart phone</t>
  </si>
  <si>
    <t>koharenalini@gmail.com</t>
  </si>
  <si>
    <t>A10/103481</t>
  </si>
  <si>
    <t>Nalini W Kohare</t>
  </si>
  <si>
    <t>VINOD</t>
  </si>
  <si>
    <t>26/9/1994</t>
  </si>
  <si>
    <t>Jawahar coleny  tiwari layout pulgaon 442302</t>
  </si>
  <si>
    <t>vishwesharndoraiswamy@gmail.com</t>
  </si>
  <si>
    <t>Vishwesharm V. Doraiswamy</t>
  </si>
  <si>
    <t>BHRAMIN</t>
  </si>
  <si>
    <t>ASHADEVI</t>
  </si>
  <si>
    <t>ASHWINKUMAR</t>
  </si>
  <si>
    <t>PL 195 SHRAVAN NAGAR BEHIND SWAMI NARAYAN MANDIR IN FRONT OF PARATE ATAA CHAKKI WATODA RING ROAD 440035</t>
  </si>
  <si>
    <t>MSBTE</t>
  </si>
  <si>
    <t>DIPLOMA</t>
  </si>
  <si>
    <t>amitashwinpathak@gmail.com</t>
  </si>
  <si>
    <t>Amit Pathak</t>
  </si>
  <si>
    <t>SUSHMA</t>
  </si>
  <si>
    <t>VIKAS</t>
  </si>
  <si>
    <t>College road gujriward bramhapuri dis chandrapur 441206</t>
  </si>
  <si>
    <t>abhilashbanpurkar@gmail.com</t>
  </si>
  <si>
    <t>Abhilash V. Banpurkar</t>
  </si>
  <si>
    <t>BRAHMAN</t>
  </si>
  <si>
    <t>Deepali</t>
  </si>
  <si>
    <t>463,Kothi road, mahal Ngp-440032</t>
  </si>
  <si>
    <t>MAHATRASHTRA STATE BOARD</t>
  </si>
  <si>
    <t>Maharashtra State board</t>
  </si>
  <si>
    <t>shrirangdive@gmail.com</t>
  </si>
  <si>
    <t>shriang dive</t>
  </si>
  <si>
    <t>JIRE MALI</t>
  </si>
  <si>
    <t>SANDHAYA</t>
  </si>
  <si>
    <t>21/12/1993</t>
  </si>
  <si>
    <t xml:space="preserve">flat  no 5 Shweta aprtment ganesh nagar kathegalli dwarka nashik </t>
  </si>
  <si>
    <t>rahul.vaychale@gmail.com</t>
  </si>
  <si>
    <t>Rahul S. Vaychale</t>
  </si>
  <si>
    <t>KUNBI</t>
  </si>
  <si>
    <t>VIDYA</t>
  </si>
  <si>
    <t>PARSHURAM</t>
  </si>
  <si>
    <t>HARI OM NAGAR NEW SHENDE LAYOUT CHAHAREWADI NAGINABAGH CHANDRAPUR 442401</t>
  </si>
  <si>
    <t>INTERMEDIATE BOARD</t>
  </si>
  <si>
    <t>thombres1@gmail.com</t>
  </si>
  <si>
    <t>Sanket P. Thombre</t>
  </si>
  <si>
    <t>NILIMA</t>
  </si>
  <si>
    <t>VIJAY</t>
  </si>
  <si>
    <t>AT SHRI SAI NAGAR RAMTEK ROAD MOUDA TAH MOUDA DIS NAGPUR 441104</t>
  </si>
  <si>
    <t>ankitvdandhare@gmailcom</t>
  </si>
  <si>
    <t>Ankit V. Dandhare</t>
  </si>
  <si>
    <t>APARNA</t>
  </si>
  <si>
    <t>RAJENDRA</t>
  </si>
  <si>
    <t>13/6/1995</t>
  </si>
  <si>
    <t>403 OMKARA HEIGHTS OP 
AMRAPALI LAWANS NASHIK</t>
  </si>
  <si>
    <t xml:space="preserve">Diploma ELECTRICAL </t>
  </si>
  <si>
    <t>antara.barhate@gmail.com</t>
  </si>
  <si>
    <t>Antara Barhate</t>
  </si>
  <si>
    <t>KANTA</t>
  </si>
  <si>
    <t>At nandora post shahapur tahsil zila bhandara 441906</t>
  </si>
  <si>
    <t>rupamchopkar@gmail.com</t>
  </si>
  <si>
    <t>Rupam N. Chopkar</t>
  </si>
  <si>
    <t>BRAHAMIN</t>
  </si>
  <si>
    <t>ROHINI</t>
  </si>
  <si>
    <t>RAJESH</t>
  </si>
  <si>
    <t>24-2-1995</t>
  </si>
  <si>
    <t>NEW YESHEWANT NAGAR BEHIND AMBEDKAR
HOSTEL HINGANGHAT WARDHA 442301</t>
  </si>
  <si>
    <t>deshpande.r.ragini@gmail.com</t>
  </si>
  <si>
    <t>Ragini R. Deshpande</t>
  </si>
  <si>
    <t>LAXMI</t>
  </si>
  <si>
    <t>TULSHIRAM</t>
  </si>
  <si>
    <t>Dhamna pl no 148 amrawati road nagpur</t>
  </si>
  <si>
    <t>pardhianita1@gmail.com</t>
  </si>
  <si>
    <t>Anita T. Pardhi</t>
  </si>
  <si>
    <t>Due to health issues</t>
  </si>
  <si>
    <t>Ushabai</t>
  </si>
  <si>
    <t>At kotwal buildi, post rahulgaon, tahasil katol, Dist Nagpur-441502</t>
  </si>
  <si>
    <t>swapnilbhingare118@gmai</t>
  </si>
  <si>
    <t>swapnil bhingare</t>
  </si>
  <si>
    <t>BUDHIST</t>
  </si>
  <si>
    <t>PUSHPA</t>
  </si>
  <si>
    <t>SANGHPAL</t>
  </si>
  <si>
    <t>27-01-1996</t>
  </si>
  <si>
    <t>PANCHSHEEL NAGAR GITTIKHADAN KATOL ROAD NAGPUR 440013</t>
  </si>
  <si>
    <t>sanketnikose@gmail.com</t>
  </si>
  <si>
    <t>Sanket S. Nikose</t>
  </si>
  <si>
    <t>Sem 7%</t>
  </si>
  <si>
    <t>3rd Year</t>
  </si>
  <si>
    <t>2nd Year</t>
  </si>
  <si>
    <t>!st Year</t>
  </si>
  <si>
    <t>Deo Kumar Pandey</t>
  </si>
  <si>
    <t>Jamshedpur</t>
  </si>
  <si>
    <t>Rahargora, Sharma Tola, Jamshedpur East Singbhoom 831016</t>
  </si>
  <si>
    <t>2017005124.sourav@ug.sharda.ac.in</t>
  </si>
  <si>
    <t>1st</t>
  </si>
  <si>
    <t>2017-20</t>
  </si>
  <si>
    <t>B.sc - Animation &amp; VFX </t>
  </si>
  <si>
    <t>Sourav Kumar Pandey</t>
  </si>
  <si>
    <t>Sharda University</t>
  </si>
  <si>
    <t>Virender Singh</t>
  </si>
  <si>
    <t>24/08/1998</t>
  </si>
  <si>
    <t>Delhi</t>
  </si>
  <si>
    <t>H.No. 572, Madanpur Khadar Chauhan Mohalla Sarita Vihar, Delhi</t>
  </si>
  <si>
    <t>UPBoard</t>
  </si>
  <si>
    <t>2017015371.vivek@ug.sharda.ac.in</t>
  </si>
  <si>
    <t xml:space="preserve">Vivek </t>
  </si>
  <si>
    <t>Banita Rani</t>
  </si>
  <si>
    <t>Avinash Kumar</t>
  </si>
  <si>
    <t>23/07/1995</t>
  </si>
  <si>
    <t>Bihar</t>
  </si>
  <si>
    <t>550 C/O Dr. R N Das Opp. Electricity Office Bengalitola, Laheria Sarai Darbhanga Bihar</t>
  </si>
  <si>
    <t xml:space="preserve">National Institute of Open Schooling </t>
  </si>
  <si>
    <t>2017014851.aditya@ug.sharda.ac.in</t>
  </si>
  <si>
    <t>Aditya Narayan</t>
  </si>
  <si>
    <t>Ajay Pal</t>
  </si>
  <si>
    <t>Haryana</t>
  </si>
  <si>
    <t>H.No. 8 Surya Vihar Part - 3 Sehatpur Sec. 9 Faridabad Haryana</t>
  </si>
  <si>
    <t>HBSE</t>
  </si>
  <si>
    <t>2017014851.mohit@ug.sharda.ac.in</t>
  </si>
  <si>
    <t xml:space="preserve">Mohit Vaisoma </t>
  </si>
  <si>
    <t>Gen</t>
  </si>
  <si>
    <t>Uttam Nagar new delhi</t>
  </si>
  <si>
    <t>2017008942.mohd@ug.sharda.ac.in</t>
  </si>
  <si>
    <t>Mohd Ali</t>
  </si>
  <si>
    <t>Kamlawati Devi</t>
  </si>
  <si>
    <t>Keshaw Lal</t>
  </si>
  <si>
    <t>14-02-1999</t>
  </si>
  <si>
    <t>Crossing Republic, GH-07, Flat No. 2037, Block F2 Ghaziabad UP</t>
  </si>
  <si>
    <t>2017001774.vinay@ug.sharda.ac.in</t>
  </si>
  <si>
    <t>Vinay Kumar</t>
  </si>
  <si>
    <t>H.No.- 10/324 Moh. Chowkhandi Near Juncors Academy Sasaram Rohtas Bihar</t>
  </si>
  <si>
    <t>2017009011.tathagat@ug.sharda.ac.in</t>
  </si>
  <si>
    <t>2017009011</t>
  </si>
  <si>
    <t>Tathagat Divyansh</t>
  </si>
  <si>
    <t>Reena Rai</t>
  </si>
  <si>
    <t>Vijay Singh</t>
  </si>
  <si>
    <t>Surya Sadan, Gautam Buddha Nagar Janta Road GPO Patna I</t>
  </si>
  <si>
    <t>2017009391.sudhanshu@ug.sharda.ac.in</t>
  </si>
  <si>
    <t>2017009391</t>
  </si>
  <si>
    <t>Sudhanshu Ranjan</t>
  </si>
  <si>
    <t>Bhutan</t>
  </si>
  <si>
    <t>Bhutani</t>
  </si>
  <si>
    <t>Yesh Thamo</t>
  </si>
  <si>
    <t>Pema D. Wangdi</t>
  </si>
  <si>
    <t>22-11-1998</t>
  </si>
  <si>
    <t>Thimpu Bhutan</t>
  </si>
  <si>
    <t>Bhutan Council for school Examinations and assessment</t>
  </si>
  <si>
    <t xml:space="preserve">Bhutan Higher Secondary education </t>
  </si>
  <si>
    <t>2017000626.sonam@ug.sharda.ac.in</t>
  </si>
  <si>
    <t>2017000626</t>
  </si>
  <si>
    <t>Sonam Palden</t>
  </si>
  <si>
    <t>Leepika Agarwal</t>
  </si>
  <si>
    <t>Neeraj Agarwal</t>
  </si>
  <si>
    <t>13-08-1998</t>
  </si>
  <si>
    <t>177 Sheetal Ganj Chowk Bazar Bulandshahr UP</t>
  </si>
  <si>
    <t>2017008505.shubhi@ug.sharda.ac.in</t>
  </si>
  <si>
    <t>Shubhi Agarwal</t>
  </si>
  <si>
    <t>Anita Tyagi</t>
  </si>
  <si>
    <t>Shiv Kumar Tyagi</t>
  </si>
  <si>
    <t>27-12-1997</t>
  </si>
  <si>
    <t>34- Ram Park Jain Times GT Road Sahibabad Ghaziabad UP</t>
  </si>
  <si>
    <t>2017004692.shivam@ug.sharda.ac.in</t>
  </si>
  <si>
    <t>Shivam Tyagi</t>
  </si>
  <si>
    <t>Rekha Kathait</t>
  </si>
  <si>
    <t>Bikram Singh Kathait</t>
  </si>
  <si>
    <t>Dehradun</t>
  </si>
  <si>
    <t>137/2 - 2 Meghdoot Enclave Kalidas Road Dehradun</t>
  </si>
  <si>
    <t>2017007157.shivam@ug.sharda.ac.in</t>
  </si>
  <si>
    <t>2017007157</t>
  </si>
  <si>
    <t>Shivam Kathait</t>
  </si>
  <si>
    <t>Rajni Singh</t>
  </si>
  <si>
    <t>Subhod Singh</t>
  </si>
  <si>
    <t>19-08-1999</t>
  </si>
  <si>
    <t>Katoralal Kurmani Lal Colony, kashipur</t>
  </si>
  <si>
    <t>2017012295.shardul@ug.sharda.ac.in</t>
  </si>
  <si>
    <t>2017012295</t>
  </si>
  <si>
    <t>Shardul Singh</t>
  </si>
  <si>
    <t>Nepal</t>
  </si>
  <si>
    <t>Sushma Pathak</t>
  </si>
  <si>
    <t>Shyam Kumar Pathak</t>
  </si>
  <si>
    <t>Devine  Grace Society Sector Omega 1 Greater Noida UP</t>
  </si>
  <si>
    <t>Result Awaited</t>
  </si>
  <si>
    <t>Govt. of Nepal</t>
  </si>
  <si>
    <t>2017001189.saurav@ug.sharda.ac.in</t>
  </si>
  <si>
    <t>2017001189</t>
  </si>
  <si>
    <t>Saurav Pathak</t>
  </si>
  <si>
    <t>Kaushliya Rakhola</t>
  </si>
  <si>
    <t>Chanchal Raikhola</t>
  </si>
  <si>
    <t>26-02-1999</t>
  </si>
  <si>
    <t>Uttarakhand</t>
  </si>
  <si>
    <t>Village Raikhola gaon Post Saneti Bageshwar Uttarakhand</t>
  </si>
  <si>
    <t>ICESE</t>
  </si>
  <si>
    <t>2017014074.sanjay@ug.sharda.ac.in</t>
  </si>
  <si>
    <t>Sanjay Raikhola</t>
  </si>
  <si>
    <t>Neelu Setiya</t>
  </si>
  <si>
    <t>Rajeev Setiya</t>
  </si>
  <si>
    <t>27-08-1998</t>
  </si>
  <si>
    <t>Uttrakhand</t>
  </si>
  <si>
    <t>Mohd. Kajibagh Ward No. 13 Mata Mandir Road Kashipur Uttrakhand</t>
  </si>
  <si>
    <t>2017013762.rohit@ug.sharda.ac.in</t>
  </si>
  <si>
    <t>Rohit Setiya</t>
  </si>
  <si>
    <t>Lt. Jambay Lhamu</t>
  </si>
  <si>
    <t>Karma gayley</t>
  </si>
  <si>
    <t>2017012275.rinzen@ug.sharda.ac.in</t>
  </si>
  <si>
    <t>Rinzin Wangmo</t>
  </si>
  <si>
    <t>Sudha Poudeer</t>
  </si>
  <si>
    <t>Umeed Singh</t>
  </si>
  <si>
    <t>21-07-1998</t>
  </si>
  <si>
    <t>SF 1/56 Shakti Khand-3 Indirapuram Shilpa Sun City Ghaziabad UP</t>
  </si>
  <si>
    <t>2017009123.rahul@ug.sharda.ac.in</t>
  </si>
  <si>
    <t>2017009123</t>
  </si>
  <si>
    <t>Rahul Pundir</t>
  </si>
  <si>
    <t>Ramwati</t>
  </si>
  <si>
    <t>Bhawanesh Pratap</t>
  </si>
  <si>
    <t xml:space="preserve">G-47 Alpha 1 Greater Noida Gautam Budha nagar UP </t>
  </si>
  <si>
    <t>2017011901.rahul@ug.sharda.ac.in</t>
  </si>
  <si>
    <t>Rahul Pratap</t>
  </si>
  <si>
    <t>Hinu</t>
  </si>
  <si>
    <t>Leela</t>
  </si>
  <si>
    <t>Ram Narayan Nishad</t>
  </si>
  <si>
    <t>13-11-1996</t>
  </si>
  <si>
    <t xml:space="preserve"> Delhi </t>
  </si>
  <si>
    <t xml:space="preserve">Flat No. 568 Sanskriti Apt. Sec 19 B Delhi </t>
  </si>
  <si>
    <t>2017012977.pankaj@ug.sharda.ac.in</t>
  </si>
  <si>
    <t>Pankaj Nishad</t>
  </si>
  <si>
    <t>Anju</t>
  </si>
  <si>
    <t>Lt. Sanjay Luthra</t>
  </si>
  <si>
    <t>16-07-1997</t>
  </si>
  <si>
    <t xml:space="preserve">New Delhi </t>
  </si>
  <si>
    <t xml:space="preserve">A-1/5 Sector - II Rohini New Delhi </t>
  </si>
  <si>
    <t>2017004538.nishant@ug.sharda.ac.in</t>
  </si>
  <si>
    <t>Nishant Luthra</t>
  </si>
  <si>
    <t>Satosh Kadyan</t>
  </si>
  <si>
    <t>Ashok Kumar Kadyan</t>
  </si>
  <si>
    <t>24-07-1999</t>
  </si>
  <si>
    <t xml:space="preserve">R-203 Vani Vihar Uttam Nagar, New Delhi </t>
  </si>
  <si>
    <t>2017008225.nilesh@ug.sharda.ac.in</t>
  </si>
  <si>
    <t>2017008225</t>
  </si>
  <si>
    <t>Nilesh Kadyan</t>
  </si>
  <si>
    <t>Jaibun Nesha</t>
  </si>
  <si>
    <t>Fahim Azad Khan</t>
  </si>
  <si>
    <t>New Delhi</t>
  </si>
  <si>
    <t>B3/497 Tara Nagar Dwarka Sec -15 New Delhi</t>
  </si>
  <si>
    <t>2017007240.md@ug.sharda.ac.in</t>
  </si>
  <si>
    <t>2017007240</t>
  </si>
  <si>
    <t>Md. Nadeem</t>
  </si>
  <si>
    <t>Sharanjit Kaur</t>
  </si>
  <si>
    <t>Aman Preet Singh</t>
  </si>
  <si>
    <t xml:space="preserve">Haryana </t>
  </si>
  <si>
    <t xml:space="preserve">872, Sec-9, Ambala Haryana </t>
  </si>
  <si>
    <t>2017003459.manmeet@ug.sharda.ac.in</t>
  </si>
  <si>
    <t>2017003459</t>
  </si>
  <si>
    <t>Manmeet Singh</t>
  </si>
  <si>
    <t>Munni Devi</t>
  </si>
  <si>
    <t>Sikandar Shah</t>
  </si>
  <si>
    <t>17-04-1999</t>
  </si>
  <si>
    <t>A 16/1 Sec 71 Noida Janta Flat Ghaziabad UP</t>
  </si>
  <si>
    <t>2017008831.khusboo@ug.sharda.ac.in</t>
  </si>
  <si>
    <t>Khushboo Shah</t>
  </si>
  <si>
    <t>Lata Sharma</t>
  </si>
  <si>
    <t>Chaman Lal Sharma</t>
  </si>
  <si>
    <t>26-10-1997</t>
  </si>
  <si>
    <t>SF-2, II-A 159 Vaishali, Ghaziabad UP</t>
  </si>
  <si>
    <t>2017010497.ishant@ug.sharda.ac.in</t>
  </si>
  <si>
    <t>2017010497</t>
  </si>
  <si>
    <t>Ishant Sharma</t>
  </si>
  <si>
    <t xml:space="preserve">Manoj Kumar </t>
  </si>
  <si>
    <t>23-03-1998</t>
  </si>
  <si>
    <t>Postal Park, Ram Nagar Road No. 4A Patna Bihar</t>
  </si>
  <si>
    <t>2017012365.harsh@ug.sharda.ac.in</t>
  </si>
  <si>
    <t>Harsh Vishal</t>
  </si>
  <si>
    <t>Lalita Mehta</t>
  </si>
  <si>
    <t>Harsh Vardhan Mehta</t>
  </si>
  <si>
    <t>28-09-1998</t>
  </si>
  <si>
    <t>KB-6/FF-3 Kavinagar Ghaziabad UP</t>
  </si>
  <si>
    <t>2017007977.bhavishya@ug.sharda.ac.in</t>
  </si>
  <si>
    <t>2017007977</t>
  </si>
  <si>
    <t>Bhavishya Mehta</t>
  </si>
  <si>
    <t>Anita Bagga</t>
  </si>
  <si>
    <t>Ravi Kant Sinha</t>
  </si>
  <si>
    <t>19-02-2000</t>
  </si>
  <si>
    <t xml:space="preserve">B-76 3rd Floor Street No. 9 Shashi Garden Mayur Vihar Phase-1 New Delhi </t>
  </si>
  <si>
    <t>2017007506.ayush@ug.sharda.ac.in</t>
  </si>
  <si>
    <t>2017007506</t>
  </si>
  <si>
    <t>Ayush Sinha</t>
  </si>
  <si>
    <t>Rashida Anwar</t>
  </si>
  <si>
    <t>Anwarus Salam</t>
  </si>
  <si>
    <t>27-09-1997</t>
  </si>
  <si>
    <t>Qamus Salam Anwarus Salam Quaripura Ballia UP</t>
  </si>
  <si>
    <t>2017015043.atif@ug.sharda.ac.in</t>
  </si>
  <si>
    <t>Atif Anwar</t>
  </si>
  <si>
    <t>Aneeta Singh</t>
  </si>
  <si>
    <t>Susheel Singh</t>
  </si>
  <si>
    <t>H.No. 22, Vill- Amanullapur, Marahara Post -Jhajhar Noida Gautam Buddha Nagar UP</t>
  </si>
  <si>
    <t>2017008763.anubhav@ug.sharda.ac.in</t>
  </si>
  <si>
    <t>Anubhav .</t>
  </si>
  <si>
    <t>Rekha Kumari</t>
  </si>
  <si>
    <t>B N Roy</t>
  </si>
  <si>
    <t>Jharkhand</t>
  </si>
  <si>
    <t>CD-776 Sector II, Site V Dhurwa Ranchi Jharkhand</t>
  </si>
  <si>
    <t>2017004868.annu@ug.sharda.ac.in</t>
  </si>
  <si>
    <t>Annu Priya</t>
  </si>
  <si>
    <t>Anjana Sharma</t>
  </si>
  <si>
    <t>Ashok Kumar Shama</t>
  </si>
  <si>
    <t>Kashim Bazar Near Police Station Munger Bihar</t>
  </si>
  <si>
    <t>2017003203.anand@ug.sharda.ac.in</t>
  </si>
  <si>
    <t>2017003203</t>
  </si>
  <si>
    <t>Anand Kumar</t>
  </si>
  <si>
    <t>Kalpana Devi</t>
  </si>
  <si>
    <t xml:space="preserve">Parveen Kumar Singh </t>
  </si>
  <si>
    <t>186/112 Jwala Gunj GT Road Fatehpur UP INDIA</t>
  </si>
  <si>
    <t>2017008955.amitabh@ug.sharda.ac.in</t>
  </si>
  <si>
    <t>2017008955</t>
  </si>
  <si>
    <t>Amitabh Singh</t>
  </si>
  <si>
    <t>Renu Paney</t>
  </si>
  <si>
    <t>Bidya Dhar Pandey</t>
  </si>
  <si>
    <t>Gtr.B -102 NCL Kadia Colony Shakti Nagar Sonebhadra UP 231222</t>
  </si>
  <si>
    <t>2017012357.aditya@ug.sharda.ac.in</t>
  </si>
  <si>
    <t>Aditya Kashyap</t>
  </si>
  <si>
    <t>Dimple Bagga</t>
  </si>
  <si>
    <t>Dinesh Bagga</t>
  </si>
  <si>
    <t>19-01-1999</t>
  </si>
  <si>
    <t xml:space="preserve"> New Delhi</t>
  </si>
  <si>
    <t>E-21 272-73 Rohini Sector-3 New Delhi</t>
  </si>
  <si>
    <t>2017004848.aditya@ug.sharda.ac.in</t>
  </si>
  <si>
    <t>2017004848</t>
  </si>
  <si>
    <t>Aditya Bagga</t>
  </si>
  <si>
    <t>Savita Tomar</t>
  </si>
  <si>
    <t>Vinod Kumar Tomar</t>
  </si>
  <si>
    <t>14-01-1998</t>
  </si>
  <si>
    <t>Plot No. S-2 Flat No. M-3 Anupam Apartment Vrindavan Garden, Sahibabad Gautam Budha  Nagar UP</t>
  </si>
  <si>
    <t>2017012078.aakash@ug.sharda.ac.in</t>
  </si>
  <si>
    <t>Aakash Tomar</t>
  </si>
  <si>
    <t>Sajda Khatoon</t>
  </si>
  <si>
    <t>Jamaluddin</t>
  </si>
  <si>
    <t>25/11/1997</t>
  </si>
  <si>
    <t>Sabji Market, Hat Par,Jehanabad 804408 Bihar</t>
  </si>
  <si>
    <t>BIEC</t>
  </si>
  <si>
    <t xml:space="preserve"> 
7011223982</t>
  </si>
  <si>
    <t>2017015567.ataullah@ug.sharda.ac.in</t>
  </si>
  <si>
    <t xml:space="preserve">1st </t>
  </si>
  <si>
    <t>Ataullah Jamal</t>
  </si>
  <si>
    <t>Nigerian</t>
  </si>
  <si>
    <t>Tangenia</t>
  </si>
  <si>
    <t>Mr. Isamba</t>
  </si>
  <si>
    <t>29/01/1998</t>
  </si>
  <si>
    <t xml:space="preserve"> 
Dar-es-Salaam Tangenia</t>
  </si>
  <si>
    <t>NECO, TANZANIA</t>
  </si>
  <si>
    <t>2017015346.mery@ug.sharda.ac.in</t>
  </si>
  <si>
    <t>Mery Gabriel Isamba</t>
  </si>
  <si>
    <t xml:space="preserve">Praveen Phull </t>
  </si>
  <si>
    <t>T.K.Phull</t>
  </si>
  <si>
    <t>31-01-1999</t>
  </si>
  <si>
    <t>156 Ashoka Enclave Part 3 1st Floor Faridabad Haryana</t>
  </si>
  <si>
    <t>2017006206.aniket@ug.sharda.ac.in</t>
  </si>
  <si>
    <t>Aniket Kumar Phull</t>
  </si>
  <si>
    <t xml:space="preserve">9678084419
</t>
  </si>
  <si>
    <t>Y Memcha Devi</t>
  </si>
  <si>
    <t>Y Deband Singh</t>
  </si>
  <si>
    <t>27/01/2000</t>
  </si>
  <si>
    <t xml:space="preserve"> 
Guwahati  Vip Road   Borbari Near Poddar Car World,   Ashroy Enclave  Fno. 403,Pin- 781036 Guwahati, 781036 Assam
</t>
  </si>
  <si>
    <t>2017004664.y@ug.sharda.ac.in</t>
  </si>
  <si>
    <t>Y.Budhachandra Singh</t>
  </si>
  <si>
    <t>Boddhist</t>
  </si>
  <si>
    <t xml:space="preserve"> 
9817953349</t>
  </si>
  <si>
    <t>Shanta Acharya</t>
  </si>
  <si>
    <t>Prakash Kumar Acharya</t>
  </si>
  <si>
    <t>14/03/2001</t>
  </si>
  <si>
    <t>Jhapa, Damak Nepal</t>
  </si>
  <si>
    <t>Other(Nepal)</t>
  </si>
  <si>
    <t>2017014351.sushant@ug.sharda.ac.in</t>
  </si>
  <si>
    <t>Sushant Acharya</t>
  </si>
  <si>
    <t>Somvati</t>
  </si>
  <si>
    <t>Updesh Singh</t>
  </si>
  <si>
    <t>Vaduvanch Nagar Diwai Road Main UP India</t>
  </si>
  <si>
    <t>2017013552.sumit@ug.sharda.ac.in</t>
  </si>
  <si>
    <t>Sumit Kumar Pal</t>
  </si>
  <si>
    <t xml:space="preserve">7091369863
</t>
  </si>
  <si>
    <t>Saroj Kumari</t>
  </si>
  <si>
    <t>Yogendra Singh</t>
  </si>
  <si>
    <t>15/06/1997</t>
  </si>
  <si>
    <t xml:space="preserve"> 
Painapur, Bikram, Patna Bihar 801104</t>
  </si>
  <si>
    <t xml:space="preserve"> 
9810765350</t>
  </si>
  <si>
    <t>2017014512.priyanka@ug.sharda.ac.in</t>
  </si>
  <si>
    <t>Priyanka Kumari</t>
  </si>
  <si>
    <t>2017006543.prasanjit@ug.sharda.ac.in</t>
  </si>
  <si>
    <t>Prasanjit Kumar Das</t>
  </si>
  <si>
    <t>Laxmi Saboo</t>
  </si>
  <si>
    <t>Sajjan Saboo</t>
  </si>
  <si>
    <t>Near BRCM Public School Bahal Bhiwani</t>
  </si>
  <si>
    <t>2017002742.piyush@ug.sharda.ac.in</t>
  </si>
  <si>
    <t>Piyush Saboo</t>
  </si>
  <si>
    <t>Amina</t>
  </si>
  <si>
    <t>Mohd. Umar</t>
  </si>
  <si>
    <t xml:space="preserve"> 
H.No 426 Mother Colony, West Maheshpura Ward 7, Kashipur,244713, UP</t>
  </si>
  <si>
    <t>2017002739.mohd@ug.sharda.ac.in</t>
  </si>
  <si>
    <t>Mohd. Hussain</t>
  </si>
  <si>
    <t>Meenu Sharma</t>
  </si>
  <si>
    <t xml:space="preserve">Dinesh Sharma </t>
  </si>
  <si>
    <t xml:space="preserve"> 
644 Shastri Nagar, Razapur, , Ghaziabad, 201002</t>
  </si>
  <si>
    <t>2017006189.mikul@ug.sharda.ac.in</t>
  </si>
  <si>
    <t>Mikul Sharma</t>
  </si>
  <si>
    <t xml:space="preserve">Sunil Dutt Jaria </t>
  </si>
  <si>
    <t>18-12-1999</t>
  </si>
  <si>
    <t>WZ-609/A Rishi Nagar Rani Bagh North West Delhi</t>
  </si>
  <si>
    <t>2017004900.chirag@ug.sharda.ac.in</t>
  </si>
  <si>
    <t>Chirag Jaria</t>
  </si>
  <si>
    <t>Nanda Kumari Arjel</t>
  </si>
  <si>
    <t>Bishnu Prasad Arjel</t>
  </si>
  <si>
    <t>30/04/2000</t>
  </si>
  <si>
    <t>Tupche Nuwakot Nepal</t>
  </si>
  <si>
    <t>2017014433.bipin@ug.sharda.ac.in</t>
  </si>
  <si>
    <t>Bipin Arjel</t>
  </si>
  <si>
    <t>Kiran Singh</t>
  </si>
  <si>
    <t>Ranjit Singh</t>
  </si>
  <si>
    <t>15-05-1998</t>
  </si>
  <si>
    <t>E-54 Swarnjayantipuram ghaziabad UP</t>
  </si>
  <si>
    <t>2017009192.vishal@ug.sharda.ac.in</t>
  </si>
  <si>
    <t>Vishal Raj Singh</t>
  </si>
  <si>
    <t>Shivani Sharma</t>
  </si>
  <si>
    <t>Narendra Sharma</t>
  </si>
  <si>
    <t>17-07-2000</t>
  </si>
  <si>
    <t>H 206 Oxyhomez Society Tilla More Bhopna Chowk Ghaziabad UP</t>
  </si>
  <si>
    <t>2017011111.vikash@ug.sharda.ac.in</t>
  </si>
  <si>
    <t>Vikash Kaushik</t>
  </si>
  <si>
    <t>Samima Anjum</t>
  </si>
  <si>
    <t>Nazibul Haque</t>
  </si>
  <si>
    <t>15/07/2000</t>
  </si>
  <si>
    <t xml:space="preserve">Village-Ammaghad Post-Bhediharwa PS-Shikarpur Narkatira Ganj East Champarann Bihar </t>
  </si>
  <si>
    <t>2017008297.tanveer@ug.sharda.ac.in</t>
  </si>
  <si>
    <t>Tanveer Alam</t>
  </si>
  <si>
    <t>9810869017/9910869017</t>
  </si>
  <si>
    <t>Suchita Singh</t>
  </si>
  <si>
    <t>Gurucharan Singh</t>
  </si>
  <si>
    <t>18-09-1999</t>
  </si>
  <si>
    <t>Flat No. 903, Empire Omaxe New Heights, Sec-78 Faridabad Haryaya</t>
  </si>
  <si>
    <t>2017005450.simran@ug.sharda.ac.in</t>
  </si>
  <si>
    <t>Simran Singh</t>
  </si>
  <si>
    <t>Geeta Sinha</t>
  </si>
  <si>
    <t>Shashi Kant Sinha</t>
  </si>
  <si>
    <t>15-02-1998</t>
  </si>
  <si>
    <t xml:space="preserve">Thokar No-6 Shaheen Bagh Ohkla Delhi </t>
  </si>
  <si>
    <t>2017012878.shubham@ug.sharda.ac.in</t>
  </si>
  <si>
    <t>Shubham Kant Sinha</t>
  </si>
  <si>
    <t>Pushpa Devi</t>
  </si>
  <si>
    <t>Vijay Kumar</t>
  </si>
  <si>
    <t>19-08-1998</t>
  </si>
  <si>
    <t>70, IInd Guru Anand Nagar Extension Laxmi Nagar Delhi</t>
  </si>
  <si>
    <t>2017012904.shubham@ug.sharda.ac.in</t>
  </si>
  <si>
    <t>Shubham Dharawal</t>
  </si>
  <si>
    <t>Manju Sharma</t>
  </si>
  <si>
    <t>Omesh Datt Sharma</t>
  </si>
  <si>
    <t>31-12-1999</t>
  </si>
  <si>
    <t>612 Rampuri Roorkee Road Muzzarnagar UP</t>
  </si>
  <si>
    <t>2017010729.satyam@ug.sharda.ac.in</t>
  </si>
  <si>
    <t>Satyam Kaushik</t>
  </si>
  <si>
    <t>Sadhna Tyagi</t>
  </si>
  <si>
    <t>Vinod Tyagi</t>
  </si>
  <si>
    <t>27-07-1999</t>
  </si>
  <si>
    <t>C-371 H.No :- 192 Kidwai Gali Chajjurpur Shahadara Delhi</t>
  </si>
  <si>
    <t>2017008572.sarthak@ug.sharda.ac.in</t>
  </si>
  <si>
    <t>Sarthak Tyagi</t>
  </si>
  <si>
    <t>Sangeeta Devi</t>
  </si>
  <si>
    <t>Sanjay Rai</t>
  </si>
  <si>
    <t>15-12-1999</t>
  </si>
  <si>
    <t xml:space="preserve">E-27 Prem Nagar-3 Nangloi Delhi </t>
  </si>
  <si>
    <t>PSEB</t>
  </si>
  <si>
    <t>2017005518.santosh@ug.sharda.ac.in</t>
  </si>
  <si>
    <t xml:space="preserve">Santosh Kumar </t>
  </si>
  <si>
    <t>Nutan Singh</t>
  </si>
  <si>
    <t>Sanjay Singh</t>
  </si>
  <si>
    <t>23/03/2000</t>
  </si>
  <si>
    <t>Vill-Khalpura Chapra Saran Bihar</t>
  </si>
  <si>
    <t>2017007073.rishav@ug.sharda.ac.in</t>
  </si>
  <si>
    <t>Rishav Kumar Singh</t>
  </si>
  <si>
    <t>Sunita Setia</t>
  </si>
  <si>
    <t>Manoj Sethia</t>
  </si>
  <si>
    <t>MCF-4034 Sanjay Colony Sector 23 Faridabad Haryana</t>
  </si>
  <si>
    <t>2017009540.rishabh@ug.sharda.ac.in</t>
  </si>
  <si>
    <t>Rishabh Sethia</t>
  </si>
  <si>
    <t>Sata Rawat</t>
  </si>
  <si>
    <t>Vipin Rawat</t>
  </si>
  <si>
    <t>14/A East Guru Angad Nagar Street No. 2 East delhi</t>
  </si>
  <si>
    <t>2017009649.rishabh@ug.sharda.ac.in</t>
  </si>
  <si>
    <t>Rishabh Rawat</t>
  </si>
  <si>
    <t>Kaushal Garg</t>
  </si>
  <si>
    <t>Rakesh Kumar Garg</t>
  </si>
  <si>
    <t>30-09-2000</t>
  </si>
  <si>
    <t>Sikandararabad Road Kakore Bulandshahr UP</t>
  </si>
  <si>
    <t>2017007326.priya@ug.sharda.ac.in</t>
  </si>
  <si>
    <t>Rashmi Gupta</t>
  </si>
  <si>
    <t xml:space="preserve">Ravi Gupta </t>
  </si>
  <si>
    <t xml:space="preserve"> 
B - 412, Inderinclave, Ph-II, Kirari, Suleman Nagar, New Delhi 110086</t>
  </si>
  <si>
    <t>UPBSE</t>
  </si>
  <si>
    <t>2017012541.prateek@ug.sharda.ac.in</t>
  </si>
  <si>
    <t>Prateek Gupta</t>
  </si>
  <si>
    <t>Sushila Pandey</t>
  </si>
  <si>
    <t xml:space="preserve">Birendra Pandey </t>
  </si>
  <si>
    <t>H.No.-96, Mango Jawaharn 832110agar Road,No-4,, Azadnagar, East Singhbhum, Jamshedpur</t>
  </si>
  <si>
    <t>Council for Indian School Certificate Examinations</t>
  </si>
  <si>
    <t>2017006594.prakash@ug.sharda.ac.in</t>
  </si>
  <si>
    <t>Prakash Pandey</t>
  </si>
  <si>
    <t>Saroj devi</t>
  </si>
  <si>
    <t>Om Prakash Jangir</t>
  </si>
  <si>
    <t>30-10-2000</t>
  </si>
  <si>
    <t>Near Yash Convent School Dankaur Gautam Buddha UP</t>
  </si>
  <si>
    <t>Rajasthan Board</t>
  </si>
  <si>
    <t>2017003048.nitin@ug.sharda.ac.in</t>
  </si>
  <si>
    <t>Nitin Jangir</t>
  </si>
  <si>
    <t>Meena Kumari Sinha</t>
  </si>
  <si>
    <t>Narendra Nath Sinha</t>
  </si>
  <si>
    <t>31/12/1999</t>
  </si>
  <si>
    <t>At.- Jinedpur, P.O.-Rajaura, P.S.-Muffasil, Begusarai 851131 Bihar</t>
  </si>
  <si>
    <t>2017012599.nilesh@ug.sharda.ac.in</t>
  </si>
  <si>
    <t>Nilesh Raj</t>
  </si>
  <si>
    <t xml:space="preserve"> 
9565983511/ 
9696122454</t>
  </si>
  <si>
    <t>Rumana Safvi</t>
  </si>
  <si>
    <t>Kashif Zaman</t>
  </si>
  <si>
    <t>Kashif Rais, 317 - Shamsher Nagar, Atia Colony, Lakhimpur 262701 Uttar Pradesh</t>
  </si>
  <si>
    <t>2017012443.mohd@ug.sharda.ac.in</t>
  </si>
  <si>
    <t>Mohd. Areeb Safvi</t>
  </si>
  <si>
    <t>Golista Khan</t>
  </si>
  <si>
    <t>Ziaullah Khan</t>
  </si>
  <si>
    <t xml:space="preserve">Village+Post-Dhaurala Saharanpur UP </t>
  </si>
  <si>
    <t>2017013244.mohd@ug.sharda.ac.in</t>
  </si>
  <si>
    <t>Mohd Minhaj</t>
  </si>
  <si>
    <t>Ruma khatoon</t>
  </si>
  <si>
    <t>Rashid Ali</t>
  </si>
  <si>
    <t>29-06-2000</t>
  </si>
  <si>
    <t xml:space="preserve">At-Ammaghoud PS-Shikha Pur Bettiah PO-Bheriharwa West Champaran Bihar </t>
  </si>
  <si>
    <t>2017008298.md@ug.sharda.ac.in</t>
  </si>
  <si>
    <t>Md Asif Ali</t>
  </si>
  <si>
    <t>Anita Kothari</t>
  </si>
  <si>
    <t>Kshitij Kothari</t>
  </si>
  <si>
    <t xml:space="preserve">Jewar Gautam Buddha Nagar UP </t>
  </si>
  <si>
    <t>2017009807.madhav@ug.sharda.ac.in</t>
  </si>
  <si>
    <t>Madhav Kothari</t>
  </si>
  <si>
    <t>Minu kumari</t>
  </si>
  <si>
    <t>Naresh Kumar</t>
  </si>
  <si>
    <t>Near Old Gas Godown Musapur Samastipur Bihar</t>
  </si>
  <si>
    <t>2017010363.kritiK@ug.sharda.ac.in</t>
  </si>
  <si>
    <t>Kriti Kunal</t>
  </si>
  <si>
    <t>Anu Aggarwal</t>
  </si>
  <si>
    <t>Sunil Aggarwal</t>
  </si>
  <si>
    <t>A-3/201 Janakpuri New Delhi</t>
  </si>
  <si>
    <t>2017008217.kanika@ug.sharda.ac.in</t>
  </si>
  <si>
    <t>Kanika Agarwal</t>
  </si>
  <si>
    <t>Savita Sharma</t>
  </si>
  <si>
    <t>Vinod Sharma</t>
  </si>
  <si>
    <t>664 Razapur Shastri Nagar Ghaziabad</t>
  </si>
  <si>
    <t>2017006188.devashish@ug.sharda.ac.in</t>
  </si>
  <si>
    <t>Devashish</t>
  </si>
  <si>
    <t>Pinki Sharma</t>
  </si>
  <si>
    <t>Subodh Kumar Sharma</t>
  </si>
  <si>
    <t>C-139 A Mansaram Park Uttamnagar - 54 New Delhi</t>
  </si>
  <si>
    <t>2017011029.bharat@ug.sharda.ac.in</t>
  </si>
  <si>
    <t>Bharat Bhushan Sharma</t>
  </si>
  <si>
    <t>Binod kumar Agarwalla</t>
  </si>
  <si>
    <t>Sinita Agarwalla</t>
  </si>
  <si>
    <t>15/11/2000</t>
  </si>
  <si>
    <t>F.N0 -57 , Janatha Flats , Keerthi Shikara, Complex ,, Hyderabad, 500082 Andhra Pradesh</t>
  </si>
  <si>
    <t>APBSE(Andhra Pradesh)</t>
  </si>
  <si>
    <t>2017008045.ayush@ug.sharda.ac.in</t>
  </si>
  <si>
    <t>Ayush   Agarwalla</t>
  </si>
  <si>
    <t xml:space="preserve">Saraswati </t>
  </si>
  <si>
    <t>Sanjeev Kumar</t>
  </si>
  <si>
    <t>16-04-2001</t>
  </si>
  <si>
    <t>D-75 Nandgram Ghaziabad</t>
  </si>
  <si>
    <t>2017007010.ashutosh@ug.sharda.ac.in</t>
  </si>
  <si>
    <t>Ashutosh Chaudhary</t>
  </si>
  <si>
    <t>Archana Sharma</t>
  </si>
  <si>
    <t xml:space="preserve">Rajesh Sharma </t>
  </si>
  <si>
    <t>230/21 E-2 Railway Colony Mandwali Delhi</t>
  </si>
  <si>
    <t>2017005218.archit@ug.sharda.ac.in</t>
  </si>
  <si>
    <t>Archit Sharma</t>
  </si>
  <si>
    <t>Urmila Rawat</t>
  </si>
  <si>
    <t>Saroop Singh Rawat</t>
  </si>
  <si>
    <t>17-09-1999</t>
  </si>
  <si>
    <t>E-121 Sec-1 Gamma 1 Greater Noida UP</t>
  </si>
  <si>
    <t>2017005104.aradhana@ug.sharda.ac.in</t>
  </si>
  <si>
    <t>Aradhana Rawat</t>
  </si>
  <si>
    <t>Sangeeta Chowdhary</t>
  </si>
  <si>
    <t>Chunu Lal Choudhary</t>
  </si>
  <si>
    <t>H.No.-47,Road No-3,P.S.-Bagbera, Jamshedpur, East Singhbhum 831001 Jharkhand</t>
  </si>
  <si>
    <t>ICSE)</t>
  </si>
  <si>
    <t>2017006599.amit@ug.sharda.ac.in</t>
  </si>
  <si>
    <t>Amit Chowdhary</t>
  </si>
  <si>
    <t>Pratima Mishra</t>
  </si>
  <si>
    <t>Atul Mishra</t>
  </si>
  <si>
    <t>E-44/A, Nawada Housing Complex, Dwarka, New Delhi (UT)</t>
  </si>
  <si>
    <t>2017006648.akshay@ug.sharda.ac.in</t>
  </si>
  <si>
    <t xml:space="preserve">Akshay Mishra </t>
  </si>
  <si>
    <t>Sita Devi</t>
  </si>
  <si>
    <t>Sachin Singh</t>
  </si>
  <si>
    <t>1355/Sec 29 Faridabad Haryana</t>
  </si>
  <si>
    <t>2017011171.akash@ug.sharda.ac.in</t>
  </si>
  <si>
    <t xml:space="preserve">Akash </t>
  </si>
  <si>
    <t>Sona Sharma</t>
  </si>
  <si>
    <t>Shanti Swaroop Sharma</t>
  </si>
  <si>
    <t>28-05-2000</t>
  </si>
  <si>
    <t>Q-93 'A' G B Colony Garhara Barauni Begusarai Bihar</t>
  </si>
  <si>
    <t>2017007102.achyut@ug.sharda.ac.in</t>
  </si>
  <si>
    <t>Achyut Shantanu</t>
  </si>
  <si>
    <t>7065195887</t>
  </si>
  <si>
    <t>2016015955.saif@ug.sharda.ac.in</t>
  </si>
  <si>
    <t>2</t>
  </si>
  <si>
    <t>Saif Ali</t>
  </si>
  <si>
    <t>Shankar Singh</t>
  </si>
  <si>
    <t>East Champaran</t>
  </si>
  <si>
    <t>Pipra Station, Near Railway,  ,</t>
  </si>
  <si>
    <t>Central Board of Secondary Education</t>
  </si>
  <si>
    <t>7366942240</t>
  </si>
  <si>
    <t>2016015668.kumar@ug.sharda.ac.in</t>
  </si>
  <si>
    <t>3</t>
  </si>
  <si>
    <t>Kumar Shubham</t>
  </si>
  <si>
    <t>Rajinder Singh</t>
  </si>
  <si>
    <t>WZ -30A, Sant Nagar Tilak Nagar,  ,</t>
  </si>
  <si>
    <t>88602273263</t>
  </si>
  <si>
    <t>simran.kalra2609@gmail.com</t>
  </si>
  <si>
    <t>Maintained</t>
  </si>
  <si>
    <t>1st Oct 2016, Transferred to CSE in Sharda</t>
  </si>
  <si>
    <t>Anil Kumr Pandey</t>
  </si>
  <si>
    <t>G1/6, Kunwar Singh Nagar, Nangloi,</t>
  </si>
  <si>
    <t>9654777135</t>
  </si>
  <si>
    <t>2016014824.manish@ug.sharda.ac.in</t>
  </si>
  <si>
    <t xml:space="preserve">Manish </t>
  </si>
  <si>
    <t>7542027576</t>
  </si>
  <si>
    <t>Mohammad Arif Raza</t>
  </si>
  <si>
    <t>Greater Noida</t>
  </si>
  <si>
    <t>0-36, Senior Citizen Home Complex, Pocket P- 4, Kasna Road</t>
  </si>
  <si>
    <t>9631163950</t>
  </si>
  <si>
    <t>2016014693.adeeba@ug.sharda.ac.in</t>
  </si>
  <si>
    <t>Adeeba Fatima</t>
  </si>
  <si>
    <t>9958433700</t>
  </si>
  <si>
    <t>Akhtar Hussain</t>
  </si>
  <si>
    <t>4929 P/5, Street No-6, Sartaj Mohalla, Seelampur</t>
  </si>
  <si>
    <t>9868337057</t>
  </si>
  <si>
    <t>2016014668.suhail@ug.sharda.ac.in</t>
  </si>
  <si>
    <t>Suhail Ansari</t>
  </si>
  <si>
    <t>Thokar No-6 , Block A - 137, Zamia Nagar,  ,</t>
  </si>
  <si>
    <t>Bihar Intermediate Education Council</t>
  </si>
  <si>
    <t>8439888230</t>
  </si>
  <si>
    <t>2016014666.shubham@ug.sharda.ac.in</t>
  </si>
  <si>
    <t>9968001205</t>
  </si>
  <si>
    <t/>
  </si>
  <si>
    <t>East Delhi</t>
  </si>
  <si>
    <t>12-G/A-3, Near Ryan International School,  ,</t>
  </si>
  <si>
    <t>9958221572</t>
  </si>
  <si>
    <t>2016014585.shubham@ug.sharda.ac.in</t>
  </si>
  <si>
    <t>Shubham Mishra</t>
  </si>
  <si>
    <t>Kaleem Khan</t>
  </si>
  <si>
    <t>Lucknow</t>
  </si>
  <si>
    <t>Zehra Colony, Ali Apartment, Thakur Ganj, Hardai Raod</t>
  </si>
  <si>
    <t>Indian Certificate of Secondary Education (ICSE)</t>
  </si>
  <si>
    <t>9628513358</t>
  </si>
  <si>
    <t>2016014378.fazal@ug.sharda.ac.in</t>
  </si>
  <si>
    <t>Fazal Khan</t>
  </si>
  <si>
    <t>9436831462</t>
  </si>
  <si>
    <t>Updesh Pal</t>
  </si>
  <si>
    <t>Mainpuri</t>
  </si>
  <si>
    <t>Yaduvansh Nagar, Near Hanuman Temple Diwani Road,  ,</t>
  </si>
  <si>
    <t>9837815084</t>
  </si>
  <si>
    <t>sumitkp143@gmail.com</t>
  </si>
  <si>
    <t>7053874417</t>
  </si>
  <si>
    <t>Mohan Chandra  Joshi</t>
  </si>
  <si>
    <t>B-25, Pocket A2, Mayur Vihar, Phase 3</t>
  </si>
  <si>
    <t>9717874199</t>
  </si>
  <si>
    <t>lalitjoshi97@gmail.com</t>
  </si>
  <si>
    <t>Lalit Joshi</t>
  </si>
  <si>
    <t>9811039705</t>
  </si>
  <si>
    <t>Anil Saini</t>
  </si>
  <si>
    <t>P-2/B-8, Batra Flats, Private Colony, Sri Niwas Puri</t>
  </si>
  <si>
    <t>2016012732.rohan@ug.sharda.ac.in</t>
  </si>
  <si>
    <t>Rohan Saini</t>
  </si>
  <si>
    <t>Suresh Mishra</t>
  </si>
  <si>
    <t>Plot No. 13, Ketan Vihar, Sahipura Road, Alam Nagar</t>
  </si>
  <si>
    <t>8471040644</t>
  </si>
  <si>
    <t>2016012543.akash@ug.sharda.ac.in</t>
  </si>
  <si>
    <t>Akash Mishra</t>
  </si>
  <si>
    <t>9279118153</t>
  </si>
  <si>
    <t>Abinash Prasad Tiwary</t>
  </si>
  <si>
    <t>Bhagalpur</t>
  </si>
  <si>
    <t>Q No - 1 Old Bank  Colony, Ram Ratan Lane, Adampur,</t>
  </si>
  <si>
    <t>7362068238</t>
  </si>
  <si>
    <t>2016012413.anshu@ug.sharda.ac.in</t>
  </si>
  <si>
    <t>Anshu Bhardwaj</t>
  </si>
  <si>
    <t>Mohinder Lal</t>
  </si>
  <si>
    <t>59/8 1st Floor, Kalkaji,  ,</t>
  </si>
  <si>
    <t>7533035980</t>
  </si>
  <si>
    <t>2016011394.mohit@ug.sharda.ac.in</t>
  </si>
  <si>
    <t>Mohit Sharma</t>
  </si>
  <si>
    <t>8791383836</t>
  </si>
  <si>
    <t>Nand Kishor Joshi</t>
  </si>
  <si>
    <t>Roorkee</t>
  </si>
  <si>
    <t>132 Premkunj  Malakpur,  ,  ,</t>
  </si>
  <si>
    <t>UP Board of High School &amp; Intermediate Education</t>
  </si>
  <si>
    <t>7906648018</t>
  </si>
  <si>
    <t>2016011093.priyanka@ug.sharda.ac.in</t>
  </si>
  <si>
    <t>Priyanka Joshi</t>
  </si>
  <si>
    <t>011-26163549</t>
  </si>
  <si>
    <t>Ashwani Kumar</t>
  </si>
  <si>
    <t>Agra</t>
  </si>
  <si>
    <t>Vill-Umari, Post-Amour, Firozabad,</t>
  </si>
  <si>
    <t>9818004240</t>
  </si>
  <si>
    <t>2016010949.anushka@ug.sharda.ac.in</t>
  </si>
  <si>
    <t>Km Anushka</t>
  </si>
  <si>
    <t>9997230211</t>
  </si>
  <si>
    <t>Sanjay Tomar</t>
  </si>
  <si>
    <t>Firozabad</t>
  </si>
  <si>
    <t>1353, Saraswati Nagar,  ,</t>
  </si>
  <si>
    <t>8193906719</t>
  </si>
  <si>
    <t>2016010947.chaitany@ug.sharda.ac.in</t>
  </si>
  <si>
    <t>Chaitany Tomar</t>
  </si>
  <si>
    <t>9069072440</t>
  </si>
  <si>
    <t>Sanjay Kumar Sharma</t>
  </si>
  <si>
    <t>Ghaziabad</t>
  </si>
  <si>
    <t>E-200, Swarn Jayanti Puram,  ,</t>
  </si>
  <si>
    <t>7531028767</t>
  </si>
  <si>
    <t>2016009715.akhil@ug.sharda.ac.in</t>
  </si>
  <si>
    <t>Akhil Bhardwaj</t>
  </si>
  <si>
    <t>Gauri Dutt Joshi</t>
  </si>
  <si>
    <t>A-2/745, South Gamri, 41/2, Pusta</t>
  </si>
  <si>
    <t>9015518213</t>
  </si>
  <si>
    <t>2016008805.harish@ug.sharda.ac.in</t>
  </si>
  <si>
    <t>Harish Joshi</t>
  </si>
  <si>
    <t>7042300875</t>
  </si>
  <si>
    <t>Virendra Singh Solanki</t>
  </si>
  <si>
    <t>South Delhi</t>
  </si>
  <si>
    <t>B-36, Lajpat Nagar-1,  ,</t>
  </si>
  <si>
    <t>7042300974</t>
  </si>
  <si>
    <t>2016008787.pradyumna@ug.sharda.ac.in</t>
  </si>
  <si>
    <t>Pradyumna Singh Solanki</t>
  </si>
  <si>
    <t>9873116532</t>
  </si>
  <si>
    <t>Rajpal Singh</t>
  </si>
  <si>
    <t>Faridabad</t>
  </si>
  <si>
    <t>H.No.6621, Sec-23, Sanjay Colony,</t>
  </si>
  <si>
    <t>9999397692</t>
  </si>
  <si>
    <t>2016008492.amar@ug.sharda.ac.in</t>
  </si>
  <si>
    <t>Amar Singh</t>
  </si>
  <si>
    <t>9582603699</t>
  </si>
  <si>
    <t>Brijpal Singh</t>
  </si>
  <si>
    <t>780, Vikas Kunj, Vikas puri,</t>
  </si>
  <si>
    <t>2016008357.harsh@ug.sharda.ac.in</t>
  </si>
  <si>
    <t>Harsh Pratap Singh</t>
  </si>
  <si>
    <t>9780265799</t>
  </si>
  <si>
    <t>Santosh Bahadur Singh</t>
  </si>
  <si>
    <t>Allahabad</t>
  </si>
  <si>
    <t>H.No 115, Village Baghera Karchnna, Naini,</t>
  </si>
  <si>
    <t>9205862637</t>
  </si>
  <si>
    <t>2016007573.abhishek@ug.sharda.ac.in</t>
  </si>
  <si>
    <t>Abhishek Singh</t>
  </si>
  <si>
    <t>Manoj Kr Rai</t>
  </si>
  <si>
    <t>A-62,63, Chander Wehar,  ,</t>
  </si>
  <si>
    <t>9911019830</t>
  </si>
  <si>
    <t>2016007274.nitish@ug.sharda.ac.in</t>
  </si>
  <si>
    <t>Nitish Kumar Rai</t>
  </si>
  <si>
    <t>9452347944</t>
  </si>
  <si>
    <t>Angad Shah Gupta</t>
  </si>
  <si>
    <t>Varanasi</t>
  </si>
  <si>
    <t>Lane No.1 Plot No.18 Bhakti Nagar Colony Pandeypur,  ,  ,</t>
  </si>
  <si>
    <t>8953085026</t>
  </si>
  <si>
    <t>2016007237.vikas@ug.sharda.ac.in</t>
  </si>
  <si>
    <t>Vikas Gupta</t>
  </si>
  <si>
    <t>9555807852</t>
  </si>
  <si>
    <t>Saubhagya Sharma</t>
  </si>
  <si>
    <t>230/25 C, Railway Colony Mandawali, Street no 9,</t>
  </si>
  <si>
    <t>2016006711.yashesvi@ug.sharda.ac.in</t>
  </si>
  <si>
    <t>Yashesvi Sharma</t>
  </si>
  <si>
    <t>9810169940</t>
  </si>
  <si>
    <t>Prabhu Singh</t>
  </si>
  <si>
    <t>A-63, Vikas Nagar Extn, Uttam Nagar, Rajadhaani Public School</t>
  </si>
  <si>
    <t>9643662061</t>
  </si>
  <si>
    <t>2016006352.prashant@ug.sharda.ac.in</t>
  </si>
  <si>
    <t>Prashant Kumar</t>
  </si>
  <si>
    <t>9899956502</t>
  </si>
  <si>
    <t>Narender Kaushik</t>
  </si>
  <si>
    <t>H-206 Oxyhams bhopura chowk,  ,  ,</t>
  </si>
  <si>
    <t>9205801975</t>
  </si>
  <si>
    <t>2016005518.akash@ug.sharda.ac.in</t>
  </si>
  <si>
    <t>Akash Kaushik</t>
  </si>
  <si>
    <t>9560520113</t>
  </si>
  <si>
    <t>Satnam Singh Juneja</t>
  </si>
  <si>
    <t>A-44 ,Ramjeet Nagar Bharatpur,  ,  ,</t>
  </si>
  <si>
    <t>9599432355</t>
  </si>
  <si>
    <t>2016005502.harshpal@ug.sharda.ac.in</t>
  </si>
  <si>
    <t>Harshpal Singh Juneja</t>
  </si>
  <si>
    <t>9818635222</t>
  </si>
  <si>
    <t>Sandeep Bhatnagar</t>
  </si>
  <si>
    <t>39 Engineers Estate, I.P Exten.,  ,</t>
  </si>
  <si>
    <t>9650507622</t>
  </si>
  <si>
    <t>2016005152.sanchit@ug.sharda.ac.in</t>
  </si>
  <si>
    <t>Sanchit Bhatnagar</t>
  </si>
  <si>
    <t>9818976909</t>
  </si>
  <si>
    <t>Dharmender Singh</t>
  </si>
  <si>
    <t>House No-3116/2,   Street No.13    22   Feet Road, Sanjay  Colony, Sector-23,</t>
  </si>
  <si>
    <t>8076415273</t>
  </si>
  <si>
    <t>2016005122.aashish@ug.sharda.ac.in</t>
  </si>
  <si>
    <t>Aashish Kumar Singh</t>
  </si>
  <si>
    <t>7835003446</t>
  </si>
  <si>
    <t>Gagan Sachdeva</t>
  </si>
  <si>
    <t>514, Plot (B-8), Paryatan Vihar Vasundhara Enclave,  ,</t>
  </si>
  <si>
    <t>2016004389.harshita@ug.sharda.ac.in</t>
  </si>
  <si>
    <t>Harshita Sachdeva</t>
  </si>
  <si>
    <t>7376820093</t>
  </si>
  <si>
    <t>Manoj Kumar Mishra</t>
  </si>
  <si>
    <t>Kanpur</t>
  </si>
  <si>
    <t>292 G Shyam Gali No.1 G.T. Road Shivkatra Near K.T.L.,  ,  ,</t>
  </si>
  <si>
    <t>2016002975.ojash@ug.sharda.ac.in</t>
  </si>
  <si>
    <t>Ojash Mishra</t>
  </si>
  <si>
    <t>Boddhhist</t>
  </si>
  <si>
    <t>Mandela Hostel Sharda University Greater Noida Up 201306</t>
  </si>
  <si>
    <t xml:space="preserve">Government Of Nepal </t>
  </si>
  <si>
    <t>20160150007.mukesh@ug.sharda.ac.in</t>
  </si>
  <si>
    <t>Mukesh Maharjan</t>
  </si>
  <si>
    <t>Nigeria</t>
  </si>
  <si>
    <t>NECO, Nigeria</t>
  </si>
  <si>
    <t>2016016359.david@ug.sharda.ac.in</t>
  </si>
  <si>
    <t>2016-2019</t>
  </si>
  <si>
    <t>Duruimo David Ugochukwu</t>
  </si>
  <si>
    <t>Daya Dasila</t>
  </si>
  <si>
    <t>P.S. Dasila</t>
  </si>
  <si>
    <t>Basiknet, Pithoragarh, Deoravipant Uttrakhand, 262532</t>
  </si>
  <si>
    <t>2016014373.atul@ug.sharda.ac.in</t>
  </si>
  <si>
    <t>Atul Kumaar Dasila</t>
  </si>
  <si>
    <t>Binu Devi</t>
  </si>
  <si>
    <t>Ramakant Singh</t>
  </si>
  <si>
    <t>Sweat Nagar Near D.A.V.Buxar, Bihar 802101</t>
  </si>
  <si>
    <t>BSEB, Bihar</t>
  </si>
  <si>
    <t>BSEB,Bihar</t>
  </si>
  <si>
    <t>2016014373.pawan@ug.sharda.ac.in</t>
  </si>
  <si>
    <t>Pawan Kumar</t>
  </si>
  <si>
    <t>Neelam Devi</t>
  </si>
  <si>
    <t>Awadh kr. Rai</t>
  </si>
  <si>
    <t>Charitravan college  gate, Buxar, Bihar 802101</t>
  </si>
  <si>
    <t>2016014375.bharat@ug.sharda.ac.in</t>
  </si>
  <si>
    <t>Bharat Rai</t>
  </si>
  <si>
    <t>Renu  Singhal</t>
  </si>
  <si>
    <t>Dharmesh kumar Singhal</t>
  </si>
  <si>
    <t>HIG 2A 87/2 Awas Vikas-I, D.M.Road, Bulandsahar UP 203001</t>
  </si>
  <si>
    <t>2016015915.saksham@ug.sharda.ac.in</t>
  </si>
  <si>
    <t>Saksham Singhal</t>
  </si>
  <si>
    <t>Transferred to Sharda's BCA Course</t>
  </si>
  <si>
    <t>Nigetian</t>
  </si>
  <si>
    <t>Muhammed Aminatu</t>
  </si>
  <si>
    <t>Muhammed Abulahi</t>
  </si>
  <si>
    <t>H-1, Auepoju Street, Nigeria</t>
  </si>
  <si>
    <t>Cornerstone College, Lagos</t>
  </si>
  <si>
    <t>2016012117.damiloza@ug.sharda.ac.in</t>
  </si>
  <si>
    <t>Muhammed Damiloza Zisa</t>
  </si>
  <si>
    <t>Rita Poudel</t>
  </si>
  <si>
    <t>Narahari Paudel</t>
  </si>
  <si>
    <t>Birendranagar, Surkhet, Nepal</t>
  </si>
  <si>
    <t>HSEB, Nepal</t>
  </si>
  <si>
    <t>2016015533.niraj@ug.sharda.ac.in</t>
  </si>
  <si>
    <t>Niraj Paudel</t>
  </si>
  <si>
    <t>Shanti Tulachan(Sherchan)</t>
  </si>
  <si>
    <t>Jitendra Sherchan</t>
  </si>
  <si>
    <t>Kathmandu, Nepal</t>
  </si>
  <si>
    <t>Government of Nepal</t>
  </si>
  <si>
    <t>Awaiting</t>
  </si>
  <si>
    <t>2016012799.rabindra@ug.sharda.ac.in</t>
  </si>
  <si>
    <t>Rabindra Sherchan</t>
  </si>
  <si>
    <t>Pema Yangzome</t>
  </si>
  <si>
    <t>Kinley Wangdi</t>
  </si>
  <si>
    <t>Thimphu Bhutan</t>
  </si>
  <si>
    <t>Bhutan Higher Secondary Education, Bhutan</t>
  </si>
  <si>
    <t>Bhutan Council Of School Examiination</t>
  </si>
  <si>
    <t>‭2016013194‬.kesang@ug.sharda.ac.in</t>
  </si>
  <si>
    <t>2016013194</t>
  </si>
  <si>
    <t>Kesang Euden</t>
  </si>
  <si>
    <t>Poonam Mittal</t>
  </si>
  <si>
    <t>Nirdesh  Kumar Mittal</t>
  </si>
  <si>
    <t>G-217 Alfa-2 Gteater Noida  Tugalpur Gautaam Buddha nagar Uttar Pradesh 201310</t>
  </si>
  <si>
    <t>2016004568.love@ug.sharda.ac.in</t>
  </si>
  <si>
    <t>2016004568</t>
  </si>
  <si>
    <t>Love Mittal</t>
  </si>
  <si>
    <t>Kayiyani Devi</t>
  </si>
  <si>
    <t>Vill- Baliyari post Kesoari PS  Pakribarma Dis-Nawada Bihar 805110</t>
  </si>
  <si>
    <t>2016011719.vivek@ug.sharda.ac.in</t>
  </si>
  <si>
    <t>2016011719</t>
  </si>
  <si>
    <t>Gurneet Kaur</t>
  </si>
  <si>
    <t>Alankar Srivastava</t>
  </si>
  <si>
    <t>B-656 Sainik Colony, Sec 49, Faridabad, Haryana 121001</t>
  </si>
  <si>
    <t>IISE, UP</t>
  </si>
  <si>
    <t>2016005623.bhavya@ug.sharda.ac.in</t>
  </si>
  <si>
    <t>2016005623</t>
  </si>
  <si>
    <t>Bhavya Srivastava</t>
  </si>
  <si>
    <t>Sutapa Sahaa</t>
  </si>
  <si>
    <t>M.L Saha</t>
  </si>
  <si>
    <t>Qtr. No. 50/4 CVD Line, Sadar Bazar, Delhi Cantt, ND, 110010</t>
  </si>
  <si>
    <t>2016014246.monalisa@ug.sharda.ac.in</t>
  </si>
  <si>
    <t>2016014246</t>
  </si>
  <si>
    <t>Monalisa Saha</t>
  </si>
  <si>
    <t>Pramila Nakarmi</t>
  </si>
  <si>
    <t>Bhaktalal Maharjan</t>
  </si>
  <si>
    <t>Dhalpa-5, Kirtipur,Kathmandu</t>
  </si>
  <si>
    <t>HSEB, NEPAL</t>
  </si>
  <si>
    <t>‭2016007101‬.aashish@ug.sharda.ac.in</t>
  </si>
  <si>
    <t>2016007918</t>
  </si>
  <si>
    <t>Aashish Maharjan</t>
  </si>
  <si>
    <t>Suresh Kumar nembang</t>
  </si>
  <si>
    <t>Lalitpur-11, Changathali.Mahalaxmi, Nepal</t>
  </si>
  <si>
    <t>ME&amp;Sports</t>
  </si>
  <si>
    <t>2016013621.mirak@ug.sharda.ac.in</t>
  </si>
  <si>
    <t>2016013621</t>
  </si>
  <si>
    <t>Mirak Nembang Limbu</t>
  </si>
  <si>
    <t>Sept., 2017, Enrolled in other university</t>
  </si>
  <si>
    <t>Mala</t>
  </si>
  <si>
    <t>Venktesh</t>
  </si>
  <si>
    <t>H 1st Madangir, New Delhi, 110062</t>
  </si>
  <si>
    <t>Tamilnadu Board</t>
  </si>
  <si>
    <t>2016011002.lokesh@ug.sharda.ac.in</t>
  </si>
  <si>
    <t>2016011002</t>
  </si>
  <si>
    <t xml:space="preserve">Lokesh </t>
  </si>
  <si>
    <t>Sulbha Thathur</t>
  </si>
  <si>
    <t>S K Mathur</t>
  </si>
  <si>
    <t>A-404, Sector 19, Noida, UP 201301</t>
  </si>
  <si>
    <t>2016011789.siddharth@ug.sharda.ac.in</t>
  </si>
  <si>
    <t>2016011789</t>
  </si>
  <si>
    <t>Siddharth Mathur</t>
  </si>
  <si>
    <t>Dhana Sharma</t>
  </si>
  <si>
    <t>Bhola Dutt Sharma</t>
  </si>
  <si>
    <t xml:space="preserve">D-20A Ganesh Nagar Pandav Nagar Complex </t>
  </si>
  <si>
    <t>2016010984.pramod@ug.sharda.ac.in</t>
  </si>
  <si>
    <t>2016010984</t>
  </si>
  <si>
    <t>Pramod Sharma</t>
  </si>
  <si>
    <t>Baljit Kaur</t>
  </si>
  <si>
    <t>Harbinder Singh</t>
  </si>
  <si>
    <t>Block-0-303, Gandhi Colony Faridabad Haryana, 121001</t>
  </si>
  <si>
    <t>2016001290.tarandeep@ug.sharda.ac.in</t>
  </si>
  <si>
    <t>2016001290</t>
  </si>
  <si>
    <t>Tarandeep Singh</t>
  </si>
  <si>
    <t>Poppy Niraula</t>
  </si>
  <si>
    <t>Joseph Niraula</t>
  </si>
  <si>
    <t>Yhcuta Lalitpur</t>
  </si>
  <si>
    <t xml:space="preserve">CISE </t>
  </si>
  <si>
    <t>2016013927.shovit@ug.sharda.ac.in</t>
  </si>
  <si>
    <t>2016013927</t>
  </si>
  <si>
    <t>Shovit Niraula</t>
  </si>
  <si>
    <t>Balender Kumar</t>
  </si>
  <si>
    <t>H. No. 210 Village Kinoni Kinauni Muzaffarnagar U P 251001</t>
  </si>
  <si>
    <t>2016003069.lerish@ug.sharda.ac.in</t>
  </si>
  <si>
    <t>2016003069</t>
  </si>
  <si>
    <t>Lerish Kumar</t>
  </si>
  <si>
    <t>Faauzia Ahsan</t>
  </si>
  <si>
    <t>Mohammad Ahsan</t>
  </si>
  <si>
    <t>34, Chaitham Lines, Prayag Station, Near Polytecnic, Allahabad 211002</t>
  </si>
  <si>
    <t>2016004433.mahwash@ug.sharda.ac.in</t>
  </si>
  <si>
    <t>2016004433</t>
  </si>
  <si>
    <t>Mahwash Ajmali</t>
  </si>
  <si>
    <t>Panna Saha</t>
  </si>
  <si>
    <t>Pradip Kumar Saha</t>
  </si>
  <si>
    <t>B.S.Trading Janiganj, Silchar, Assam788001</t>
  </si>
  <si>
    <t>Assam HSEC</t>
  </si>
  <si>
    <t>2016015065.prithviraj@ug.sharda.ac.in</t>
  </si>
  <si>
    <t>2016015065</t>
  </si>
  <si>
    <t>Prithviraj Saha</t>
  </si>
  <si>
    <t>Sunita Aggarwal</t>
  </si>
  <si>
    <t>Ashok Aggarwal</t>
  </si>
  <si>
    <t>H. No. 199 Sector 17 Panvhkula Haryana 134109</t>
  </si>
  <si>
    <t>2016003279.aditya@ug.sharda.ac.in</t>
  </si>
  <si>
    <t>2016003279</t>
  </si>
  <si>
    <t>Aditya Aggarwal</t>
  </si>
  <si>
    <t>Uganda</t>
  </si>
  <si>
    <t>Dr. Annet Mbaziira</t>
  </si>
  <si>
    <t>Mukasa Leonard</t>
  </si>
  <si>
    <t>Lganda Martyrs SS Mamugongo, P P Box 5369 Kampala</t>
  </si>
  <si>
    <t>Uganda Martyrs SS, Nsmugango</t>
  </si>
  <si>
    <t>2016014300.lubega@ug.sharda.ac.in</t>
  </si>
  <si>
    <t>2016014300</t>
  </si>
  <si>
    <t>Lubega Louis Augustine</t>
  </si>
  <si>
    <t>Makintami Aminah Ibrahim</t>
  </si>
  <si>
    <t>Alh Ibrahim Makintami</t>
  </si>
  <si>
    <t>Eldecogreen neadows Sect P1</t>
  </si>
  <si>
    <t>2016014514.abubakar@ug.sharda.ac.in</t>
  </si>
  <si>
    <t>2016014514</t>
  </si>
  <si>
    <t>Abubakar Ibrahim Makintami</t>
  </si>
  <si>
    <t xml:space="preserve">Ruby Sinha </t>
  </si>
  <si>
    <t>Arun Kumar Sinha</t>
  </si>
  <si>
    <t>J-95 Shri Krishna Apt. Sec 16 Rohini ND 110089</t>
  </si>
  <si>
    <t>2016012036.aditya@ug.sharda.ac.in</t>
  </si>
  <si>
    <t>2016012036</t>
  </si>
  <si>
    <t>Aditya Sinha</t>
  </si>
  <si>
    <t>Saurav Pyakurel</t>
  </si>
  <si>
    <t>2016014437.siraj@ug.sharda.ac.in</t>
  </si>
  <si>
    <t>2016014437</t>
  </si>
  <si>
    <t>Siraj Pyakurel</t>
  </si>
  <si>
    <t>Sandhya Sharma</t>
  </si>
  <si>
    <t>Rajesh Sharma</t>
  </si>
  <si>
    <t>F-38 B Sector-27 Noida</t>
  </si>
  <si>
    <t>2016009194.kartik@ug.sharda.ac.in</t>
  </si>
  <si>
    <t>2016009194</t>
  </si>
  <si>
    <t>Kartik Sharma</t>
  </si>
  <si>
    <t>Daya Sachan</t>
  </si>
  <si>
    <t>Raj Kumar Sachan</t>
  </si>
  <si>
    <t xml:space="preserve">B-7/11 Shiv Shakti Apartment Sector 71 Noida UP 201301 </t>
  </si>
  <si>
    <t>2016001879.shivam@ug.sharda.ac.in</t>
  </si>
  <si>
    <t>2016001879</t>
  </si>
  <si>
    <t>Shivam Sachan</t>
  </si>
  <si>
    <t>Oct., 2017, Enrolled in foreign University</t>
  </si>
  <si>
    <t>Amita Maharjan</t>
  </si>
  <si>
    <t>Ashok Man Maharjan</t>
  </si>
  <si>
    <t>Teku Kathmandu</t>
  </si>
  <si>
    <t>2016013928.ankit@ug.sharda.ac.in</t>
  </si>
  <si>
    <t>2016013928</t>
  </si>
  <si>
    <t>Ankit Maharjan</t>
  </si>
  <si>
    <t>Malti Devi</t>
  </si>
  <si>
    <t>Rajan Prasad</t>
  </si>
  <si>
    <t>At+PO Susta, PS Sadar, Via Ramna, Dist-Muzaffarpur</t>
  </si>
  <si>
    <t>Bihar School Examination, Patna</t>
  </si>
  <si>
    <t>2016006629.avinash@ug.sharda.ac.in</t>
  </si>
  <si>
    <t>2016006629</t>
  </si>
  <si>
    <t>9818046195 </t>
  </si>
  <si>
    <t>Rekha Chauhan</t>
  </si>
  <si>
    <t>Narender Chauhan</t>
  </si>
  <si>
    <t>616/5A Madanpur Khader, Chauhan Mohalla, Badarpur, New Delhi</t>
  </si>
  <si>
    <t>Vikrant Chauhan</t>
  </si>
  <si>
    <t>Mid dec, 2015.</t>
  </si>
  <si>
    <t>Diddly Hidangmayum</t>
  </si>
  <si>
    <t>8871886858 </t>
  </si>
  <si>
    <t>Saroj Jain</t>
  </si>
  <si>
    <t>Rishab Jain</t>
  </si>
  <si>
    <t>19/05/1993</t>
  </si>
  <si>
    <t>H.No.- 33, Jain Mandir Mangalwara Road, Bhopal,462001</t>
  </si>
  <si>
    <t>snehajain.design@gmail.com</t>
  </si>
  <si>
    <t>2015016851</t>
  </si>
  <si>
    <t>Sneha Jain</t>
  </si>
  <si>
    <t>9716094375 </t>
  </si>
  <si>
    <t>Sarita Devi</t>
  </si>
  <si>
    <t>Jitendra Thakur</t>
  </si>
  <si>
    <t>Gali No- 8 Block-2,Lakhpat Colony Extn. Mithapur, South Delhi, Delhi-110044</t>
  </si>
  <si>
    <t>7834982558</t>
  </si>
  <si>
    <t>anandthakur711@gmail.com</t>
  </si>
  <si>
    <t>2015016412</t>
  </si>
  <si>
    <t>Anand Kumar Thakur</t>
  </si>
  <si>
    <t>Oct., 2017</t>
  </si>
  <si>
    <t>9911718899 </t>
  </si>
  <si>
    <t>Anita Bansal</t>
  </si>
  <si>
    <t>K.K.Bansal</t>
  </si>
  <si>
    <t>5/342 Vaishali Ghaziabad,      Uttar Pradesh 201012</t>
  </si>
  <si>
    <t>9873620540</t>
  </si>
  <si>
    <t>bansal.harsh940@gmail.com</t>
  </si>
  <si>
    <t>2015016870</t>
  </si>
  <si>
    <t>Harsh Bansal</t>
  </si>
  <si>
    <t>Nov., 2015, Enrolled in Jamia University</t>
  </si>
  <si>
    <t>8084359296</t>
  </si>
  <si>
    <t>2015015575</t>
  </si>
  <si>
    <t>Taufique Ali</t>
  </si>
  <si>
    <t>9910765638, 9582159539 </t>
  </si>
  <si>
    <t>Anjana Sehrawat</t>
  </si>
  <si>
    <t>Karmvir Sehrawat</t>
  </si>
  <si>
    <t>22/01/1998</t>
  </si>
  <si>
    <t>H.No.- 87, Narendra Nagar, Chipyana Buzurg, Lalkuan, Ghaziabad,201306</t>
  </si>
  <si>
    <t>8800490990</t>
  </si>
  <si>
    <t>pgsehrawat@gmail.com</t>
  </si>
  <si>
    <t>2015005722</t>
  </si>
  <si>
    <t>Pragya Sehrawat</t>
  </si>
</sst>
</file>

<file path=xl/styles.xml><?xml version="1.0" encoding="utf-8"?>
<styleSheet xmlns="http://schemas.openxmlformats.org/spreadsheetml/2006/main">
  <numFmts count="7">
    <numFmt numFmtId="164" formatCode="dd/mm/yyyy;@"/>
    <numFmt numFmtId="165" formatCode="mm/dd/yy;@"/>
    <numFmt numFmtId="166" formatCode="m/d/yy;@"/>
    <numFmt numFmtId="167" formatCode="[$-809]dd\ mmmm\ yyyy;@"/>
    <numFmt numFmtId="168" formatCode="[$-409]d\-mmm\-yyyy;@"/>
    <numFmt numFmtId="169" formatCode="0.0%"/>
    <numFmt numFmtId="170" formatCode="m/d/yyyy;@"/>
  </numFmts>
  <fonts count="67">
    <font>
      <sz val="11"/>
      <color theme="1"/>
      <name val="Calibri"/>
      <family val="2"/>
      <scheme val="minor"/>
    </font>
    <font>
      <b/>
      <sz val="8"/>
      <color indexed="8"/>
      <name val="Calibri"/>
      <family val="2"/>
    </font>
    <font>
      <b/>
      <sz val="8"/>
      <name val="Calibri"/>
      <family val="2"/>
    </font>
    <font>
      <sz val="8"/>
      <name val="Calibri"/>
      <family val="2"/>
    </font>
    <font>
      <sz val="12"/>
      <color rgb="FF545454"/>
      <name val="Arial"/>
      <family val="2"/>
    </font>
    <font>
      <sz val="8"/>
      <color indexed="8"/>
      <name val="Calibri"/>
      <family val="2"/>
    </font>
    <font>
      <sz val="11"/>
      <color theme="1"/>
      <name val="Cambria"/>
      <family val="1"/>
    </font>
    <font>
      <sz val="11"/>
      <color rgb="FF000000"/>
      <name val="Cambria"/>
      <family val="1"/>
    </font>
    <font>
      <sz val="8"/>
      <name val="Tahoma"/>
      <family val="2"/>
    </font>
    <font>
      <u/>
      <sz val="11"/>
      <color theme="10"/>
      <name val="Calibri"/>
      <family val="2"/>
      <scheme val="minor"/>
    </font>
    <font>
      <sz val="8"/>
      <color indexed="10"/>
      <name val="Calibri"/>
      <family val="2"/>
    </font>
    <font>
      <u/>
      <sz val="8"/>
      <name val="Calibri"/>
      <family val="2"/>
    </font>
    <font>
      <u/>
      <sz val="8"/>
      <color indexed="3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b/>
      <sz val="11"/>
      <color theme="1"/>
      <name val="Cambria"/>
      <family val="1"/>
    </font>
    <font>
      <u/>
      <sz val="11"/>
      <color theme="10"/>
      <name val="Calibri"/>
      <family val="2"/>
    </font>
    <font>
      <b/>
      <sz val="9"/>
      <color indexed="8"/>
      <name val="Cambria"/>
      <family val="1"/>
    </font>
    <font>
      <b/>
      <sz val="9"/>
      <name val="Cambria"/>
      <family val="1"/>
    </font>
    <font>
      <sz val="9"/>
      <color indexed="8"/>
      <name val="Cambria"/>
      <family val="1"/>
    </font>
    <font>
      <sz val="10"/>
      <color indexed="8"/>
      <name val="Arial"/>
      <family val="2"/>
    </font>
    <font>
      <sz val="9"/>
      <name val="Cambria"/>
      <family val="1"/>
    </font>
    <font>
      <sz val="9"/>
      <color indexed="30"/>
      <name val="Cambria"/>
      <family val="1"/>
    </font>
    <font>
      <sz val="9"/>
      <color indexed="10"/>
      <name val="Cambria"/>
      <family val="1"/>
    </font>
    <font>
      <sz val="11"/>
      <name val="Calibri"/>
      <family val="2"/>
    </font>
    <font>
      <u/>
      <sz val="9"/>
      <color indexed="8"/>
      <name val="Cambria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u/>
      <sz val="10"/>
      <color indexed="8"/>
      <name val="Calibri"/>
      <family val="2"/>
    </font>
    <font>
      <u/>
      <sz val="10"/>
      <color indexed="12"/>
      <name val="Calibri"/>
      <family val="2"/>
    </font>
    <font>
      <sz val="10"/>
      <color indexed="10"/>
      <name val="Calibri"/>
      <family val="2"/>
    </font>
    <font>
      <u/>
      <sz val="10"/>
      <color indexed="10"/>
      <name val="Calibri"/>
      <family val="2"/>
    </font>
    <font>
      <vertAlign val="superscript"/>
      <sz val="10"/>
      <color indexed="10"/>
      <name val="Calibri"/>
      <family val="2"/>
    </font>
    <font>
      <u/>
      <sz val="10"/>
      <color indexed="30"/>
      <name val="Calibri"/>
      <family val="2"/>
    </font>
    <font>
      <b/>
      <sz val="10"/>
      <color indexed="10"/>
      <name val="Calibri"/>
      <family val="2"/>
    </font>
    <font>
      <u/>
      <sz val="10"/>
      <name val="Calibri"/>
      <family val="2"/>
    </font>
    <font>
      <sz val="11"/>
      <color indexed="8"/>
      <name val="Calibri"/>
      <family val="2"/>
    </font>
    <font>
      <u/>
      <sz val="11"/>
      <color indexed="30"/>
      <name val="Calibri"/>
      <family val="2"/>
    </font>
    <font>
      <b/>
      <sz val="11"/>
      <color indexed="8"/>
      <name val="Cambria"/>
      <family val="1"/>
    </font>
    <font>
      <sz val="8"/>
      <color indexed="8"/>
      <name val="Verdana"/>
      <family val="2"/>
    </font>
    <font>
      <sz val="8"/>
      <color indexed="10"/>
      <name val="Verdana"/>
      <family val="2"/>
    </font>
    <font>
      <sz val="8"/>
      <color indexed="8"/>
      <name val="Times New Roman"/>
      <family val="1"/>
    </font>
    <font>
      <sz val="8"/>
      <color indexed="9"/>
      <name val="Calibri"/>
      <family val="2"/>
    </font>
    <font>
      <u/>
      <sz val="10"/>
      <color theme="10"/>
      <name val="Arial"/>
      <family val="2"/>
    </font>
    <font>
      <u/>
      <sz val="8"/>
      <color indexed="10"/>
      <name val="Calibri"/>
      <family val="2"/>
    </font>
    <font>
      <sz val="10"/>
      <color indexed="8"/>
      <name val="Calibri "/>
    </font>
    <font>
      <sz val="9"/>
      <color indexed="63"/>
      <name val="Arial"/>
      <family val="2"/>
    </font>
    <font>
      <u/>
      <sz val="10"/>
      <color indexed="30"/>
      <name val="Calibri "/>
    </font>
    <font>
      <sz val="10"/>
      <name val="Arial Unicode MS"/>
      <family val="2"/>
    </font>
    <font>
      <sz val="10"/>
      <name val="Calibri "/>
    </font>
    <font>
      <sz val="11"/>
      <color indexed="8"/>
      <name val="Calibri Light"/>
      <family val="1"/>
    </font>
    <font>
      <sz val="10"/>
      <color indexed="63"/>
      <name val="Calibri "/>
    </font>
    <font>
      <sz val="11"/>
      <color indexed="63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9"/>
      <color indexed="63"/>
      <name val="Arial"/>
      <family val="2"/>
    </font>
    <font>
      <sz val="11"/>
      <color indexed="8"/>
      <name val="Arial"/>
      <family val="2"/>
    </font>
    <font>
      <sz val="14"/>
      <name val="Arial"/>
      <family val="2"/>
    </font>
    <font>
      <sz val="10"/>
      <color indexed="10"/>
      <name val="Calibri "/>
    </font>
    <font>
      <sz val="10"/>
      <color indexed="57"/>
      <name val="Calibri "/>
    </font>
    <font>
      <sz val="11"/>
      <color indexed="30"/>
      <name val="Calibri"/>
      <family val="2"/>
    </font>
    <font>
      <b/>
      <sz val="10"/>
      <color indexed="8"/>
      <name val="Calibri "/>
    </font>
    <font>
      <b/>
      <sz val="10"/>
      <name val="Calibri "/>
    </font>
  </fonts>
  <fills count="15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13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indexed="1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7"/>
        <bgColor indexed="9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13"/>
      </patternFill>
    </fill>
    <fill>
      <patternFill patternType="solid">
        <fgColor indexed="22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0" fontId="9" fillId="0" borderId="0" applyNumberFormat="0" applyFill="0" applyBorder="0" applyAlignment="0" applyProtection="0"/>
    <xf numFmtId="0" fontId="13" fillId="0" borderId="0"/>
    <xf numFmtId="0" fontId="14" fillId="7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9" fontId="14" fillId="0" borderId="0" applyFont="0" applyFill="0" applyBorder="0" applyAlignment="0" applyProtection="0"/>
    <xf numFmtId="0" fontId="22" fillId="0" borderId="0"/>
    <xf numFmtId="0" fontId="13" fillId="0" borderId="0"/>
    <xf numFmtId="0" fontId="13" fillId="0" borderId="0"/>
    <xf numFmtId="0" fontId="18" fillId="0" borderId="0" applyNumberFormat="0" applyFill="0" applyBorder="0" applyAlignment="0" applyProtection="0"/>
    <xf numFmtId="0" fontId="13" fillId="0" borderId="0"/>
    <xf numFmtId="0" fontId="47" fillId="0" borderId="0" applyNumberFormat="0" applyFill="0" applyBorder="0" applyAlignment="0" applyProtection="0">
      <alignment vertical="top"/>
      <protection locked="0"/>
    </xf>
    <xf numFmtId="0" fontId="52" fillId="0" borderId="0"/>
  </cellStyleXfs>
  <cellXfs count="124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/>
    </xf>
    <xf numFmtId="0" fontId="4" fillId="0" borderId="0" xfId="0" applyFont="1"/>
    <xf numFmtId="0" fontId="0" fillId="0" borderId="6" xfId="0" applyBorder="1"/>
    <xf numFmtId="0" fontId="5" fillId="0" borderId="6" xfId="0" applyFont="1" applyFill="1" applyBorder="1"/>
    <xf numFmtId="0" fontId="5" fillId="0" borderId="6" xfId="0" applyFont="1" applyFill="1" applyBorder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7" fillId="0" borderId="7" xfId="0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horizontal="left" vertical="center" wrapText="1"/>
    </xf>
    <xf numFmtId="0" fontId="5" fillId="0" borderId="6" xfId="0" applyFont="1" applyBorder="1" applyAlignment="1">
      <alignment horizontal="center"/>
    </xf>
    <xf numFmtId="0" fontId="0" fillId="0" borderId="9" xfId="0" applyBorder="1"/>
    <xf numFmtId="0" fontId="3" fillId="0" borderId="7" xfId="0" applyFont="1" applyFill="1" applyBorder="1"/>
    <xf numFmtId="0" fontId="8" fillId="0" borderId="7" xfId="0" applyFont="1" applyFill="1" applyBorder="1" applyAlignment="1">
      <alignment vertical="center" wrapText="1"/>
    </xf>
    <xf numFmtId="0" fontId="5" fillId="0" borderId="7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3" fillId="0" borderId="7" xfId="1" applyFont="1" applyFill="1" applyBorder="1" applyAlignment="1">
      <alignment horizontal="left"/>
    </xf>
    <xf numFmtId="0" fontId="3" fillId="0" borderId="7" xfId="0" applyFont="1" applyFill="1" applyBorder="1" applyAlignment="1">
      <alignment horizontal="left"/>
    </xf>
    <xf numFmtId="0" fontId="0" fillId="0" borderId="8" xfId="0" applyBorder="1"/>
    <xf numFmtId="0" fontId="3" fillId="0" borderId="7" xfId="0" applyFont="1" applyFill="1" applyBorder="1" applyAlignment="1">
      <alignment vertical="center" wrapText="1"/>
    </xf>
    <xf numFmtId="0" fontId="5" fillId="0" borderId="7" xfId="0" applyFont="1" applyFill="1" applyBorder="1"/>
    <xf numFmtId="0" fontId="3" fillId="0" borderId="7" xfId="0" applyFont="1" applyFill="1" applyBorder="1" applyAlignment="1">
      <alignment horizontal="left" wrapText="1"/>
    </xf>
    <xf numFmtId="0" fontId="0" fillId="0" borderId="7" xfId="0" applyBorder="1" applyAlignment="1">
      <alignment horizontal="left"/>
    </xf>
    <xf numFmtId="0" fontId="3" fillId="0" borderId="0" xfId="0" applyFont="1" applyFill="1" applyAlignment="1">
      <alignment horizontal="center"/>
    </xf>
    <xf numFmtId="0" fontId="3" fillId="0" borderId="7" xfId="0" applyFont="1" applyFill="1" applyBorder="1" applyAlignment="1">
      <alignment horizontal="left" vertical="center" wrapText="1"/>
    </xf>
    <xf numFmtId="0" fontId="3" fillId="0" borderId="7" xfId="0" applyFont="1" applyFill="1" applyBorder="1" applyAlignment="1">
      <alignment vertical="center"/>
    </xf>
    <xf numFmtId="0" fontId="3" fillId="0" borderId="7" xfId="1" applyFont="1" applyFill="1" applyBorder="1"/>
    <xf numFmtId="0" fontId="3" fillId="0" borderId="10" xfId="0" applyFont="1" applyFill="1" applyBorder="1" applyAlignment="1">
      <alignment vertical="center" wrapText="1"/>
    </xf>
    <xf numFmtId="0" fontId="5" fillId="0" borderId="10" xfId="0" applyFont="1" applyFill="1" applyBorder="1"/>
    <xf numFmtId="0" fontId="5" fillId="0" borderId="10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3" fillId="0" borderId="10" xfId="1" applyFont="1" applyFill="1" applyBorder="1" applyAlignment="1">
      <alignment horizontal="left"/>
    </xf>
    <xf numFmtId="0" fontId="3" fillId="0" borderId="10" xfId="0" applyFont="1" applyFill="1" applyBorder="1" applyAlignment="1">
      <alignment horizontal="left" wrapText="1"/>
    </xf>
    <xf numFmtId="0" fontId="0" fillId="0" borderId="11" xfId="0" applyBorder="1"/>
    <xf numFmtId="0" fontId="3" fillId="0" borderId="0" xfId="0" applyFont="1" applyFill="1" applyAlignment="1">
      <alignment vertical="center" wrapText="1"/>
    </xf>
    <xf numFmtId="0" fontId="5" fillId="0" borderId="0" xfId="0" applyFont="1" applyFill="1"/>
    <xf numFmtId="0" fontId="5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1" applyFont="1" applyFill="1" applyBorder="1" applyAlignment="1">
      <alignment horizontal="left"/>
    </xf>
    <xf numFmtId="0" fontId="3" fillId="0" borderId="0" xfId="0" applyFont="1" applyFill="1" applyAlignment="1">
      <alignment horizontal="left" wrapText="1"/>
    </xf>
    <xf numFmtId="0" fontId="3" fillId="0" borderId="6" xfId="0" applyFont="1" applyFill="1" applyBorder="1" applyAlignment="1">
      <alignment vertical="center"/>
    </xf>
    <xf numFmtId="0" fontId="3" fillId="0" borderId="6" xfId="1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10" xfId="0" applyFont="1" applyFill="1" applyBorder="1" applyAlignment="1">
      <alignment vertical="center"/>
    </xf>
    <xf numFmtId="0" fontId="3" fillId="0" borderId="10" xfId="1" applyFont="1" applyFill="1" applyBorder="1" applyAlignment="1">
      <alignment vertical="center"/>
    </xf>
    <xf numFmtId="0" fontId="0" fillId="0" borderId="10" xfId="0" applyBorder="1" applyAlignment="1">
      <alignment horizontal="left"/>
    </xf>
    <xf numFmtId="0" fontId="3" fillId="0" borderId="0" xfId="0" applyFont="1" applyFill="1" applyAlignment="1">
      <alignment vertical="center"/>
    </xf>
    <xf numFmtId="0" fontId="8" fillId="0" borderId="0" xfId="0" applyFont="1" applyFill="1" applyAlignment="1">
      <alignment vertical="center" wrapText="1"/>
    </xf>
    <xf numFmtId="0" fontId="3" fillId="0" borderId="0" xfId="0" applyFont="1" applyFill="1" applyAlignment="1">
      <alignment horizontal="left"/>
    </xf>
    <xf numFmtId="0" fontId="3" fillId="0" borderId="6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horizontal="left" wrapText="1"/>
    </xf>
    <xf numFmtId="0" fontId="0" fillId="0" borderId="7" xfId="0" applyBorder="1"/>
    <xf numFmtId="0" fontId="3" fillId="0" borderId="7" xfId="1" applyFont="1" applyFill="1" applyBorder="1" applyAlignment="1">
      <alignment vertical="center"/>
    </xf>
    <xf numFmtId="0" fontId="3" fillId="0" borderId="12" xfId="0" applyFont="1" applyFill="1" applyBorder="1" applyAlignment="1">
      <alignment horizontal="center"/>
    </xf>
    <xf numFmtId="0" fontId="4" fillId="0" borderId="12" xfId="0" applyFont="1" applyBorder="1"/>
    <xf numFmtId="0" fontId="3" fillId="0" borderId="13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7" xfId="0" applyFont="1" applyFill="1" applyBorder="1" applyAlignment="1">
      <alignment wrapText="1"/>
    </xf>
    <xf numFmtId="0" fontId="5" fillId="0" borderId="7" xfId="0" applyFont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0" borderId="7" xfId="0" applyFont="1" applyFill="1" applyBorder="1" applyAlignment="1">
      <alignment horizontal="left" vertical="center"/>
    </xf>
    <xf numFmtId="0" fontId="7" fillId="0" borderId="8" xfId="0" applyFont="1" applyFill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/>
    <xf numFmtId="14" fontId="5" fillId="0" borderId="7" xfId="0" applyNumberFormat="1" applyFont="1" applyBorder="1" applyAlignment="1">
      <alignment horizontal="center" vertical="center"/>
    </xf>
    <xf numFmtId="0" fontId="5" fillId="0" borderId="8" xfId="0" applyFont="1" applyBorder="1"/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5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 wrapText="1"/>
    </xf>
    <xf numFmtId="0" fontId="5" fillId="0" borderId="10" xfId="0" applyFont="1" applyBorder="1"/>
    <xf numFmtId="0" fontId="5" fillId="0" borderId="11" xfId="0" applyFont="1" applyBorder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/>
    <xf numFmtId="14" fontId="5" fillId="0" borderId="0" xfId="0" applyNumberFormat="1" applyFont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 wrapText="1"/>
    </xf>
    <xf numFmtId="0" fontId="5" fillId="0" borderId="6" xfId="0" applyFont="1" applyBorder="1"/>
    <xf numFmtId="0" fontId="5" fillId="0" borderId="9" xfId="0" applyFont="1" applyBorder="1"/>
    <xf numFmtId="0" fontId="10" fillId="3" borderId="7" xfId="0" applyFont="1" applyFill="1" applyBorder="1" applyAlignment="1">
      <alignment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left" vertical="center" wrapText="1"/>
    </xf>
    <xf numFmtId="0" fontId="10" fillId="3" borderId="8" xfId="0" applyFont="1" applyFill="1" applyBorder="1" applyAlignment="1">
      <alignment vertical="center"/>
    </xf>
    <xf numFmtId="0" fontId="7" fillId="0" borderId="7" xfId="0" applyFont="1" applyFill="1" applyBorder="1" applyAlignment="1">
      <alignment vertical="center"/>
    </xf>
    <xf numFmtId="0" fontId="7" fillId="0" borderId="8" xfId="0" applyFont="1" applyFill="1" applyBorder="1" applyAlignment="1">
      <alignment vertical="center"/>
    </xf>
    <xf numFmtId="0" fontId="4" fillId="0" borderId="13" xfId="0" applyFont="1" applyBorder="1"/>
    <xf numFmtId="14" fontId="5" fillId="0" borderId="10" xfId="0" applyNumberFormat="1" applyFont="1" applyBorder="1" applyAlignment="1">
      <alignment horizontal="center" vertical="center"/>
    </xf>
    <xf numFmtId="0" fontId="10" fillId="3" borderId="0" xfId="0" applyFont="1" applyFill="1" applyAlignment="1">
      <alignment vertical="center"/>
    </xf>
    <xf numFmtId="0" fontId="10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 wrapText="1"/>
    </xf>
    <xf numFmtId="0" fontId="10" fillId="3" borderId="0" xfId="0" applyFont="1" applyFill="1" applyAlignment="1">
      <alignment horizontal="center"/>
    </xf>
    <xf numFmtId="0" fontId="10" fillId="3" borderId="0" xfId="0" applyFont="1" applyFill="1"/>
    <xf numFmtId="14" fontId="5" fillId="0" borderId="6" xfId="0" applyNumberFormat="1" applyFont="1" applyBorder="1" applyAlignment="1">
      <alignment horizontal="center" vertical="center"/>
    </xf>
    <xf numFmtId="0" fontId="10" fillId="3" borderId="7" xfId="0" applyFont="1" applyFill="1" applyBorder="1" applyAlignment="1">
      <alignment horizontal="center"/>
    </xf>
    <xf numFmtId="0" fontId="10" fillId="3" borderId="7" xfId="0" applyFont="1" applyFill="1" applyBorder="1"/>
    <xf numFmtId="14" fontId="10" fillId="3" borderId="7" xfId="0" applyNumberFormat="1" applyFont="1" applyFill="1" applyBorder="1" applyAlignment="1">
      <alignment horizontal="center" vertical="center"/>
    </xf>
    <xf numFmtId="0" fontId="10" fillId="3" borderId="8" xfId="0" applyFont="1" applyFill="1" applyBorder="1"/>
    <xf numFmtId="0" fontId="5" fillId="0" borderId="0" xfId="0" applyFont="1" applyBorder="1" applyAlignment="1">
      <alignment horizontal="left" vertical="center"/>
    </xf>
    <xf numFmtId="0" fontId="5" fillId="0" borderId="8" xfId="0" applyFont="1" applyFill="1" applyBorder="1"/>
    <xf numFmtId="0" fontId="3" fillId="0" borderId="10" xfId="0" applyFont="1" applyFill="1" applyBorder="1" applyAlignment="1">
      <alignment wrapText="1"/>
    </xf>
    <xf numFmtId="0" fontId="8" fillId="0" borderId="10" xfId="0" applyFont="1" applyFill="1" applyBorder="1" applyAlignment="1">
      <alignment vertical="center" wrapText="1"/>
    </xf>
    <xf numFmtId="0" fontId="3" fillId="0" borderId="10" xfId="1" applyFont="1" applyFill="1" applyBorder="1"/>
    <xf numFmtId="0" fontId="3" fillId="0" borderId="0" xfId="0" applyFont="1" applyFill="1" applyAlignment="1">
      <alignment wrapText="1"/>
    </xf>
    <xf numFmtId="0" fontId="3" fillId="0" borderId="0" xfId="1" applyFont="1" applyFill="1" applyBorder="1"/>
    <xf numFmtId="0" fontId="3" fillId="0" borderId="6" xfId="0" applyFont="1" applyFill="1" applyBorder="1" applyAlignment="1">
      <alignment wrapText="1"/>
    </xf>
    <xf numFmtId="0" fontId="8" fillId="0" borderId="6" xfId="0" applyFont="1" applyFill="1" applyBorder="1" applyAlignment="1">
      <alignment vertical="center" wrapText="1"/>
    </xf>
    <xf numFmtId="0" fontId="3" fillId="0" borderId="6" xfId="1" applyFont="1" applyFill="1" applyBorder="1"/>
    <xf numFmtId="0" fontId="0" fillId="0" borderId="12" xfId="0" applyBorder="1"/>
    <xf numFmtId="0" fontId="5" fillId="0" borderId="7" xfId="0" applyFont="1" applyBorder="1" applyAlignment="1">
      <alignment horizontal="left"/>
    </xf>
    <xf numFmtId="0" fontId="11" fillId="0" borderId="10" xfId="1" applyFont="1" applyFill="1" applyBorder="1"/>
    <xf numFmtId="0" fontId="11" fillId="0" borderId="7" xfId="1" applyFont="1" applyFill="1" applyBorder="1"/>
    <xf numFmtId="0" fontId="5" fillId="0" borderId="10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left" vertical="center"/>
    </xf>
    <xf numFmtId="0" fontId="10" fillId="5" borderId="0" xfId="0" applyFont="1" applyFill="1" applyAlignment="1">
      <alignment horizontal="center" vertical="center"/>
    </xf>
    <xf numFmtId="14" fontId="10" fillId="3" borderId="0" xfId="0" applyNumberFormat="1" applyFont="1" applyFill="1" applyAlignment="1">
      <alignment horizontal="center" vertical="center"/>
    </xf>
    <xf numFmtId="17" fontId="10" fillId="3" borderId="0" xfId="0" applyNumberFormat="1" applyFont="1" applyFill="1" applyAlignment="1">
      <alignment horizontal="center"/>
    </xf>
    <xf numFmtId="0" fontId="4" fillId="0" borderId="14" xfId="0" applyFont="1" applyBorder="1"/>
    <xf numFmtId="0" fontId="10" fillId="3" borderId="1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7" xfId="0" applyFont="1" applyFill="1" applyBorder="1" applyAlignment="1"/>
    <xf numFmtId="0" fontId="3" fillId="0" borderId="7" xfId="1" applyFont="1" applyFill="1" applyBorder="1" applyAlignment="1"/>
    <xf numFmtId="0" fontId="3" fillId="0" borderId="0" xfId="0" applyFont="1" applyFill="1" applyAlignment="1"/>
    <xf numFmtId="0" fontId="3" fillId="0" borderId="0" xfId="1" applyFont="1" applyFill="1" applyBorder="1" applyAlignment="1"/>
    <xf numFmtId="0" fontId="5" fillId="0" borderId="15" xfId="0" applyFont="1" applyFill="1" applyBorder="1"/>
    <xf numFmtId="0" fontId="5" fillId="0" borderId="15" xfId="0" applyFont="1" applyBorder="1" applyAlignment="1">
      <alignment horizontal="center"/>
    </xf>
    <xf numFmtId="0" fontId="10" fillId="3" borderId="7" xfId="0" applyFont="1" applyFill="1" applyBorder="1" applyAlignment="1">
      <alignment horizontal="left" wrapText="1"/>
    </xf>
    <xf numFmtId="0" fontId="10" fillId="3" borderId="16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left" vertical="center"/>
    </xf>
    <xf numFmtId="0" fontId="10" fillId="3" borderId="15" xfId="0" applyFont="1" applyFill="1" applyBorder="1" applyAlignment="1">
      <alignment horizontal="left" vertical="center" wrapText="1"/>
    </xf>
    <xf numFmtId="0" fontId="10" fillId="3" borderId="15" xfId="0" applyFont="1" applyFill="1" applyBorder="1" applyAlignment="1">
      <alignment horizontal="center"/>
    </xf>
    <xf numFmtId="0" fontId="10" fillId="3" borderId="15" xfId="0" applyFont="1" applyFill="1" applyBorder="1"/>
    <xf numFmtId="0" fontId="10" fillId="3" borderId="17" xfId="0" applyFont="1" applyFill="1" applyBorder="1"/>
    <xf numFmtId="0" fontId="5" fillId="0" borderId="16" xfId="0" applyFont="1" applyBorder="1" applyAlignment="1">
      <alignment horizontal="center" vertical="center"/>
    </xf>
    <xf numFmtId="0" fontId="5" fillId="0" borderId="15" xfId="0" applyFont="1" applyBorder="1" applyAlignment="1">
      <alignment vertical="center"/>
    </xf>
    <xf numFmtId="0" fontId="5" fillId="0" borderId="15" xfId="0" applyFont="1" applyBorder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 wrapText="1"/>
    </xf>
    <xf numFmtId="0" fontId="5" fillId="0" borderId="15" xfId="0" applyFont="1" applyBorder="1"/>
    <xf numFmtId="0" fontId="5" fillId="0" borderId="15" xfId="0" applyFont="1" applyFill="1" applyBorder="1" applyAlignment="1">
      <alignment horizontal="center"/>
    </xf>
    <xf numFmtId="0" fontId="5" fillId="0" borderId="17" xfId="0" applyFont="1" applyBorder="1"/>
    <xf numFmtId="0" fontId="3" fillId="0" borderId="18" xfId="0" applyFont="1" applyFill="1" applyBorder="1" applyAlignment="1"/>
    <xf numFmtId="0" fontId="5" fillId="0" borderId="18" xfId="0" applyFont="1" applyFill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3" fillId="0" borderId="18" xfId="1" applyFont="1" applyFill="1" applyBorder="1" applyAlignment="1"/>
    <xf numFmtId="0" fontId="3" fillId="0" borderId="18" xfId="0" applyFont="1" applyFill="1" applyBorder="1" applyAlignment="1">
      <alignment horizontal="left"/>
    </xf>
    <xf numFmtId="0" fontId="5" fillId="0" borderId="18" xfId="0" applyFont="1" applyFill="1" applyBorder="1"/>
    <xf numFmtId="0" fontId="5" fillId="0" borderId="18" xfId="0" applyFont="1" applyBorder="1"/>
    <xf numFmtId="0" fontId="3" fillId="0" borderId="18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5" fillId="0" borderId="18" xfId="0" applyFont="1" applyBorder="1" applyAlignment="1">
      <alignment horizontal="center" vertical="center"/>
    </xf>
    <xf numFmtId="0" fontId="5" fillId="0" borderId="7" xfId="0" applyFont="1" applyFill="1" applyBorder="1" applyAlignment="1">
      <alignment horizontal="left" vertical="center"/>
    </xf>
    <xf numFmtId="0" fontId="4" fillId="0" borderId="18" xfId="0" applyFont="1" applyBorder="1"/>
    <xf numFmtId="0" fontId="10" fillId="3" borderId="18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left" vertical="center"/>
    </xf>
    <xf numFmtId="0" fontId="10" fillId="3" borderId="3" xfId="0" applyFont="1" applyFill="1" applyBorder="1" applyAlignment="1">
      <alignment horizontal="center"/>
    </xf>
    <xf numFmtId="0" fontId="10" fillId="3" borderId="3" xfId="0" applyFont="1" applyFill="1" applyBorder="1"/>
    <xf numFmtId="0" fontId="5" fillId="0" borderId="7" xfId="0" applyFont="1" applyFill="1" applyBorder="1" applyAlignment="1">
      <alignment horizontal="left" vertical="center" wrapText="1"/>
    </xf>
    <xf numFmtId="0" fontId="5" fillId="0" borderId="7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wrapText="1"/>
    </xf>
    <xf numFmtId="0" fontId="8" fillId="0" borderId="3" xfId="0" applyFont="1" applyFill="1" applyBorder="1" applyAlignment="1">
      <alignment vertical="center" wrapText="1"/>
    </xf>
    <xf numFmtId="0" fontId="5" fillId="0" borderId="3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3" fillId="0" borderId="3" xfId="1" applyFont="1" applyFill="1" applyBorder="1"/>
    <xf numFmtId="0" fontId="5" fillId="0" borderId="3" xfId="0" applyFont="1" applyBorder="1"/>
    <xf numFmtId="0" fontId="3" fillId="0" borderId="6" xfId="1" applyFont="1" applyFill="1" applyBorder="1" applyAlignment="1"/>
    <xf numFmtId="0" fontId="12" fillId="0" borderId="7" xfId="1" applyFont="1" applyFill="1" applyBorder="1"/>
    <xf numFmtId="0" fontId="6" fillId="0" borderId="10" xfId="0" applyFont="1" applyBorder="1" applyAlignment="1">
      <alignment horizontal="center" vertical="center"/>
    </xf>
    <xf numFmtId="0" fontId="7" fillId="0" borderId="10" xfId="0" applyFont="1" applyFill="1" applyBorder="1" applyAlignment="1">
      <alignment horizontal="left" vertical="center"/>
    </xf>
    <xf numFmtId="0" fontId="7" fillId="0" borderId="11" xfId="0" applyFont="1" applyFill="1" applyBorder="1" applyAlignment="1">
      <alignment horizontal="left" vertical="center"/>
    </xf>
    <xf numFmtId="0" fontId="8" fillId="0" borderId="7" xfId="0" applyFont="1" applyBorder="1" applyAlignment="1">
      <alignment vertical="center" wrapText="1"/>
    </xf>
    <xf numFmtId="15" fontId="5" fillId="0" borderId="7" xfId="0" applyNumberFormat="1" applyFont="1" applyFill="1" applyBorder="1"/>
    <xf numFmtId="0" fontId="3" fillId="0" borderId="10" xfId="0" applyFont="1" applyFill="1" applyBorder="1" applyAlignment="1">
      <alignment horizontal="left"/>
    </xf>
    <xf numFmtId="0" fontId="3" fillId="0" borderId="7" xfId="0" applyFont="1" applyFill="1" applyBorder="1" applyAlignment="1">
      <alignment horizontal="left" vertical="center"/>
    </xf>
    <xf numFmtId="0" fontId="7" fillId="0" borderId="7" xfId="2" applyFont="1" applyFill="1" applyBorder="1" applyAlignment="1">
      <alignment vertical="center"/>
    </xf>
    <xf numFmtId="0" fontId="7" fillId="0" borderId="8" xfId="2" applyFont="1" applyFill="1" applyBorder="1" applyAlignment="1">
      <alignment vertical="center"/>
    </xf>
    <xf numFmtId="0" fontId="5" fillId="0" borderId="7" xfId="0" applyFont="1" applyBorder="1" applyAlignment="1">
      <alignment horizontal="left" wrapText="1"/>
    </xf>
    <xf numFmtId="14" fontId="5" fillId="0" borderId="7" xfId="0" applyNumberFormat="1" applyFont="1" applyBorder="1" applyAlignment="1">
      <alignment horizontal="center"/>
    </xf>
    <xf numFmtId="0" fontId="10" fillId="3" borderId="7" xfId="0" applyFont="1" applyFill="1" applyBorder="1" applyAlignment="1">
      <alignment horizontal="left"/>
    </xf>
    <xf numFmtId="14" fontId="10" fillId="3" borderId="7" xfId="0" applyNumberFormat="1" applyFont="1" applyFill="1" applyBorder="1" applyAlignment="1">
      <alignment horizontal="center"/>
    </xf>
    <xf numFmtId="0" fontId="8" fillId="6" borderId="7" xfId="0" applyFont="1" applyFill="1" applyBorder="1" applyAlignment="1">
      <alignment vertical="center" wrapText="1"/>
    </xf>
    <xf numFmtId="0" fontId="7" fillId="0" borderId="7" xfId="2" applyFont="1" applyFill="1" applyBorder="1" applyAlignment="1">
      <alignment vertical="center" wrapText="1"/>
    </xf>
    <xf numFmtId="0" fontId="7" fillId="0" borderId="8" xfId="2" applyFont="1" applyFill="1" applyBorder="1" applyAlignment="1">
      <alignment vertical="center" wrapText="1"/>
    </xf>
    <xf numFmtId="0" fontId="15" fillId="2" borderId="7" xfId="0" applyFont="1" applyFill="1" applyBorder="1" applyAlignment="1">
      <alignment horizontal="center" vertical="center" wrapText="1"/>
    </xf>
    <xf numFmtId="0" fontId="16" fillId="2" borderId="7" xfId="0" applyFont="1" applyFill="1" applyBorder="1" applyAlignment="1">
      <alignment horizontal="center" vertical="center"/>
    </xf>
    <xf numFmtId="0" fontId="16" fillId="0" borderId="7" xfId="0" applyFont="1" applyBorder="1" applyAlignment="1">
      <alignment vertical="center"/>
    </xf>
    <xf numFmtId="0" fontId="17" fillId="0" borderId="1" xfId="0" applyFont="1" applyBorder="1" applyAlignment="1">
      <alignment vertical="center" wrapText="1"/>
    </xf>
    <xf numFmtId="0" fontId="16" fillId="0" borderId="7" xfId="0" applyFont="1" applyBorder="1" applyAlignment="1">
      <alignment horizontal="left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7" xfId="3" applyFont="1" applyFill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/>
    </xf>
    <xf numFmtId="0" fontId="16" fillId="0" borderId="7" xfId="0" applyFont="1" applyBorder="1" applyAlignment="1">
      <alignment horizontal="left" vertical="center"/>
    </xf>
    <xf numFmtId="4" fontId="16" fillId="0" borderId="7" xfId="3" applyNumberFormat="1" applyFont="1" applyFill="1" applyBorder="1" applyAlignment="1">
      <alignment horizontal="center" vertical="center" wrapText="1"/>
    </xf>
    <xf numFmtId="2" fontId="16" fillId="0" borderId="7" xfId="0" applyNumberFormat="1" applyFont="1" applyBorder="1" applyAlignment="1">
      <alignment horizontal="center" vertical="center"/>
    </xf>
    <xf numFmtId="2" fontId="16" fillId="0" borderId="7" xfId="0" applyNumberFormat="1" applyFont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left" vertical="center" wrapText="1"/>
    </xf>
    <xf numFmtId="0" fontId="16" fillId="0" borderId="7" xfId="0" applyFont="1" applyFill="1" applyBorder="1" applyAlignment="1">
      <alignment horizontal="center" vertical="center" wrapText="1"/>
    </xf>
    <xf numFmtId="0" fontId="16" fillId="0" borderId="7" xfId="3" applyFont="1" applyFill="1" applyBorder="1" applyAlignment="1">
      <alignment horizontal="left" vertical="center" wrapText="1"/>
    </xf>
    <xf numFmtId="0" fontId="16" fillId="0" borderId="7" xfId="4" applyFont="1" applyFill="1" applyBorder="1" applyAlignment="1" applyProtection="1">
      <alignment horizontal="left" vertical="center" wrapText="1"/>
    </xf>
    <xf numFmtId="0" fontId="16" fillId="0" borderId="0" xfId="0" applyFont="1" applyAlignment="1">
      <alignment vertical="center"/>
    </xf>
    <xf numFmtId="4" fontId="16" fillId="0" borderId="7" xfId="0" applyNumberFormat="1" applyFont="1" applyBorder="1" applyAlignment="1">
      <alignment horizontal="center" vertical="center" wrapText="1"/>
    </xf>
    <xf numFmtId="0" fontId="16" fillId="0" borderId="7" xfId="0" quotePrefix="1" applyFont="1" applyBorder="1" applyAlignment="1">
      <alignment horizontal="center" vertical="center"/>
    </xf>
    <xf numFmtId="4" fontId="16" fillId="0" borderId="7" xfId="0" applyNumberFormat="1" applyFont="1" applyFill="1" applyBorder="1" applyAlignment="1">
      <alignment horizontal="center" vertical="center" wrapText="1"/>
    </xf>
    <xf numFmtId="0" fontId="16" fillId="8" borderId="7" xfId="0" applyFont="1" applyFill="1" applyBorder="1" applyAlignment="1">
      <alignment horizontal="left" vertical="center" wrapText="1"/>
    </xf>
    <xf numFmtId="0" fontId="16" fillId="8" borderId="7" xfId="3" applyFont="1" applyFill="1" applyBorder="1" applyAlignment="1">
      <alignment horizontal="center" vertical="center" wrapText="1"/>
    </xf>
    <xf numFmtId="0" fontId="16" fillId="8" borderId="7" xfId="0" applyFont="1" applyFill="1" applyBorder="1" applyAlignment="1">
      <alignment horizontal="center" vertical="center"/>
    </xf>
    <xf numFmtId="0" fontId="16" fillId="8" borderId="7" xfId="0" applyFont="1" applyFill="1" applyBorder="1" applyAlignment="1">
      <alignment horizontal="left" vertical="center"/>
    </xf>
    <xf numFmtId="4" fontId="16" fillId="8" borderId="7" xfId="3" applyNumberFormat="1" applyFont="1" applyFill="1" applyBorder="1" applyAlignment="1">
      <alignment horizontal="center" vertical="center" wrapText="1"/>
    </xf>
    <xf numFmtId="2" fontId="16" fillId="8" borderId="7" xfId="0" applyNumberFormat="1" applyFont="1" applyFill="1" applyBorder="1" applyAlignment="1">
      <alignment horizontal="center" vertical="center"/>
    </xf>
    <xf numFmtId="2" fontId="16" fillId="8" borderId="7" xfId="0" applyNumberFormat="1" applyFont="1" applyFill="1" applyBorder="1" applyAlignment="1">
      <alignment horizontal="center" vertical="center" wrapText="1"/>
    </xf>
    <xf numFmtId="0" fontId="16" fillId="8" borderId="7" xfId="0" applyFont="1" applyFill="1" applyBorder="1" applyAlignment="1">
      <alignment horizontal="center" vertical="center" wrapText="1"/>
    </xf>
    <xf numFmtId="0" fontId="16" fillId="9" borderId="7" xfId="0" applyFont="1" applyFill="1" applyBorder="1" applyAlignment="1">
      <alignment horizontal="center" vertical="center"/>
    </xf>
    <xf numFmtId="4" fontId="16" fillId="8" borderId="7" xfId="0" applyNumberFormat="1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vertical="center" wrapText="1"/>
    </xf>
    <xf numFmtId="0" fontId="7" fillId="0" borderId="8" xfId="0" applyFont="1" applyFill="1" applyBorder="1" applyAlignment="1">
      <alignment vertical="center" wrapText="1"/>
    </xf>
    <xf numFmtId="2" fontId="16" fillId="0" borderId="7" xfId="0" applyNumberFormat="1" applyFont="1" applyBorder="1" applyAlignment="1">
      <alignment vertical="center"/>
    </xf>
    <xf numFmtId="2" fontId="16" fillId="8" borderId="7" xfId="0" applyNumberFormat="1" applyFont="1" applyFill="1" applyBorder="1" applyAlignment="1">
      <alignment vertical="center"/>
    </xf>
    <xf numFmtId="0" fontId="16" fillId="8" borderId="7" xfId="3" applyFont="1" applyFill="1" applyBorder="1" applyAlignment="1">
      <alignment horizontal="left" vertical="center" wrapText="1"/>
    </xf>
    <xf numFmtId="0" fontId="16" fillId="0" borderId="7" xfId="4" applyFont="1" applyBorder="1" applyAlignment="1" applyProtection="1">
      <alignment horizontal="left" vertical="center" wrapText="1"/>
    </xf>
    <xf numFmtId="0" fontId="16" fillId="0" borderId="0" xfId="0" applyFont="1" applyAlignment="1">
      <alignment horizontal="left" vertical="center"/>
    </xf>
    <xf numFmtId="0" fontId="16" fillId="0" borderId="5" xfId="0" applyFont="1" applyBorder="1" applyAlignment="1">
      <alignment vertical="center"/>
    </xf>
    <xf numFmtId="0" fontId="16" fillId="0" borderId="6" xfId="0" applyFont="1" applyBorder="1" applyAlignment="1">
      <alignment horizontal="left" vertical="center" wrapText="1"/>
    </xf>
    <xf numFmtId="0" fontId="16" fillId="0" borderId="6" xfId="0" applyFont="1" applyBorder="1" applyAlignment="1">
      <alignment vertical="center"/>
    </xf>
    <xf numFmtId="0" fontId="16" fillId="0" borderId="6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/>
    </xf>
    <xf numFmtId="0" fontId="16" fillId="0" borderId="6" xfId="4" applyFont="1" applyBorder="1" applyAlignment="1" applyProtection="1">
      <alignment horizontal="left" vertical="center" wrapText="1"/>
    </xf>
    <xf numFmtId="0" fontId="16" fillId="0" borderId="9" xfId="0" applyFont="1" applyBorder="1" applyAlignment="1">
      <alignment vertical="center"/>
    </xf>
    <xf numFmtId="0" fontId="16" fillId="0" borderId="19" xfId="0" applyFont="1" applyBorder="1" applyAlignment="1">
      <alignment vertical="center"/>
    </xf>
    <xf numFmtId="0" fontId="16" fillId="0" borderId="8" xfId="0" applyFont="1" applyBorder="1" applyAlignment="1">
      <alignment vertical="center"/>
    </xf>
    <xf numFmtId="0" fontId="16" fillId="6" borderId="7" xfId="3" applyFont="1" applyFill="1" applyBorder="1" applyAlignment="1">
      <alignment horizontal="left" vertical="center" wrapText="1"/>
    </xf>
    <xf numFmtId="0" fontId="16" fillId="6" borderId="7" xfId="3" applyFont="1" applyFill="1" applyBorder="1" applyAlignment="1">
      <alignment horizontal="center" vertical="center" wrapText="1"/>
    </xf>
    <xf numFmtId="0" fontId="16" fillId="6" borderId="7" xfId="4" applyFont="1" applyFill="1" applyBorder="1" applyAlignment="1" applyProtection="1">
      <alignment horizontal="left" vertical="center" wrapText="1"/>
    </xf>
    <xf numFmtId="0" fontId="16" fillId="6" borderId="7" xfId="3" quotePrefix="1" applyFont="1" applyFill="1" applyBorder="1" applyAlignment="1">
      <alignment horizontal="left" vertical="center" wrapText="1"/>
    </xf>
    <xf numFmtId="0" fontId="16" fillId="6" borderId="7" xfId="3" quotePrefix="1" applyFont="1" applyFill="1" applyBorder="1" applyAlignment="1">
      <alignment horizontal="center" vertical="center" wrapText="1"/>
    </xf>
    <xf numFmtId="0" fontId="16" fillId="6" borderId="7" xfId="0" applyFont="1" applyFill="1" applyBorder="1" applyAlignment="1">
      <alignment horizontal="left" vertical="center" wrapText="1"/>
    </xf>
    <xf numFmtId="0" fontId="16" fillId="6" borderId="7" xfId="0" applyFont="1" applyFill="1" applyBorder="1" applyAlignment="1">
      <alignment horizontal="center" vertical="center" wrapText="1"/>
    </xf>
    <xf numFmtId="0" fontId="16" fillId="0" borderId="20" xfId="0" applyFont="1" applyBorder="1" applyAlignment="1">
      <alignment vertical="center"/>
    </xf>
    <xf numFmtId="0" fontId="16" fillId="0" borderId="15" xfId="0" applyFont="1" applyBorder="1" applyAlignment="1">
      <alignment horizontal="left" vertical="center" wrapText="1"/>
    </xf>
    <xf numFmtId="0" fontId="16" fillId="0" borderId="15" xfId="0" applyFont="1" applyBorder="1" applyAlignment="1">
      <alignment vertical="center"/>
    </xf>
    <xf numFmtId="0" fontId="16" fillId="0" borderId="15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/>
    </xf>
    <xf numFmtId="0" fontId="16" fillId="0" borderId="15" xfId="4" applyFont="1" applyBorder="1" applyAlignment="1" applyProtection="1">
      <alignment horizontal="left" vertical="center" wrapText="1"/>
    </xf>
    <xf numFmtId="0" fontId="16" fillId="0" borderId="17" xfId="0" applyFont="1" applyBorder="1" applyAlignment="1">
      <alignment vertical="center"/>
    </xf>
    <xf numFmtId="0" fontId="16" fillId="6" borderId="6" xfId="3" applyFont="1" applyFill="1" applyBorder="1" applyAlignment="1">
      <alignment horizontal="left" vertical="center" wrapText="1"/>
    </xf>
    <xf numFmtId="0" fontId="16" fillId="6" borderId="6" xfId="3" applyFont="1" applyFill="1" applyBorder="1" applyAlignment="1">
      <alignment horizontal="center" vertical="center" wrapText="1"/>
    </xf>
    <xf numFmtId="0" fontId="16" fillId="6" borderId="6" xfId="4" applyFont="1" applyFill="1" applyBorder="1" applyAlignment="1" applyProtection="1">
      <alignment horizontal="left" vertical="center" wrapText="1"/>
    </xf>
    <xf numFmtId="0" fontId="16" fillId="6" borderId="7" xfId="0" applyFont="1" applyFill="1" applyBorder="1" applyAlignment="1">
      <alignment horizontal="left" vertical="center"/>
    </xf>
    <xf numFmtId="0" fontId="16" fillId="0" borderId="10" xfId="0" applyFont="1" applyBorder="1" applyAlignment="1">
      <alignment horizontal="center" vertical="center"/>
    </xf>
    <xf numFmtId="0" fontId="16" fillId="6" borderId="10" xfId="4" applyFont="1" applyFill="1" applyBorder="1" applyAlignment="1" applyProtection="1">
      <alignment horizontal="left" vertical="center" wrapText="1"/>
    </xf>
    <xf numFmtId="0" fontId="16" fillId="6" borderId="10" xfId="0" applyFont="1" applyFill="1" applyBorder="1" applyAlignment="1">
      <alignment horizontal="left" vertical="center" wrapText="1"/>
    </xf>
    <xf numFmtId="0" fontId="16" fillId="0" borderId="10" xfId="4" applyFont="1" applyBorder="1" applyAlignment="1" applyProtection="1">
      <alignment horizontal="left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left" vertical="center" wrapText="1"/>
    </xf>
    <xf numFmtId="0" fontId="19" fillId="0" borderId="3" xfId="0" applyFont="1" applyFill="1" applyBorder="1" applyAlignment="1">
      <alignment horizontal="center" vertical="center" wrapText="1"/>
    </xf>
    <xf numFmtId="49" fontId="20" fillId="0" borderId="3" xfId="0" applyNumberFormat="1" applyFont="1" applyFill="1" applyBorder="1" applyAlignment="1">
      <alignment horizontal="center" vertical="center" wrapText="1"/>
    </xf>
    <xf numFmtId="0" fontId="19" fillId="2" borderId="3" xfId="0" applyFont="1" applyFill="1" applyBorder="1" applyAlignment="1">
      <alignment horizontal="center" vertical="center" wrapText="1"/>
    </xf>
    <xf numFmtId="0" fontId="19" fillId="2" borderId="4" xfId="0" applyFont="1" applyFill="1" applyBorder="1" applyAlignment="1">
      <alignment horizontal="center" vertical="center" wrapText="1"/>
    </xf>
    <xf numFmtId="0" fontId="21" fillId="0" borderId="7" xfId="0" applyFont="1" applyFill="1" applyBorder="1" applyAlignment="1">
      <alignment horizontal="center" wrapText="1"/>
    </xf>
    <xf numFmtId="0" fontId="21" fillId="0" borderId="7" xfId="6" applyFont="1" applyFill="1" applyBorder="1" applyAlignment="1">
      <alignment horizontal="left" wrapText="1"/>
    </xf>
    <xf numFmtId="1" fontId="23" fillId="0" borderId="7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 vertical="center" wrapText="1"/>
    </xf>
    <xf numFmtId="0" fontId="7" fillId="0" borderId="6" xfId="0" applyFont="1" applyFill="1" applyBorder="1" applyAlignment="1">
      <alignment vertical="center" wrapText="1"/>
    </xf>
    <xf numFmtId="0" fontId="7" fillId="0" borderId="9" xfId="0" applyFont="1" applyFill="1" applyBorder="1" applyAlignment="1">
      <alignment vertical="center" wrapText="1"/>
    </xf>
    <xf numFmtId="0" fontId="21" fillId="0" borderId="7" xfId="0" applyFont="1" applyFill="1" applyBorder="1" applyAlignment="1">
      <alignment horizontal="center"/>
    </xf>
    <xf numFmtId="0" fontId="21" fillId="0" borderId="7" xfId="0" applyFont="1" applyFill="1" applyBorder="1" applyAlignment="1">
      <alignment horizontal="center" vertical="center"/>
    </xf>
    <xf numFmtId="0" fontId="21" fillId="0" borderId="7" xfId="1" applyFont="1" applyFill="1" applyBorder="1" applyAlignment="1">
      <alignment horizontal="center" vertical="center"/>
    </xf>
    <xf numFmtId="0" fontId="21" fillId="0" borderId="7" xfId="6" applyFont="1" applyFill="1" applyBorder="1" applyAlignment="1">
      <alignment horizontal="center" wrapText="1"/>
    </xf>
    <xf numFmtId="0" fontId="23" fillId="0" borderId="7" xfId="0" applyFont="1" applyFill="1" applyBorder="1" applyAlignment="1">
      <alignment horizontal="center" vertical="center"/>
    </xf>
    <xf numFmtId="9" fontId="21" fillId="0" borderId="7" xfId="5" applyFont="1" applyFill="1" applyBorder="1" applyAlignment="1">
      <alignment horizontal="center"/>
    </xf>
    <xf numFmtId="1" fontId="23" fillId="0" borderId="7" xfId="6" applyNumberFormat="1" applyFont="1" applyFill="1" applyBorder="1" applyAlignment="1">
      <alignment horizontal="center" vertical="center" wrapText="1"/>
    </xf>
    <xf numFmtId="0" fontId="23" fillId="0" borderId="7" xfId="6" applyFont="1" applyFill="1" applyBorder="1" applyAlignment="1">
      <alignment horizontal="center" vertical="center" wrapText="1"/>
    </xf>
    <xf numFmtId="164" fontId="23" fillId="0" borderId="7" xfId="0" applyNumberFormat="1" applyFont="1" applyFill="1" applyBorder="1" applyAlignment="1">
      <alignment horizontal="center" vertical="center"/>
    </xf>
    <xf numFmtId="0" fontId="21" fillId="0" borderId="7" xfId="0" applyFont="1" applyBorder="1" applyAlignment="1">
      <alignment horizontal="center"/>
    </xf>
    <xf numFmtId="1" fontId="21" fillId="0" borderId="7" xfId="0" applyNumberFormat="1" applyFont="1" applyFill="1" applyBorder="1" applyAlignment="1">
      <alignment horizontal="center"/>
    </xf>
    <xf numFmtId="1" fontId="21" fillId="0" borderId="7" xfId="6" applyNumberFormat="1" applyFont="1" applyFill="1" applyBorder="1" applyAlignment="1">
      <alignment horizontal="center" wrapText="1"/>
    </xf>
    <xf numFmtId="10" fontId="23" fillId="0" borderId="7" xfId="6" applyNumberFormat="1" applyFont="1" applyFill="1" applyBorder="1" applyAlignment="1">
      <alignment horizontal="center" vertical="center" wrapText="1"/>
    </xf>
    <xf numFmtId="0" fontId="21" fillId="0" borderId="7" xfId="0" applyFont="1" applyFill="1" applyBorder="1" applyAlignment="1">
      <alignment horizontal="left"/>
    </xf>
    <xf numFmtId="0" fontId="24" fillId="0" borderId="7" xfId="4" applyFont="1" applyFill="1" applyBorder="1" applyAlignment="1" applyProtection="1">
      <alignment horizontal="center" vertical="center"/>
    </xf>
    <xf numFmtId="0" fontId="25" fillId="0" borderId="7" xfId="0" applyFont="1" applyFill="1" applyBorder="1" applyAlignment="1">
      <alignment horizontal="center" wrapText="1"/>
    </xf>
    <xf numFmtId="0" fontId="25" fillId="0" borderId="7" xfId="6" applyFont="1" applyFill="1" applyBorder="1" applyAlignment="1">
      <alignment horizontal="left" wrapText="1"/>
    </xf>
    <xf numFmtId="1" fontId="25" fillId="0" borderId="7" xfId="0" applyNumberFormat="1" applyFont="1" applyFill="1" applyBorder="1" applyAlignment="1">
      <alignment horizontal="center" wrapText="1"/>
    </xf>
    <xf numFmtId="0" fontId="25" fillId="0" borderId="7" xfId="0" applyFont="1" applyFill="1" applyBorder="1" applyAlignment="1">
      <alignment horizontal="center" vertical="center" wrapText="1"/>
    </xf>
    <xf numFmtId="0" fontId="25" fillId="0" borderId="7" xfId="1" applyFont="1" applyFill="1" applyBorder="1" applyAlignment="1">
      <alignment horizontal="center" vertical="center" wrapText="1"/>
    </xf>
    <xf numFmtId="0" fontId="25" fillId="0" borderId="7" xfId="6" applyFont="1" applyFill="1" applyBorder="1" applyAlignment="1">
      <alignment horizontal="center" wrapText="1"/>
    </xf>
    <xf numFmtId="0" fontId="25" fillId="0" borderId="21" xfId="0" applyFont="1" applyFill="1" applyBorder="1" applyAlignment="1">
      <alignment horizontal="center" vertical="center" wrapText="1"/>
    </xf>
    <xf numFmtId="0" fontId="25" fillId="0" borderId="7" xfId="6" applyFont="1" applyFill="1" applyBorder="1" applyAlignment="1">
      <alignment horizontal="center" vertical="center" wrapText="1"/>
    </xf>
    <xf numFmtId="0" fontId="25" fillId="0" borderId="21" xfId="6" applyFont="1" applyFill="1" applyBorder="1" applyAlignment="1">
      <alignment horizontal="center" vertical="center" wrapText="1"/>
    </xf>
    <xf numFmtId="0" fontId="25" fillId="0" borderId="7" xfId="0" applyFont="1" applyFill="1" applyBorder="1" applyAlignment="1">
      <alignment horizontal="center"/>
    </xf>
    <xf numFmtId="165" fontId="25" fillId="0" borderId="7" xfId="0" applyNumberFormat="1" applyFont="1" applyFill="1" applyBorder="1" applyAlignment="1">
      <alignment horizontal="center" vertical="center" wrapText="1"/>
    </xf>
    <xf numFmtId="0" fontId="25" fillId="3" borderId="7" xfId="0" applyFont="1" applyFill="1" applyBorder="1" applyAlignment="1">
      <alignment horizontal="center" vertical="center" wrapText="1"/>
    </xf>
    <xf numFmtId="0" fontId="21" fillId="0" borderId="0" xfId="0" applyFont="1" applyFill="1" applyAlignment="1">
      <alignment horizontal="center"/>
    </xf>
    <xf numFmtId="0" fontId="21" fillId="0" borderId="0" xfId="0" applyFont="1" applyFill="1" applyBorder="1" applyAlignment="1">
      <alignment horizontal="center"/>
    </xf>
    <xf numFmtId="165" fontId="21" fillId="0" borderId="7" xfId="0" applyNumberFormat="1" applyFont="1" applyFill="1" applyBorder="1" applyAlignment="1">
      <alignment horizontal="center" vertical="center" wrapText="1"/>
    </xf>
    <xf numFmtId="0" fontId="25" fillId="0" borderId="0" xfId="6" applyFont="1" applyFill="1" applyBorder="1" applyAlignment="1">
      <alignment horizontal="center" vertical="center" wrapText="1"/>
    </xf>
    <xf numFmtId="9" fontId="23" fillId="0" borderId="7" xfId="6" applyNumberFormat="1" applyFont="1" applyFill="1" applyBorder="1" applyAlignment="1">
      <alignment horizontal="center" vertical="center" wrapText="1"/>
    </xf>
    <xf numFmtId="0" fontId="21" fillId="0" borderId="21" xfId="0" applyFont="1" applyFill="1" applyBorder="1" applyAlignment="1">
      <alignment horizontal="center"/>
    </xf>
    <xf numFmtId="10" fontId="23" fillId="0" borderId="21" xfId="0" applyNumberFormat="1" applyFont="1" applyFill="1" applyBorder="1" applyAlignment="1">
      <alignment horizontal="center" vertical="center"/>
    </xf>
    <xf numFmtId="0" fontId="23" fillId="0" borderId="21" xfId="6" applyFont="1" applyFill="1" applyBorder="1" applyAlignment="1">
      <alignment horizontal="center" vertical="center" wrapText="1"/>
    </xf>
    <xf numFmtId="0" fontId="21" fillId="0" borderId="7" xfId="0" applyFont="1" applyFill="1" applyBorder="1" applyAlignment="1">
      <alignment horizontal="left" wrapText="1"/>
    </xf>
    <xf numFmtId="0" fontId="23" fillId="0" borderId="7" xfId="0" applyFont="1" applyFill="1" applyBorder="1" applyAlignment="1">
      <alignment horizontal="center"/>
    </xf>
    <xf numFmtId="0" fontId="26" fillId="0" borderId="7" xfId="1" applyFont="1" applyFill="1" applyBorder="1" applyAlignment="1">
      <alignment horizontal="center" vertical="center"/>
    </xf>
    <xf numFmtId="9" fontId="23" fillId="0" borderId="21" xfId="6" applyNumberFormat="1" applyFont="1" applyFill="1" applyBorder="1" applyAlignment="1">
      <alignment horizontal="center" vertical="center" wrapText="1"/>
    </xf>
    <xf numFmtId="0" fontId="21" fillId="0" borderId="0" xfId="0" applyFont="1" applyFill="1" applyAlignment="1">
      <alignment horizontal="center" wrapText="1"/>
    </xf>
    <xf numFmtId="0" fontId="23" fillId="0" borderId="21" xfId="0" applyFont="1" applyFill="1" applyBorder="1" applyAlignment="1">
      <alignment horizontal="center" vertical="center"/>
    </xf>
    <xf numFmtId="0" fontId="21" fillId="0" borderId="7" xfId="6" applyFont="1" applyFill="1" applyBorder="1" applyAlignment="1">
      <alignment horizontal="left"/>
    </xf>
    <xf numFmtId="9" fontId="21" fillId="0" borderId="21" xfId="5" applyFont="1" applyFill="1" applyBorder="1" applyAlignment="1">
      <alignment horizontal="center"/>
    </xf>
    <xf numFmtId="0" fontId="21" fillId="0" borderId="7" xfId="4" applyFont="1" applyFill="1" applyBorder="1" applyAlignment="1" applyProtection="1">
      <alignment horizontal="center" vertical="center"/>
    </xf>
    <xf numFmtId="1" fontId="21" fillId="0" borderId="7" xfId="6" applyNumberFormat="1" applyFont="1" applyFill="1" applyBorder="1" applyAlignment="1">
      <alignment horizontal="center" vertical="center"/>
    </xf>
    <xf numFmtId="1" fontId="21" fillId="0" borderId="7" xfId="4" applyNumberFormat="1" applyFont="1" applyFill="1" applyBorder="1" applyAlignment="1" applyProtection="1">
      <alignment horizontal="center" vertical="center"/>
    </xf>
    <xf numFmtId="0" fontId="21" fillId="3" borderId="7" xfId="0" applyFont="1" applyFill="1" applyBorder="1" applyAlignment="1">
      <alignment horizontal="center"/>
    </xf>
    <xf numFmtId="0" fontId="21" fillId="0" borderId="7" xfId="6" applyFont="1" applyFill="1" applyBorder="1" applyAlignment="1">
      <alignment horizontal="center" vertical="center"/>
    </xf>
    <xf numFmtId="9" fontId="23" fillId="0" borderId="7" xfId="5" applyFont="1" applyFill="1" applyBorder="1" applyAlignment="1">
      <alignment horizontal="center" vertical="center" wrapText="1"/>
    </xf>
    <xf numFmtId="0" fontId="23" fillId="0" borderId="7" xfId="6" applyFont="1" applyFill="1" applyBorder="1" applyAlignment="1">
      <alignment horizontal="left"/>
    </xf>
    <xf numFmtId="0" fontId="21" fillId="0" borderId="15" xfId="0" applyFont="1" applyFill="1" applyBorder="1" applyAlignment="1">
      <alignment horizontal="center" wrapText="1"/>
    </xf>
    <xf numFmtId="0" fontId="21" fillId="0" borderId="15" xfId="6" applyFont="1" applyFill="1" applyBorder="1" applyAlignment="1">
      <alignment horizontal="left" wrapText="1"/>
    </xf>
    <xf numFmtId="1" fontId="23" fillId="0" borderId="15" xfId="0" applyNumberFormat="1" applyFont="1" applyFill="1" applyBorder="1" applyAlignment="1">
      <alignment horizontal="center"/>
    </xf>
    <xf numFmtId="0" fontId="21" fillId="0" borderId="15" xfId="0" applyFont="1" applyFill="1" applyBorder="1" applyAlignment="1">
      <alignment horizontal="center"/>
    </xf>
    <xf numFmtId="0" fontId="21" fillId="0" borderId="15" xfId="0" applyFont="1" applyFill="1" applyBorder="1" applyAlignment="1">
      <alignment horizontal="center" vertical="center"/>
    </xf>
    <xf numFmtId="0" fontId="21" fillId="0" borderId="15" xfId="1" applyFont="1" applyFill="1" applyBorder="1" applyAlignment="1">
      <alignment horizontal="center" vertical="center"/>
    </xf>
    <xf numFmtId="1" fontId="21" fillId="0" borderId="15" xfId="6" applyNumberFormat="1" applyFont="1" applyFill="1" applyBorder="1" applyAlignment="1">
      <alignment horizontal="center" wrapText="1"/>
    </xf>
    <xf numFmtId="164" fontId="23" fillId="0" borderId="15" xfId="0" applyNumberFormat="1" applyFont="1" applyFill="1" applyBorder="1" applyAlignment="1">
      <alignment horizontal="center" vertical="center"/>
    </xf>
    <xf numFmtId="0" fontId="21" fillId="0" borderId="15" xfId="0" applyFont="1" applyBorder="1" applyAlignment="1">
      <alignment horizontal="center"/>
    </xf>
    <xf numFmtId="0" fontId="21" fillId="0" borderId="22" xfId="0" applyFont="1" applyFill="1" applyBorder="1" applyAlignment="1">
      <alignment horizontal="center" wrapText="1"/>
    </xf>
    <xf numFmtId="0" fontId="21" fillId="0" borderId="23" xfId="6" applyFont="1" applyFill="1" applyBorder="1" applyAlignment="1">
      <alignment horizontal="left" wrapText="1"/>
    </xf>
    <xf numFmtId="1" fontId="23" fillId="0" borderId="23" xfId="0" applyNumberFormat="1" applyFont="1" applyFill="1" applyBorder="1" applyAlignment="1">
      <alignment horizontal="center"/>
    </xf>
    <xf numFmtId="0" fontId="21" fillId="0" borderId="23" xfId="0" applyFont="1" applyFill="1" applyBorder="1" applyAlignment="1">
      <alignment horizontal="center"/>
    </xf>
    <xf numFmtId="0" fontId="21" fillId="0" borderId="23" xfId="0" applyFont="1" applyFill="1" applyBorder="1" applyAlignment="1">
      <alignment horizontal="center" vertical="center"/>
    </xf>
    <xf numFmtId="0" fontId="21" fillId="0" borderId="23" xfId="1" applyFont="1" applyFill="1" applyBorder="1" applyAlignment="1">
      <alignment horizontal="center" vertical="center"/>
    </xf>
    <xf numFmtId="1" fontId="21" fillId="0" borderId="23" xfId="6" applyNumberFormat="1" applyFont="1" applyFill="1" applyBorder="1" applyAlignment="1">
      <alignment horizontal="center" wrapText="1"/>
    </xf>
    <xf numFmtId="165" fontId="21" fillId="0" borderId="23" xfId="0" applyNumberFormat="1" applyFont="1" applyFill="1" applyBorder="1" applyAlignment="1">
      <alignment horizontal="center" vertical="center" wrapText="1"/>
    </xf>
    <xf numFmtId="0" fontId="21" fillId="0" borderId="23" xfId="0" applyFont="1" applyBorder="1" applyAlignment="1">
      <alignment horizontal="center"/>
    </xf>
    <xf numFmtId="0" fontId="21" fillId="0" borderId="24" xfId="0" applyFont="1" applyBorder="1" applyAlignment="1">
      <alignment horizontal="center"/>
    </xf>
    <xf numFmtId="0" fontId="21" fillId="0" borderId="18" xfId="0" applyFont="1" applyFill="1" applyBorder="1" applyAlignment="1">
      <alignment horizontal="center" wrapText="1"/>
    </xf>
    <xf numFmtId="0" fontId="21" fillId="0" borderId="18" xfId="0" applyFont="1" applyFill="1" applyBorder="1" applyAlignment="1">
      <alignment horizontal="left"/>
    </xf>
    <xf numFmtId="0" fontId="21" fillId="0" borderId="18" xfId="0" applyFont="1" applyFill="1" applyBorder="1" applyAlignment="1">
      <alignment horizontal="center"/>
    </xf>
    <xf numFmtId="0" fontId="21" fillId="0" borderId="18" xfId="0" applyFont="1" applyFill="1" applyBorder="1" applyAlignment="1">
      <alignment horizontal="center" vertical="center"/>
    </xf>
    <xf numFmtId="0" fontId="24" fillId="0" borderId="18" xfId="4" applyFont="1" applyFill="1" applyBorder="1" applyAlignment="1" applyProtection="1">
      <alignment horizontal="center" vertical="center"/>
    </xf>
    <xf numFmtId="165" fontId="21" fillId="0" borderId="18" xfId="0" applyNumberFormat="1" applyFont="1" applyFill="1" applyBorder="1" applyAlignment="1">
      <alignment horizontal="center" vertical="center" wrapText="1"/>
    </xf>
    <xf numFmtId="0" fontId="21" fillId="0" borderId="18" xfId="0" applyFont="1" applyBorder="1" applyAlignment="1">
      <alignment horizontal="center"/>
    </xf>
    <xf numFmtId="0" fontId="23" fillId="0" borderId="23" xfId="0" applyFont="1" applyFill="1" applyBorder="1" applyAlignment="1">
      <alignment horizontal="center" vertical="center"/>
    </xf>
    <xf numFmtId="9" fontId="23" fillId="0" borderId="23" xfId="6" applyNumberFormat="1" applyFont="1" applyFill="1" applyBorder="1" applyAlignment="1">
      <alignment horizontal="center" vertical="center" wrapText="1"/>
    </xf>
    <xf numFmtId="0" fontId="23" fillId="0" borderId="23" xfId="6" applyFont="1" applyFill="1" applyBorder="1" applyAlignment="1">
      <alignment horizontal="center" vertical="center" wrapText="1"/>
    </xf>
    <xf numFmtId="164" fontId="21" fillId="0" borderId="7" xfId="0" applyNumberFormat="1" applyFont="1" applyFill="1" applyBorder="1" applyAlignment="1">
      <alignment horizontal="center"/>
    </xf>
    <xf numFmtId="1" fontId="21" fillId="0" borderId="7" xfId="1" applyNumberFormat="1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25" fillId="0" borderId="22" xfId="0" applyFont="1" applyFill="1" applyBorder="1" applyAlignment="1">
      <alignment horizontal="center" wrapText="1"/>
    </xf>
    <xf numFmtId="0" fontId="25" fillId="0" borderId="23" xfId="6" applyFont="1" applyFill="1" applyBorder="1" applyAlignment="1">
      <alignment horizontal="left" wrapText="1"/>
    </xf>
    <xf numFmtId="1" fontId="25" fillId="0" borderId="23" xfId="0" applyNumberFormat="1" applyFont="1" applyFill="1" applyBorder="1" applyAlignment="1">
      <alignment horizontal="center" wrapText="1"/>
    </xf>
    <xf numFmtId="0" fontId="25" fillId="0" borderId="23" xfId="0" applyFont="1" applyFill="1" applyBorder="1" applyAlignment="1">
      <alignment horizontal="center" wrapText="1"/>
    </xf>
    <xf numFmtId="0" fontId="25" fillId="0" borderId="23" xfId="0" applyFont="1" applyFill="1" applyBorder="1" applyAlignment="1">
      <alignment horizontal="center" vertical="center" wrapText="1"/>
    </xf>
    <xf numFmtId="0" fontId="25" fillId="0" borderId="23" xfId="1" applyFont="1" applyFill="1" applyBorder="1" applyAlignment="1">
      <alignment horizontal="center" vertical="center" wrapText="1"/>
    </xf>
    <xf numFmtId="0" fontId="25" fillId="0" borderId="23" xfId="6" applyFont="1" applyFill="1" applyBorder="1" applyAlignment="1">
      <alignment horizontal="center" wrapText="1"/>
    </xf>
    <xf numFmtId="0" fontId="25" fillId="0" borderId="23" xfId="6" applyFont="1" applyFill="1" applyBorder="1" applyAlignment="1">
      <alignment horizontal="center" vertical="center" wrapText="1"/>
    </xf>
    <xf numFmtId="0" fontId="25" fillId="0" borderId="23" xfId="0" applyFont="1" applyFill="1" applyBorder="1" applyAlignment="1">
      <alignment horizontal="center"/>
    </xf>
    <xf numFmtId="165" fontId="25" fillId="0" borderId="23" xfId="0" applyNumberFormat="1" applyFont="1" applyFill="1" applyBorder="1" applyAlignment="1">
      <alignment horizontal="center" vertical="center" wrapText="1"/>
    </xf>
    <xf numFmtId="0" fontId="25" fillId="3" borderId="23" xfId="0" applyFont="1" applyFill="1" applyBorder="1" applyAlignment="1">
      <alignment horizontal="center" vertical="center" wrapText="1"/>
    </xf>
    <xf numFmtId="0" fontId="25" fillId="3" borderId="24" xfId="0" applyFont="1" applyFill="1" applyBorder="1" applyAlignment="1">
      <alignment horizontal="center" vertical="center" wrapText="1"/>
    </xf>
    <xf numFmtId="9" fontId="21" fillId="0" borderId="23" xfId="5" applyFont="1" applyFill="1" applyBorder="1" applyAlignment="1">
      <alignment horizontal="center"/>
    </xf>
    <xf numFmtId="0" fontId="25" fillId="0" borderId="7" xfId="0" applyFont="1" applyFill="1" applyBorder="1" applyAlignment="1">
      <alignment horizontal="left" wrapText="1"/>
    </xf>
    <xf numFmtId="0" fontId="7" fillId="0" borderId="6" xfId="7" applyFont="1" applyFill="1" applyBorder="1" applyAlignment="1">
      <alignment vertical="center" wrapText="1"/>
    </xf>
    <xf numFmtId="0" fontId="7" fillId="0" borderId="9" xfId="7" applyFont="1" applyFill="1" applyBorder="1" applyAlignment="1">
      <alignment vertical="center" wrapText="1"/>
    </xf>
    <xf numFmtId="0" fontId="25" fillId="0" borderId="7" xfId="4" applyFont="1" applyFill="1" applyBorder="1" applyAlignment="1" applyProtection="1">
      <alignment horizontal="center" vertical="center" wrapText="1"/>
    </xf>
    <xf numFmtId="0" fontId="23" fillId="0" borderId="7" xfId="0" applyFont="1" applyFill="1" applyBorder="1" applyAlignment="1">
      <alignment horizontal="center" wrapText="1"/>
    </xf>
    <xf numFmtId="0" fontId="23" fillId="0" borderId="7" xfId="0" applyFont="1" applyFill="1" applyBorder="1" applyAlignment="1">
      <alignment horizontal="left" wrapText="1"/>
    </xf>
    <xf numFmtId="0" fontId="23" fillId="0" borderId="7" xfId="0" applyFont="1" applyFill="1" applyBorder="1" applyAlignment="1">
      <alignment horizontal="center" vertical="center" wrapText="1"/>
    </xf>
    <xf numFmtId="165" fontId="23" fillId="0" borderId="7" xfId="0" applyNumberFormat="1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 wrapText="1"/>
    </xf>
    <xf numFmtId="0" fontId="23" fillId="6" borderId="7" xfId="0" applyFont="1" applyFill="1" applyBorder="1" applyAlignment="1">
      <alignment horizontal="center" vertical="center" wrapText="1"/>
    </xf>
    <xf numFmtId="0" fontId="25" fillId="0" borderId="23" xfId="0" applyFont="1" applyFill="1" applyBorder="1" applyAlignment="1">
      <alignment horizontal="left" wrapText="1"/>
    </xf>
    <xf numFmtId="0" fontId="23" fillId="0" borderId="7" xfId="6" applyFont="1" applyFill="1" applyBorder="1" applyAlignment="1">
      <alignment horizontal="left" wrapText="1"/>
    </xf>
    <xf numFmtId="1" fontId="23" fillId="0" borderId="7" xfId="0" applyNumberFormat="1" applyFont="1" applyFill="1" applyBorder="1" applyAlignment="1">
      <alignment horizontal="center" wrapText="1"/>
    </xf>
    <xf numFmtId="0" fontId="21" fillId="0" borderId="7" xfId="0" applyFont="1" applyFill="1" applyBorder="1" applyAlignment="1">
      <alignment horizontal="center" vertical="center" wrapText="1"/>
    </xf>
    <xf numFmtId="0" fontId="23" fillId="0" borderId="7" xfId="1" applyFont="1" applyFill="1" applyBorder="1" applyAlignment="1">
      <alignment horizontal="center" vertical="center" wrapText="1"/>
    </xf>
    <xf numFmtId="0" fontId="23" fillId="0" borderId="7" xfId="6" applyFont="1" applyFill="1" applyBorder="1" applyAlignment="1">
      <alignment horizontal="center" wrapText="1"/>
    </xf>
    <xf numFmtId="0" fontId="23" fillId="0" borderId="0" xfId="6" applyFont="1" applyFill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3" fillId="0" borderId="23" xfId="6" applyFont="1" applyFill="1" applyBorder="1" applyAlignment="1">
      <alignment horizontal="left" wrapText="1"/>
    </xf>
    <xf numFmtId="1" fontId="23" fillId="0" borderId="23" xfId="0" applyNumberFormat="1" applyFont="1" applyFill="1" applyBorder="1" applyAlignment="1">
      <alignment horizontal="center" wrapText="1"/>
    </xf>
    <xf numFmtId="0" fontId="21" fillId="0" borderId="23" xfId="0" applyFont="1" applyFill="1" applyBorder="1" applyAlignment="1">
      <alignment horizontal="center" wrapText="1"/>
    </xf>
    <xf numFmtId="0" fontId="21" fillId="0" borderId="23" xfId="0" applyFont="1" applyFill="1" applyBorder="1" applyAlignment="1">
      <alignment horizontal="center" vertical="center" wrapText="1"/>
    </xf>
    <xf numFmtId="0" fontId="23" fillId="0" borderId="23" xfId="1" applyFont="1" applyFill="1" applyBorder="1" applyAlignment="1">
      <alignment horizontal="center" vertical="center" wrapText="1"/>
    </xf>
    <xf numFmtId="0" fontId="23" fillId="0" borderId="23" xfId="6" applyFont="1" applyFill="1" applyBorder="1" applyAlignment="1">
      <alignment horizontal="center" wrapText="1"/>
    </xf>
    <xf numFmtId="165" fontId="23" fillId="0" borderId="23" xfId="0" applyNumberFormat="1" applyFont="1" applyFill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 wrapText="1"/>
    </xf>
    <xf numFmtId="0" fontId="24" fillId="0" borderId="7" xfId="1" applyFont="1" applyFill="1" applyBorder="1" applyAlignment="1">
      <alignment horizontal="center" vertical="center" wrapText="1"/>
    </xf>
    <xf numFmtId="0" fontId="23" fillId="0" borderId="23" xfId="0" applyFont="1" applyFill="1" applyBorder="1" applyAlignment="1">
      <alignment horizontal="left" wrapText="1"/>
    </xf>
    <xf numFmtId="0" fontId="23" fillId="0" borderId="23" xfId="0" applyFont="1" applyFill="1" applyBorder="1" applyAlignment="1">
      <alignment horizontal="center" wrapText="1"/>
    </xf>
    <xf numFmtId="0" fontId="24" fillId="0" borderId="23" xfId="1" applyFont="1" applyFill="1" applyBorder="1" applyAlignment="1">
      <alignment horizontal="center" vertical="center" wrapText="1"/>
    </xf>
    <xf numFmtId="0" fontId="23" fillId="0" borderId="23" xfId="0" applyFont="1" applyFill="1" applyBorder="1" applyAlignment="1">
      <alignment horizontal="center" vertical="center" wrapText="1"/>
    </xf>
    <xf numFmtId="0" fontId="21" fillId="0" borderId="23" xfId="0" applyFont="1" applyFill="1" applyBorder="1" applyAlignment="1">
      <alignment horizontal="left" wrapText="1"/>
    </xf>
    <xf numFmtId="0" fontId="7" fillId="0" borderId="7" xfId="7" applyFont="1" applyFill="1" applyBorder="1" applyAlignment="1">
      <alignment vertical="center" wrapText="1"/>
    </xf>
    <xf numFmtId="0" fontId="7" fillId="0" borderId="8" xfId="7" applyFont="1" applyFill="1" applyBorder="1" applyAlignment="1">
      <alignment vertical="center" wrapText="1"/>
    </xf>
    <xf numFmtId="0" fontId="24" fillId="0" borderId="7" xfId="4" applyFont="1" applyFill="1" applyBorder="1" applyAlignment="1" applyProtection="1">
      <alignment horizontal="center" vertical="center" wrapText="1"/>
    </xf>
    <xf numFmtId="0" fontId="27" fillId="0" borderId="7" xfId="0" applyFont="1" applyFill="1" applyBorder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0" fontId="21" fillId="0" borderId="25" xfId="0" applyFont="1" applyFill="1" applyBorder="1" applyAlignment="1">
      <alignment horizontal="center" vertical="center" wrapText="1"/>
    </xf>
    <xf numFmtId="0" fontId="21" fillId="0" borderId="25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vertical="center"/>
    </xf>
    <xf numFmtId="0" fontId="21" fillId="0" borderId="25" xfId="0" applyFont="1" applyBorder="1" applyAlignment="1">
      <alignment horizontal="center" vertical="center" wrapText="1"/>
    </xf>
    <xf numFmtId="0" fontId="21" fillId="0" borderId="26" xfId="0" applyFont="1" applyBorder="1" applyAlignment="1">
      <alignment horizontal="center" vertical="center" wrapText="1"/>
    </xf>
    <xf numFmtId="14" fontId="21" fillId="0" borderId="7" xfId="0" applyNumberFormat="1" applyFont="1" applyFill="1" applyBorder="1" applyAlignment="1">
      <alignment horizontal="center" vertical="center"/>
    </xf>
    <xf numFmtId="49" fontId="21" fillId="0" borderId="7" xfId="0" applyNumberFormat="1" applyFont="1" applyFill="1" applyBorder="1" applyAlignment="1">
      <alignment horizontal="center" wrapText="1"/>
    </xf>
    <xf numFmtId="0" fontId="21" fillId="0" borderId="0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/>
    </xf>
    <xf numFmtId="9" fontId="0" fillId="0" borderId="7" xfId="0" applyNumberFormat="1" applyFont="1" applyFill="1" applyBorder="1" applyAlignment="1">
      <alignment horizontal="center"/>
    </xf>
    <xf numFmtId="0" fontId="21" fillId="6" borderId="7" xfId="0" applyFont="1" applyFill="1" applyBorder="1" applyAlignment="1">
      <alignment horizontal="center" vertical="center" wrapText="1"/>
    </xf>
    <xf numFmtId="10" fontId="0" fillId="0" borderId="7" xfId="0" applyNumberFormat="1" applyFont="1" applyFill="1" applyBorder="1" applyAlignment="1">
      <alignment horizontal="center"/>
    </xf>
    <xf numFmtId="49" fontId="23" fillId="0" borderId="7" xfId="0" applyNumberFormat="1" applyFont="1" applyFill="1" applyBorder="1" applyAlignment="1">
      <alignment horizontal="center" wrapText="1"/>
    </xf>
    <xf numFmtId="0" fontId="21" fillId="0" borderId="27" xfId="0" applyFont="1" applyFill="1" applyBorder="1" applyAlignment="1">
      <alignment horizontal="center" vertical="center" wrapText="1"/>
    </xf>
    <xf numFmtId="0" fontId="21" fillId="0" borderId="18" xfId="0" applyFont="1" applyFill="1" applyBorder="1" applyAlignment="1">
      <alignment horizontal="center" vertical="center" wrapText="1"/>
    </xf>
    <xf numFmtId="0" fontId="21" fillId="0" borderId="27" xfId="0" applyFont="1" applyFill="1" applyBorder="1" applyAlignment="1">
      <alignment horizontal="center"/>
    </xf>
    <xf numFmtId="0" fontId="21" fillId="0" borderId="27" xfId="0" applyFont="1" applyFill="1" applyBorder="1" applyAlignment="1">
      <alignment horizontal="center" vertical="center"/>
    </xf>
    <xf numFmtId="0" fontId="21" fillId="0" borderId="27" xfId="0" applyFont="1" applyBorder="1" applyAlignment="1">
      <alignment horizontal="center" vertical="center" wrapText="1"/>
    </xf>
    <xf numFmtId="0" fontId="21" fillId="0" borderId="28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7" fillId="0" borderId="10" xfId="0" applyFont="1" applyFill="1" applyBorder="1" applyAlignment="1">
      <alignment vertical="center" wrapText="1"/>
    </xf>
    <xf numFmtId="0" fontId="7" fillId="0" borderId="11" xfId="0" applyFont="1" applyFill="1" applyBorder="1" applyAlignment="1">
      <alignment vertical="center" wrapText="1"/>
    </xf>
    <xf numFmtId="0" fontId="30" fillId="2" borderId="1" xfId="0" applyFont="1" applyFill="1" applyBorder="1" applyAlignment="1">
      <alignment horizontal="center" vertical="center" wrapText="1"/>
    </xf>
    <xf numFmtId="0" fontId="30" fillId="2" borderId="2" xfId="0" applyFont="1" applyFill="1" applyBorder="1" applyAlignment="1">
      <alignment horizontal="center" vertical="center" wrapText="1"/>
    </xf>
    <xf numFmtId="0" fontId="30" fillId="2" borderId="3" xfId="0" applyFont="1" applyFill="1" applyBorder="1" applyAlignment="1">
      <alignment horizontal="center" vertical="center" wrapText="1"/>
    </xf>
    <xf numFmtId="49" fontId="15" fillId="2" borderId="3" xfId="0" applyNumberFormat="1" applyFont="1" applyFill="1" applyBorder="1" applyAlignment="1">
      <alignment horizontal="center" vertical="center" wrapText="1"/>
    </xf>
    <xf numFmtId="0" fontId="30" fillId="2" borderId="3" xfId="0" applyFont="1" applyFill="1" applyBorder="1" applyAlignment="1">
      <alignment horizontal="left" vertical="center" wrapText="1"/>
    </xf>
    <xf numFmtId="0" fontId="30" fillId="2" borderId="4" xfId="0" applyFont="1" applyFill="1" applyBorder="1" applyAlignment="1">
      <alignment horizontal="center" vertical="center" wrapText="1"/>
    </xf>
    <xf numFmtId="0" fontId="31" fillId="0" borderId="7" xfId="0" applyFont="1" applyBorder="1" applyAlignment="1">
      <alignment horizontal="center" vertical="center" wrapText="1"/>
    </xf>
    <xf numFmtId="0" fontId="31" fillId="4" borderId="7" xfId="0" applyFont="1" applyFill="1" applyBorder="1" applyAlignment="1">
      <alignment vertical="center" wrapText="1"/>
    </xf>
    <xf numFmtId="0" fontId="31" fillId="0" borderId="7" xfId="0" applyFont="1" applyBorder="1" applyAlignment="1">
      <alignment vertical="center" wrapText="1"/>
    </xf>
    <xf numFmtId="0" fontId="31" fillId="0" borderId="7" xfId="0" applyFont="1" applyBorder="1" applyAlignment="1">
      <alignment horizontal="center" vertical="center"/>
    </xf>
    <xf numFmtId="0" fontId="32" fillId="4" borderId="7" xfId="0" applyFont="1" applyFill="1" applyBorder="1" applyAlignment="1">
      <alignment vertical="center" wrapText="1"/>
    </xf>
    <xf numFmtId="0" fontId="31" fillId="4" borderId="7" xfId="0" applyFont="1" applyFill="1" applyBorder="1" applyAlignment="1">
      <alignment horizontal="center" vertical="center" wrapText="1"/>
    </xf>
    <xf numFmtId="0" fontId="31" fillId="0" borderId="7" xfId="0" applyFont="1" applyFill="1" applyBorder="1" applyAlignment="1">
      <alignment horizontal="center" vertical="center"/>
    </xf>
    <xf numFmtId="0" fontId="31" fillId="0" borderId="7" xfId="0" applyFont="1" applyBorder="1"/>
    <xf numFmtId="0" fontId="31" fillId="6" borderId="7" xfId="0" applyFont="1" applyFill="1" applyBorder="1" applyAlignment="1">
      <alignment horizontal="center" vertical="center" wrapText="1"/>
    </xf>
    <xf numFmtId="0" fontId="16" fillId="6" borderId="7" xfId="0" applyFont="1" applyFill="1" applyBorder="1" applyAlignment="1">
      <alignment horizontal="center" vertical="center"/>
    </xf>
    <xf numFmtId="0" fontId="16" fillId="6" borderId="7" xfId="0" applyFont="1" applyFill="1" applyBorder="1" applyAlignment="1">
      <alignment vertical="center"/>
    </xf>
    <xf numFmtId="0" fontId="31" fillId="0" borderId="7" xfId="0" applyFont="1" applyBorder="1" applyAlignment="1">
      <alignment horizontal="left" vertical="center"/>
    </xf>
    <xf numFmtId="0" fontId="31" fillId="0" borderId="7" xfId="0" applyFont="1" applyFill="1" applyBorder="1" applyAlignment="1">
      <alignment vertical="center" wrapText="1"/>
    </xf>
    <xf numFmtId="0" fontId="31" fillId="10" borderId="7" xfId="0" applyFont="1" applyFill="1" applyBorder="1" applyAlignment="1">
      <alignment horizontal="center" vertical="center" wrapText="1"/>
    </xf>
    <xf numFmtId="0" fontId="31" fillId="11" borderId="7" xfId="0" applyFont="1" applyFill="1" applyBorder="1" applyAlignment="1">
      <alignment vertical="center" wrapText="1"/>
    </xf>
    <xf numFmtId="0" fontId="31" fillId="10" borderId="7" xfId="0" applyFont="1" applyFill="1" applyBorder="1" applyAlignment="1">
      <alignment vertical="center" wrapText="1"/>
    </xf>
    <xf numFmtId="0" fontId="31" fillId="10" borderId="7" xfId="0" applyFont="1" applyFill="1" applyBorder="1" applyAlignment="1">
      <alignment horizontal="center" vertical="center"/>
    </xf>
    <xf numFmtId="0" fontId="32" fillId="11" borderId="7" xfId="0" applyFont="1" applyFill="1" applyBorder="1" applyAlignment="1">
      <alignment vertical="center" wrapText="1"/>
    </xf>
    <xf numFmtId="1" fontId="31" fillId="11" borderId="7" xfId="0" applyNumberFormat="1" applyFont="1" applyFill="1" applyBorder="1" applyAlignment="1">
      <alignment horizontal="center" vertical="center" wrapText="1"/>
    </xf>
    <xf numFmtId="0" fontId="31" fillId="10" borderId="7" xfId="0" applyFont="1" applyFill="1" applyBorder="1"/>
    <xf numFmtId="0" fontId="16" fillId="10" borderId="7" xfId="0" applyFont="1" applyFill="1" applyBorder="1" applyAlignment="1">
      <alignment horizontal="left" vertical="center" wrapText="1"/>
    </xf>
    <xf numFmtId="0" fontId="16" fillId="10" borderId="7" xfId="0" applyFont="1" applyFill="1" applyBorder="1" applyAlignment="1">
      <alignment horizontal="center" vertical="center"/>
    </xf>
    <xf numFmtId="0" fontId="16" fillId="10" borderId="7" xfId="0" applyFont="1" applyFill="1" applyBorder="1" applyAlignment="1">
      <alignment vertical="center"/>
    </xf>
    <xf numFmtId="0" fontId="31" fillId="10" borderId="7" xfId="0" applyFont="1" applyFill="1" applyBorder="1" applyAlignment="1">
      <alignment horizontal="left" vertical="center"/>
    </xf>
    <xf numFmtId="0" fontId="33" fillId="4" borderId="7" xfId="0" applyFont="1" applyFill="1" applyBorder="1" applyAlignment="1">
      <alignment vertical="center" wrapText="1"/>
    </xf>
    <xf numFmtId="0" fontId="32" fillId="0" borderId="7" xfId="0" applyFont="1" applyBorder="1" applyAlignment="1">
      <alignment vertical="center" wrapText="1"/>
    </xf>
    <xf numFmtId="0" fontId="31" fillId="4" borderId="7" xfId="0" applyFont="1" applyFill="1" applyBorder="1" applyAlignment="1">
      <alignment vertical="center"/>
    </xf>
    <xf numFmtId="0" fontId="34" fillId="3" borderId="7" xfId="0" applyFont="1" applyFill="1" applyBorder="1" applyAlignment="1">
      <alignment horizontal="center" vertical="center" wrapText="1"/>
    </xf>
    <xf numFmtId="0" fontId="34" fillId="5" borderId="7" xfId="0" applyFont="1" applyFill="1" applyBorder="1" applyAlignment="1">
      <alignment vertical="center" wrapText="1"/>
    </xf>
    <xf numFmtId="0" fontId="34" fillId="3" borderId="7" xfId="0" applyFont="1" applyFill="1" applyBorder="1" applyAlignment="1">
      <alignment vertical="center" wrapText="1"/>
    </xf>
    <xf numFmtId="0" fontId="34" fillId="3" borderId="7" xfId="0" applyFont="1" applyFill="1" applyBorder="1" applyAlignment="1">
      <alignment horizontal="center" vertical="center"/>
    </xf>
    <xf numFmtId="0" fontId="35" fillId="5" borderId="7" xfId="0" applyFont="1" applyFill="1" applyBorder="1" applyAlignment="1">
      <alignment vertical="center" wrapText="1"/>
    </xf>
    <xf numFmtId="11" fontId="34" fillId="5" borderId="7" xfId="0" applyNumberFormat="1" applyFont="1" applyFill="1" applyBorder="1" applyAlignment="1">
      <alignment horizontal="center" vertical="center" wrapText="1"/>
    </xf>
    <xf numFmtId="0" fontId="34" fillId="3" borderId="7" xfId="0" applyFont="1" applyFill="1" applyBorder="1"/>
    <xf numFmtId="0" fontId="34" fillId="3" borderId="7" xfId="0" applyFont="1" applyFill="1" applyBorder="1" applyAlignment="1">
      <alignment vertical="center"/>
    </xf>
    <xf numFmtId="0" fontId="34" fillId="5" borderId="7" xfId="0" applyFont="1" applyFill="1" applyBorder="1" applyAlignment="1">
      <alignment horizontal="center" vertical="center" wrapText="1"/>
    </xf>
    <xf numFmtId="0" fontId="34" fillId="3" borderId="7" xfId="0" applyFont="1" applyFill="1" applyBorder="1" applyAlignment="1">
      <alignment horizontal="left" vertical="center" wrapText="1"/>
    </xf>
    <xf numFmtId="0" fontId="31" fillId="6" borderId="7" xfId="0" applyFont="1" applyFill="1" applyBorder="1" applyAlignment="1">
      <alignment horizontal="left" vertical="center"/>
    </xf>
    <xf numFmtId="0" fontId="31" fillId="0" borderId="7" xfId="0" applyFont="1" applyBorder="1" applyAlignment="1">
      <alignment horizontal="center"/>
    </xf>
    <xf numFmtId="0" fontId="37" fillId="6" borderId="7" xfId="1" applyFont="1" applyFill="1" applyBorder="1" applyAlignment="1">
      <alignment horizontal="left" vertical="center"/>
    </xf>
    <xf numFmtId="0" fontId="31" fillId="0" borderId="7" xfId="0" applyFont="1" applyBorder="1" applyAlignment="1">
      <alignment horizontal="left"/>
    </xf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Fill="1" applyAlignment="1">
      <alignment vertical="center" wrapText="1"/>
    </xf>
    <xf numFmtId="0" fontId="37" fillId="0" borderId="7" xfId="1" applyFont="1" applyBorder="1" applyAlignment="1">
      <alignment horizontal="left" vertical="center"/>
    </xf>
    <xf numFmtId="0" fontId="16" fillId="0" borderId="7" xfId="6" applyFont="1" applyFill="1" applyBorder="1" applyAlignment="1">
      <alignment horizontal="left" vertical="center" wrapText="1"/>
    </xf>
    <xf numFmtId="1" fontId="16" fillId="0" borderId="7" xfId="0" applyNumberFormat="1" applyFont="1" applyFill="1" applyBorder="1" applyAlignment="1">
      <alignment horizontal="center" vertical="center"/>
    </xf>
    <xf numFmtId="0" fontId="16" fillId="0" borderId="7" xfId="6" applyFont="1" applyFill="1" applyBorder="1" applyAlignment="1">
      <alignment horizontal="center" vertical="center" wrapText="1"/>
    </xf>
    <xf numFmtId="0" fontId="16" fillId="0" borderId="7" xfId="1" applyFont="1" applyFill="1" applyBorder="1" applyAlignment="1">
      <alignment vertical="center" wrapText="1"/>
    </xf>
    <xf numFmtId="0" fontId="16" fillId="0" borderId="7" xfId="6" applyFont="1" applyFill="1" applyBorder="1" applyAlignment="1">
      <alignment horizontal="center" vertical="center"/>
    </xf>
    <xf numFmtId="0" fontId="16" fillId="6" borderId="7" xfId="6" applyFont="1" applyFill="1" applyBorder="1" applyAlignment="1">
      <alignment horizontal="center" vertical="center" wrapText="1"/>
    </xf>
    <xf numFmtId="0" fontId="16" fillId="6" borderId="7" xfId="6" applyFont="1" applyFill="1" applyBorder="1" applyAlignment="1">
      <alignment horizontal="left" vertical="center" wrapText="1"/>
    </xf>
    <xf numFmtId="14" fontId="31" fillId="6" borderId="7" xfId="0" applyNumberFormat="1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vertical="center"/>
    </xf>
    <xf numFmtId="0" fontId="34" fillId="3" borderId="7" xfId="6" applyFont="1" applyFill="1" applyBorder="1" applyAlignment="1">
      <alignment horizontal="left" vertical="center" wrapText="1"/>
    </xf>
    <xf numFmtId="1" fontId="34" fillId="3" borderId="7" xfId="0" applyNumberFormat="1" applyFont="1" applyFill="1" applyBorder="1" applyAlignment="1">
      <alignment horizontal="center" vertical="center"/>
    </xf>
    <xf numFmtId="0" fontId="34" fillId="3" borderId="7" xfId="6" applyFont="1" applyFill="1" applyBorder="1" applyAlignment="1">
      <alignment horizontal="center" vertical="center" wrapText="1"/>
    </xf>
    <xf numFmtId="0" fontId="34" fillId="3" borderId="7" xfId="1" applyFont="1" applyFill="1" applyBorder="1" applyAlignment="1">
      <alignment vertical="center" wrapText="1"/>
    </xf>
    <xf numFmtId="0" fontId="34" fillId="3" borderId="7" xfId="6" applyFont="1" applyFill="1" applyBorder="1" applyAlignment="1">
      <alignment horizontal="center" vertical="center"/>
    </xf>
    <xf numFmtId="0" fontId="34" fillId="3" borderId="7" xfId="0" applyFont="1" applyFill="1" applyBorder="1" applyAlignment="1">
      <alignment horizontal="center"/>
    </xf>
    <xf numFmtId="14" fontId="34" fillId="3" borderId="7" xfId="0" applyNumberFormat="1" applyFont="1" applyFill="1" applyBorder="1" applyAlignment="1">
      <alignment horizontal="center" vertical="center"/>
    </xf>
    <xf numFmtId="0" fontId="31" fillId="8" borderId="7" xfId="0" applyFont="1" applyFill="1" applyBorder="1" applyAlignment="1">
      <alignment horizontal="center" vertical="center"/>
    </xf>
    <xf numFmtId="0" fontId="31" fillId="3" borderId="7" xfId="0" applyFont="1" applyFill="1" applyBorder="1" applyAlignment="1">
      <alignment horizontal="center" vertical="center"/>
    </xf>
    <xf numFmtId="0" fontId="31" fillId="0" borderId="15" xfId="0" applyFont="1" applyFill="1" applyBorder="1" applyAlignment="1">
      <alignment horizontal="center" vertical="center"/>
    </xf>
    <xf numFmtId="0" fontId="16" fillId="0" borderId="15" xfId="6" applyFont="1" applyFill="1" applyBorder="1" applyAlignment="1">
      <alignment horizontal="left" vertical="center" wrapText="1"/>
    </xf>
    <xf numFmtId="1" fontId="16" fillId="0" borderId="15" xfId="0" applyNumberFormat="1" applyFont="1" applyFill="1" applyBorder="1" applyAlignment="1">
      <alignment horizontal="center" vertical="center"/>
    </xf>
    <xf numFmtId="0" fontId="16" fillId="0" borderId="15" xfId="6" applyFont="1" applyFill="1" applyBorder="1" applyAlignment="1">
      <alignment horizontal="center" vertical="center" wrapText="1"/>
    </xf>
    <xf numFmtId="0" fontId="16" fillId="0" borderId="15" xfId="0" applyFont="1" applyFill="1" applyBorder="1" applyAlignment="1">
      <alignment vertical="center"/>
    </xf>
    <xf numFmtId="0" fontId="16" fillId="0" borderId="15" xfId="6" applyFont="1" applyFill="1" applyBorder="1" applyAlignment="1">
      <alignment horizontal="center" vertical="center"/>
    </xf>
    <xf numFmtId="0" fontId="31" fillId="0" borderId="15" xfId="0" applyFont="1" applyBorder="1" applyAlignment="1">
      <alignment horizontal="center" vertical="center"/>
    </xf>
    <xf numFmtId="0" fontId="16" fillId="6" borderId="15" xfId="6" applyFont="1" applyFill="1" applyBorder="1" applyAlignment="1">
      <alignment horizontal="center" vertical="center" wrapText="1"/>
    </xf>
    <xf numFmtId="0" fontId="16" fillId="6" borderId="15" xfId="6" applyFont="1" applyFill="1" applyBorder="1" applyAlignment="1">
      <alignment horizontal="left" vertical="center" wrapText="1"/>
    </xf>
    <xf numFmtId="0" fontId="31" fillId="8" borderId="15" xfId="0" applyFont="1" applyFill="1" applyBorder="1" applyAlignment="1">
      <alignment horizontal="center" vertical="center"/>
    </xf>
    <xf numFmtId="0" fontId="31" fillId="0" borderId="15" xfId="0" applyFont="1" applyBorder="1" applyAlignment="1">
      <alignment horizontal="center"/>
    </xf>
    <xf numFmtId="0" fontId="31" fillId="0" borderId="15" xfId="0" applyFont="1" applyBorder="1"/>
    <xf numFmtId="0" fontId="31" fillId="0" borderId="15" xfId="0" applyFont="1" applyBorder="1" applyAlignment="1">
      <alignment horizontal="center" vertical="center" wrapText="1"/>
    </xf>
    <xf numFmtId="14" fontId="31" fillId="6" borderId="15" xfId="0" applyNumberFormat="1" applyFont="1" applyFill="1" applyBorder="1" applyAlignment="1">
      <alignment horizontal="center" vertical="center"/>
    </xf>
    <xf numFmtId="0" fontId="31" fillId="0" borderId="29" xfId="0" applyFont="1" applyFill="1" applyBorder="1" applyAlignment="1">
      <alignment horizontal="center" vertical="center"/>
    </xf>
    <xf numFmtId="0" fontId="31" fillId="0" borderId="30" xfId="0" applyFont="1" applyFill="1" applyBorder="1" applyAlignment="1">
      <alignment horizontal="center" vertical="center"/>
    </xf>
    <xf numFmtId="0" fontId="16" fillId="0" borderId="30" xfId="6" applyFont="1" applyFill="1" applyBorder="1" applyAlignment="1">
      <alignment horizontal="left" vertical="center" wrapText="1"/>
    </xf>
    <xf numFmtId="1" fontId="16" fillId="0" borderId="30" xfId="0" applyNumberFormat="1" applyFont="1" applyFill="1" applyBorder="1" applyAlignment="1">
      <alignment horizontal="center" vertical="center"/>
    </xf>
    <xf numFmtId="0" fontId="16" fillId="0" borderId="30" xfId="6" applyFont="1" applyFill="1" applyBorder="1" applyAlignment="1">
      <alignment horizontal="center" vertical="center" wrapText="1"/>
    </xf>
    <xf numFmtId="0" fontId="16" fillId="0" borderId="30" xfId="0" applyFont="1" applyFill="1" applyBorder="1" applyAlignment="1">
      <alignment vertical="center"/>
    </xf>
    <xf numFmtId="0" fontId="34" fillId="0" borderId="30" xfId="6" applyFont="1" applyFill="1" applyBorder="1" applyAlignment="1">
      <alignment horizontal="center" vertical="center"/>
    </xf>
    <xf numFmtId="0" fontId="31" fillId="0" borderId="30" xfId="0" applyFont="1" applyBorder="1" applyAlignment="1">
      <alignment horizontal="center" vertical="center"/>
    </xf>
    <xf numFmtId="0" fontId="16" fillId="6" borderId="30" xfId="6" applyFont="1" applyFill="1" applyBorder="1" applyAlignment="1">
      <alignment horizontal="center" vertical="center" wrapText="1"/>
    </xf>
    <xf numFmtId="0" fontId="16" fillId="6" borderId="30" xfId="6" applyFont="1" applyFill="1" applyBorder="1" applyAlignment="1">
      <alignment horizontal="left" vertical="center" wrapText="1"/>
    </xf>
    <xf numFmtId="0" fontId="31" fillId="0" borderId="30" xfId="0" applyFont="1" applyBorder="1" applyAlignment="1">
      <alignment horizontal="center"/>
    </xf>
    <xf numFmtId="0" fontId="31" fillId="0" borderId="30" xfId="0" applyFont="1" applyBorder="1"/>
    <xf numFmtId="0" fontId="31" fillId="0" borderId="30" xfId="0" applyFont="1" applyBorder="1" applyAlignment="1">
      <alignment horizontal="center" vertical="center" wrapText="1"/>
    </xf>
    <xf numFmtId="14" fontId="31" fillId="6" borderId="30" xfId="0" applyNumberFormat="1" applyFont="1" applyFill="1" applyBorder="1" applyAlignment="1">
      <alignment horizontal="center" vertical="center"/>
    </xf>
    <xf numFmtId="0" fontId="31" fillId="0" borderId="31" xfId="0" applyFont="1" applyBorder="1"/>
    <xf numFmtId="0" fontId="31" fillId="0" borderId="5" xfId="0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/>
    </xf>
    <xf numFmtId="0" fontId="16" fillId="0" borderId="6" xfId="6" applyFont="1" applyFill="1" applyBorder="1" applyAlignment="1">
      <alignment horizontal="left" vertical="center" wrapText="1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6" applyFont="1" applyFill="1" applyBorder="1" applyAlignment="1">
      <alignment horizontal="center" vertical="center" wrapText="1"/>
    </xf>
    <xf numFmtId="0" fontId="31" fillId="0" borderId="6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vertical="center"/>
    </xf>
    <xf numFmtId="0" fontId="16" fillId="0" borderId="6" xfId="6" applyFont="1" applyFill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0" fontId="16" fillId="6" borderId="6" xfId="6" applyFont="1" applyFill="1" applyBorder="1" applyAlignment="1">
      <alignment horizontal="center" vertical="center" wrapText="1"/>
    </xf>
    <xf numFmtId="0" fontId="16" fillId="6" borderId="6" xfId="6" applyFont="1" applyFill="1" applyBorder="1" applyAlignment="1">
      <alignment horizontal="left" vertical="center" wrapText="1"/>
    </xf>
    <xf numFmtId="0" fontId="31" fillId="0" borderId="6" xfId="0" applyFont="1" applyBorder="1" applyAlignment="1">
      <alignment horizontal="center"/>
    </xf>
    <xf numFmtId="0" fontId="31" fillId="0" borderId="6" xfId="0" applyFont="1" applyBorder="1"/>
    <xf numFmtId="0" fontId="31" fillId="0" borderId="6" xfId="0" applyFont="1" applyBorder="1" applyAlignment="1">
      <alignment horizontal="center" vertical="center" wrapText="1"/>
    </xf>
    <xf numFmtId="14" fontId="31" fillId="6" borderId="6" xfId="0" applyNumberFormat="1" applyFont="1" applyFill="1" applyBorder="1" applyAlignment="1">
      <alignment horizontal="center" vertical="center"/>
    </xf>
    <xf numFmtId="0" fontId="31" fillId="0" borderId="9" xfId="0" applyFont="1" applyBorder="1"/>
    <xf numFmtId="0" fontId="31" fillId="0" borderId="19" xfId="0" applyFont="1" applyFill="1" applyBorder="1" applyAlignment="1">
      <alignment horizontal="center" vertical="center"/>
    </xf>
    <xf numFmtId="0" fontId="31" fillId="0" borderId="12" xfId="0" applyFont="1" applyFill="1" applyBorder="1" applyAlignment="1">
      <alignment horizontal="center" vertical="center"/>
    </xf>
    <xf numFmtId="0" fontId="31" fillId="0" borderId="8" xfId="0" applyFont="1" applyBorder="1"/>
    <xf numFmtId="0" fontId="16" fillId="0" borderId="7" xfId="0" applyFont="1" applyFill="1" applyBorder="1" applyAlignment="1">
      <alignment horizontal="center" vertical="center"/>
    </xf>
    <xf numFmtId="14" fontId="16" fillId="6" borderId="7" xfId="0" applyNumberFormat="1" applyFont="1" applyFill="1" applyBorder="1" applyAlignment="1">
      <alignment vertical="center"/>
    </xf>
    <xf numFmtId="0" fontId="31" fillId="6" borderId="7" xfId="0" applyFont="1" applyFill="1" applyBorder="1"/>
    <xf numFmtId="0" fontId="34" fillId="3" borderId="19" xfId="0" applyFont="1" applyFill="1" applyBorder="1" applyAlignment="1">
      <alignment horizontal="center" vertical="center"/>
    </xf>
    <xf numFmtId="0" fontId="34" fillId="3" borderId="12" xfId="0" applyFont="1" applyFill="1" applyBorder="1" applyAlignment="1">
      <alignment horizontal="center" vertical="center"/>
    </xf>
    <xf numFmtId="0" fontId="34" fillId="3" borderId="8" xfId="0" applyFont="1" applyFill="1" applyBorder="1"/>
    <xf numFmtId="0" fontId="30" fillId="0" borderId="7" xfId="0" applyFont="1" applyBorder="1" applyAlignment="1">
      <alignment horizontal="left"/>
    </xf>
    <xf numFmtId="0" fontId="37" fillId="0" borderId="7" xfId="1" applyFont="1" applyBorder="1" applyAlignment="1">
      <alignment horizontal="left"/>
    </xf>
    <xf numFmtId="0" fontId="31" fillId="6" borderId="7" xfId="0" applyFont="1" applyFill="1" applyBorder="1" applyAlignment="1">
      <alignment horizontal="left"/>
    </xf>
    <xf numFmtId="0" fontId="34" fillId="6" borderId="7" xfId="0" applyFont="1" applyFill="1" applyBorder="1" applyAlignment="1">
      <alignment horizontal="left"/>
    </xf>
    <xf numFmtId="0" fontId="37" fillId="6" borderId="7" xfId="1" applyFont="1" applyFill="1" applyBorder="1" applyAlignment="1">
      <alignment horizontal="left"/>
    </xf>
    <xf numFmtId="0" fontId="31" fillId="3" borderId="19" xfId="0" applyFont="1" applyFill="1" applyBorder="1" applyAlignment="1">
      <alignment horizontal="center" vertical="center" wrapText="1"/>
    </xf>
    <xf numFmtId="0" fontId="31" fillId="3" borderId="12" xfId="0" applyFont="1" applyFill="1" applyBorder="1" applyAlignment="1">
      <alignment horizontal="center" vertical="center" wrapText="1"/>
    </xf>
    <xf numFmtId="0" fontId="31" fillId="5" borderId="7" xfId="0" applyFont="1" applyFill="1" applyBorder="1" applyAlignment="1">
      <alignment vertical="center" wrapText="1"/>
    </xf>
    <xf numFmtId="0" fontId="31" fillId="3" borderId="7" xfId="0" applyFont="1" applyFill="1" applyBorder="1" applyAlignment="1">
      <alignment vertical="center" wrapText="1"/>
    </xf>
    <xf numFmtId="0" fontId="32" fillId="5" borderId="7" xfId="0" applyFont="1" applyFill="1" applyBorder="1" applyAlignment="1">
      <alignment vertical="center" wrapText="1"/>
    </xf>
    <xf numFmtId="0" fontId="31" fillId="5" borderId="7" xfId="0" applyFont="1" applyFill="1" applyBorder="1" applyAlignment="1">
      <alignment horizontal="center" vertical="center" wrapText="1"/>
    </xf>
    <xf numFmtId="0" fontId="31" fillId="3" borderId="7" xfId="0" applyFont="1" applyFill="1" applyBorder="1" applyAlignment="1">
      <alignment horizontal="center" vertical="center" wrapText="1"/>
    </xf>
    <xf numFmtId="0" fontId="31" fillId="3" borderId="7" xfId="0" applyFont="1" applyFill="1" applyBorder="1"/>
    <xf numFmtId="0" fontId="16" fillId="3" borderId="7" xfId="0" applyFont="1" applyFill="1" applyBorder="1" applyAlignment="1">
      <alignment horizontal="left" vertical="center" wrapText="1"/>
    </xf>
    <xf numFmtId="0" fontId="16" fillId="3" borderId="7" xfId="0" applyFont="1" applyFill="1" applyBorder="1" applyAlignment="1">
      <alignment horizontal="center" vertical="center"/>
    </xf>
    <xf numFmtId="0" fontId="16" fillId="3" borderId="7" xfId="0" applyFont="1" applyFill="1" applyBorder="1" applyAlignment="1">
      <alignment vertical="center"/>
    </xf>
    <xf numFmtId="0" fontId="31" fillId="3" borderId="7" xfId="0" applyFont="1" applyFill="1" applyBorder="1" applyAlignment="1">
      <alignment horizontal="left" vertical="center"/>
    </xf>
    <xf numFmtId="0" fontId="31" fillId="3" borderId="8" xfId="0" applyFont="1" applyFill="1" applyBorder="1"/>
    <xf numFmtId="0" fontId="31" fillId="0" borderId="19" xfId="0" applyFont="1" applyBorder="1" applyAlignment="1">
      <alignment horizontal="center" vertical="center" wrapText="1"/>
    </xf>
    <xf numFmtId="0" fontId="31" fillId="0" borderId="12" xfId="0" applyFont="1" applyBorder="1" applyAlignment="1">
      <alignment horizontal="center" vertical="center" wrapText="1"/>
    </xf>
    <xf numFmtId="14" fontId="16" fillId="0" borderId="7" xfId="0" applyNumberFormat="1" applyFont="1" applyBorder="1" applyAlignment="1">
      <alignment horizontal="center" vertical="center"/>
    </xf>
    <xf numFmtId="0" fontId="34" fillId="3" borderId="19" xfId="0" applyFont="1" applyFill="1" applyBorder="1" applyAlignment="1">
      <alignment horizontal="center" vertical="center" wrapText="1"/>
    </xf>
    <xf numFmtId="0" fontId="34" fillId="3" borderId="12" xfId="0" applyFont="1" applyFill="1" applyBorder="1" applyAlignment="1">
      <alignment horizontal="center" vertical="center" wrapText="1"/>
    </xf>
    <xf numFmtId="0" fontId="34" fillId="3" borderId="8" xfId="0" applyFont="1" applyFill="1" applyBorder="1" applyAlignment="1">
      <alignment horizontal="center" vertical="center"/>
    </xf>
    <xf numFmtId="0" fontId="34" fillId="3" borderId="7" xfId="0" applyFont="1" applyFill="1" applyBorder="1" applyAlignment="1">
      <alignment horizontal="right" vertical="center"/>
    </xf>
    <xf numFmtId="14" fontId="31" fillId="12" borderId="7" xfId="0" applyNumberFormat="1" applyFont="1" applyFill="1" applyBorder="1" applyAlignment="1">
      <alignment horizontal="center" vertical="center"/>
    </xf>
    <xf numFmtId="0" fontId="16" fillId="12" borderId="7" xfId="6" applyFont="1" applyFill="1" applyBorder="1" applyAlignment="1">
      <alignment horizontal="left" vertical="center" wrapText="1"/>
    </xf>
    <xf numFmtId="14" fontId="34" fillId="3" borderId="7" xfId="0" applyNumberFormat="1" applyFont="1" applyFill="1" applyBorder="1" applyAlignment="1">
      <alignment vertical="center"/>
    </xf>
    <xf numFmtId="0" fontId="31" fillId="10" borderId="19" xfId="0" applyFont="1" applyFill="1" applyBorder="1" applyAlignment="1">
      <alignment horizontal="center" vertical="center"/>
    </xf>
    <xf numFmtId="0" fontId="31" fillId="10" borderId="12" xfId="0" applyFont="1" applyFill="1" applyBorder="1" applyAlignment="1">
      <alignment horizontal="center" vertical="center"/>
    </xf>
    <xf numFmtId="0" fontId="31" fillId="10" borderId="7" xfId="0" applyFont="1" applyFill="1" applyBorder="1" applyAlignment="1">
      <alignment horizontal="center"/>
    </xf>
    <xf numFmtId="14" fontId="16" fillId="10" borderId="7" xfId="0" applyNumberFormat="1" applyFont="1" applyFill="1" applyBorder="1" applyAlignment="1">
      <alignment vertical="center"/>
    </xf>
    <xf numFmtId="0" fontId="31" fillId="10" borderId="8" xfId="0" applyFont="1" applyFill="1" applyBorder="1"/>
    <xf numFmtId="0" fontId="31" fillId="0" borderId="20" xfId="0" applyFont="1" applyFill="1" applyBorder="1" applyAlignment="1">
      <alignment horizontal="center" vertical="center"/>
    </xf>
    <xf numFmtId="0" fontId="31" fillId="0" borderId="16" xfId="0" applyFont="1" applyFill="1" applyBorder="1" applyAlignment="1">
      <alignment horizontal="center" vertical="center"/>
    </xf>
    <xf numFmtId="0" fontId="31" fillId="6" borderId="15" xfId="0" applyFont="1" applyFill="1" applyBorder="1" applyAlignment="1">
      <alignment horizontal="left" vertical="center"/>
    </xf>
    <xf numFmtId="0" fontId="37" fillId="6" borderId="15" xfId="1" applyFont="1" applyFill="1" applyBorder="1" applyAlignment="1">
      <alignment horizontal="left" vertical="center"/>
    </xf>
    <xf numFmtId="0" fontId="31" fillId="0" borderId="15" xfId="0" applyFont="1" applyBorder="1" applyAlignment="1">
      <alignment horizontal="left"/>
    </xf>
    <xf numFmtId="0" fontId="31" fillId="0" borderId="17" xfId="0" applyFont="1" applyBorder="1"/>
    <xf numFmtId="0" fontId="31" fillId="6" borderId="30" xfId="0" applyFont="1" applyFill="1" applyBorder="1" applyAlignment="1">
      <alignment horizontal="left" vertical="center"/>
    </xf>
    <xf numFmtId="0" fontId="31" fillId="0" borderId="30" xfId="0" applyFont="1" applyBorder="1" applyAlignment="1">
      <alignment horizontal="left" vertical="center"/>
    </xf>
    <xf numFmtId="0" fontId="31" fillId="0" borderId="30" xfId="0" applyFont="1" applyBorder="1" applyAlignment="1">
      <alignment horizontal="left"/>
    </xf>
    <xf numFmtId="0" fontId="31" fillId="6" borderId="6" xfId="0" applyFont="1" applyFill="1" applyBorder="1" applyAlignment="1">
      <alignment horizontal="left" vertical="center"/>
    </xf>
    <xf numFmtId="0" fontId="37" fillId="6" borderId="6" xfId="1" applyFont="1" applyFill="1" applyBorder="1" applyAlignment="1">
      <alignment horizontal="left" vertical="center"/>
    </xf>
    <xf numFmtId="0" fontId="31" fillId="0" borderId="6" xfId="0" applyFont="1" applyBorder="1" applyAlignment="1">
      <alignment horizontal="left"/>
    </xf>
    <xf numFmtId="0" fontId="38" fillId="0" borderId="7" xfId="0" applyFont="1" applyBorder="1" applyAlignment="1">
      <alignment vertical="center"/>
    </xf>
    <xf numFmtId="0" fontId="16" fillId="10" borderId="19" xfId="0" applyFont="1" applyFill="1" applyBorder="1" applyAlignment="1">
      <alignment horizontal="center" vertical="center" wrapText="1"/>
    </xf>
    <xf numFmtId="0" fontId="16" fillId="10" borderId="12" xfId="0" applyFont="1" applyFill="1" applyBorder="1" applyAlignment="1">
      <alignment horizontal="center" vertical="center" wrapText="1"/>
    </xf>
    <xf numFmtId="0" fontId="16" fillId="10" borderId="7" xfId="0" applyFont="1" applyFill="1" applyBorder="1" applyAlignment="1">
      <alignment vertical="center" wrapText="1"/>
    </xf>
    <xf numFmtId="0" fontId="39" fillId="11" borderId="7" xfId="0" applyFont="1" applyFill="1" applyBorder="1" applyAlignment="1">
      <alignment vertical="center" wrapText="1"/>
    </xf>
    <xf numFmtId="0" fontId="16" fillId="11" borderId="7" xfId="0" applyFont="1" applyFill="1" applyBorder="1" applyAlignment="1">
      <alignment horizontal="center" vertical="center" wrapText="1"/>
    </xf>
    <xf numFmtId="0" fontId="16" fillId="10" borderId="7" xfId="0" applyFont="1" applyFill="1" applyBorder="1" applyAlignment="1">
      <alignment horizontal="center" vertical="center" wrapText="1"/>
    </xf>
    <xf numFmtId="0" fontId="16" fillId="10" borderId="7" xfId="0" applyFont="1" applyFill="1" applyBorder="1"/>
    <xf numFmtId="0" fontId="15" fillId="10" borderId="7" xfId="0" applyFont="1" applyFill="1" applyBorder="1" applyAlignment="1">
      <alignment vertical="center"/>
    </xf>
    <xf numFmtId="0" fontId="16" fillId="10" borderId="7" xfId="0" applyFont="1" applyFill="1" applyBorder="1" applyAlignment="1">
      <alignment horizontal="left" vertical="center"/>
    </xf>
    <xf numFmtId="0" fontId="16" fillId="10" borderId="8" xfId="0" applyFont="1" applyFill="1" applyBorder="1"/>
    <xf numFmtId="0" fontId="34" fillId="13" borderId="7" xfId="0" applyFont="1" applyFill="1" applyBorder="1" applyAlignment="1">
      <alignment vertical="center" wrapText="1"/>
    </xf>
    <xf numFmtId="0" fontId="6" fillId="0" borderId="7" xfId="0" applyFont="1" applyFill="1" applyBorder="1" applyAlignment="1">
      <alignment horizontal="left" vertical="center" wrapText="1"/>
    </xf>
    <xf numFmtId="0" fontId="31" fillId="0" borderId="19" xfId="0" applyFont="1" applyBorder="1"/>
    <xf numFmtId="0" fontId="31" fillId="0" borderId="12" xfId="0" applyFont="1" applyBorder="1"/>
    <xf numFmtId="0" fontId="40" fillId="6" borderId="7" xfId="8" applyFont="1" applyFill="1" applyBorder="1" applyAlignment="1">
      <alignment vertical="center"/>
    </xf>
    <xf numFmtId="0" fontId="40" fillId="6" borderId="7" xfId="9" applyFont="1" applyFill="1" applyBorder="1" applyAlignment="1">
      <alignment horizontal="left" vertical="center"/>
    </xf>
    <xf numFmtId="0" fontId="40" fillId="6" borderId="7" xfId="8" applyFont="1" applyFill="1" applyBorder="1" applyAlignment="1">
      <alignment horizontal="left" vertical="center"/>
    </xf>
    <xf numFmtId="0" fontId="40" fillId="0" borderId="7" xfId="8" applyFont="1" applyBorder="1" applyAlignment="1">
      <alignment vertical="center"/>
    </xf>
    <xf numFmtId="0" fontId="40" fillId="0" borderId="7" xfId="9" applyFont="1" applyFill="1" applyBorder="1" applyAlignment="1">
      <alignment horizontal="left"/>
    </xf>
    <xf numFmtId="0" fontId="40" fillId="0" borderId="7" xfId="8" applyFont="1" applyFill="1" applyBorder="1" applyAlignment="1">
      <alignment horizontal="left"/>
    </xf>
    <xf numFmtId="0" fontId="40" fillId="0" borderId="7" xfId="9" applyFont="1" applyBorder="1" applyAlignment="1">
      <alignment horizontal="left" vertical="center"/>
    </xf>
    <xf numFmtId="0" fontId="40" fillId="0" borderId="7" xfId="8" applyFont="1" applyBorder="1" applyAlignment="1">
      <alignment horizontal="left" vertical="center"/>
    </xf>
    <xf numFmtId="0" fontId="41" fillId="6" borderId="7" xfId="9" applyFont="1" applyFill="1" applyBorder="1" applyAlignment="1">
      <alignment horizontal="left" vertical="center"/>
    </xf>
    <xf numFmtId="0" fontId="16" fillId="0" borderId="15" xfId="0" applyFont="1" applyBorder="1" applyAlignment="1">
      <alignment horizontal="left"/>
    </xf>
    <xf numFmtId="0" fontId="31" fillId="0" borderId="5" xfId="0" applyFont="1" applyBorder="1" applyAlignment="1">
      <alignment horizontal="center"/>
    </xf>
    <xf numFmtId="0" fontId="16" fillId="0" borderId="6" xfId="0" applyFont="1" applyBorder="1" applyAlignment="1">
      <alignment horizontal="left"/>
    </xf>
    <xf numFmtId="14" fontId="31" fillId="0" borderId="6" xfId="0" applyNumberFormat="1" applyFont="1" applyBorder="1" applyAlignment="1">
      <alignment horizontal="left"/>
    </xf>
    <xf numFmtId="0" fontId="31" fillId="0" borderId="9" xfId="0" applyFont="1" applyBorder="1" applyAlignment="1">
      <alignment horizontal="left"/>
    </xf>
    <xf numFmtId="0" fontId="31" fillId="0" borderId="19" xfId="0" applyFont="1" applyBorder="1" applyAlignment="1">
      <alignment horizontal="center"/>
    </xf>
    <xf numFmtId="0" fontId="16" fillId="0" borderId="7" xfId="0" applyFont="1" applyBorder="1" applyAlignment="1">
      <alignment horizontal="left"/>
    </xf>
    <xf numFmtId="0" fontId="16" fillId="0" borderId="7" xfId="0" applyFont="1" applyBorder="1" applyAlignment="1">
      <alignment horizontal="center"/>
    </xf>
    <xf numFmtId="0" fontId="16" fillId="0" borderId="7" xfId="0" applyFont="1" applyBorder="1" applyAlignment="1">
      <alignment horizontal="left" wrapText="1"/>
    </xf>
    <xf numFmtId="14" fontId="16" fillId="0" borderId="7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/>
    </xf>
    <xf numFmtId="0" fontId="31" fillId="0" borderId="7" xfId="0" applyFont="1" applyBorder="1" applyAlignment="1">
      <alignment horizontal="center" vertical="top"/>
    </xf>
    <xf numFmtId="0" fontId="16" fillId="0" borderId="7" xfId="1" applyFont="1" applyFill="1" applyBorder="1" applyAlignment="1" applyProtection="1">
      <alignment vertical="center"/>
    </xf>
    <xf numFmtId="0" fontId="31" fillId="0" borderId="7" xfId="0" applyFont="1" applyBorder="1" applyAlignment="1">
      <alignment wrapText="1"/>
    </xf>
    <xf numFmtId="0" fontId="31" fillId="0" borderId="7" xfId="0" applyFont="1" applyBorder="1" applyAlignment="1">
      <alignment horizontal="center" wrapText="1"/>
    </xf>
    <xf numFmtId="0" fontId="31" fillId="0" borderId="19" xfId="0" applyFont="1" applyFill="1" applyBorder="1" applyAlignment="1">
      <alignment horizontal="center"/>
    </xf>
    <xf numFmtId="0" fontId="16" fillId="0" borderId="7" xfId="0" applyFont="1" applyFill="1" applyBorder="1" applyAlignment="1">
      <alignment horizontal="left" vertical="center"/>
    </xf>
    <xf numFmtId="0" fontId="16" fillId="0" borderId="7" xfId="0" applyFont="1" applyFill="1" applyBorder="1" applyAlignment="1">
      <alignment horizontal="left" vertical="top"/>
    </xf>
    <xf numFmtId="0" fontId="31" fillId="0" borderId="7" xfId="0" applyFont="1" applyFill="1" applyBorder="1" applyAlignment="1">
      <alignment horizontal="center"/>
    </xf>
    <xf numFmtId="0" fontId="16" fillId="0" borderId="7" xfId="0" applyFont="1" applyFill="1" applyBorder="1" applyAlignment="1">
      <alignment horizontal="center"/>
    </xf>
    <xf numFmtId="0" fontId="16" fillId="0" borderId="7" xfId="0" applyFont="1" applyFill="1" applyBorder="1" applyAlignment="1">
      <alignment horizontal="left"/>
    </xf>
    <xf numFmtId="0" fontId="16" fillId="0" borderId="7" xfId="0" applyFont="1" applyFill="1" applyBorder="1" applyAlignment="1">
      <alignment horizontal="left" wrapText="1"/>
    </xf>
    <xf numFmtId="0" fontId="16" fillId="0" borderId="7" xfId="0" applyFont="1" applyFill="1" applyBorder="1" applyAlignment="1">
      <alignment horizontal="center" wrapText="1"/>
    </xf>
    <xf numFmtId="0" fontId="16" fillId="0" borderId="7" xfId="0" applyFont="1" applyFill="1" applyBorder="1" applyAlignment="1">
      <alignment horizontal="left" vertical="top" wrapText="1"/>
    </xf>
    <xf numFmtId="14" fontId="16" fillId="0" borderId="7" xfId="0" applyNumberFormat="1" applyFont="1" applyFill="1" applyBorder="1" applyAlignment="1">
      <alignment horizontal="left"/>
    </xf>
    <xf numFmtId="0" fontId="16" fillId="0" borderId="8" xfId="0" applyFont="1" applyFill="1" applyBorder="1" applyAlignment="1">
      <alignment horizontal="left"/>
    </xf>
    <xf numFmtId="0" fontId="16" fillId="8" borderId="7" xfId="0" applyFont="1" applyFill="1" applyBorder="1" applyAlignment="1">
      <alignment horizontal="left"/>
    </xf>
    <xf numFmtId="14" fontId="31" fillId="0" borderId="7" xfId="0" applyNumberFormat="1" applyFont="1" applyBorder="1" applyAlignment="1">
      <alignment horizontal="left"/>
    </xf>
    <xf numFmtId="0" fontId="31" fillId="0" borderId="8" xfId="0" applyFont="1" applyBorder="1" applyAlignment="1">
      <alignment horizontal="left"/>
    </xf>
    <xf numFmtId="0" fontId="31" fillId="0" borderId="7" xfId="0" applyFont="1" applyBorder="1" applyAlignment="1">
      <alignment horizontal="left" vertical="center" wrapText="1"/>
    </xf>
    <xf numFmtId="0" fontId="31" fillId="0" borderId="7" xfId="0" applyFont="1" applyBorder="1" applyAlignment="1">
      <alignment horizontal="left" wrapText="1"/>
    </xf>
    <xf numFmtId="0" fontId="31" fillId="0" borderId="7" xfId="0" applyFont="1" applyBorder="1" applyAlignment="1"/>
    <xf numFmtId="0" fontId="31" fillId="0" borderId="8" xfId="0" applyFont="1" applyBorder="1" applyAlignment="1"/>
    <xf numFmtId="0" fontId="31" fillId="0" borderId="32" xfId="0" applyFont="1" applyBorder="1" applyAlignment="1">
      <alignment horizontal="center"/>
    </xf>
    <xf numFmtId="0" fontId="16" fillId="0" borderId="10" xfId="0" applyFont="1" applyBorder="1" applyAlignment="1">
      <alignment horizontal="left"/>
    </xf>
    <xf numFmtId="0" fontId="16" fillId="0" borderId="10" xfId="0" applyFont="1" applyBorder="1" applyAlignment="1">
      <alignment horizontal="center"/>
    </xf>
    <xf numFmtId="0" fontId="31" fillId="0" borderId="10" xfId="0" applyFont="1" applyBorder="1" applyAlignment="1">
      <alignment horizontal="center"/>
    </xf>
    <xf numFmtId="0" fontId="31" fillId="0" borderId="10" xfId="0" applyFont="1" applyBorder="1"/>
    <xf numFmtId="0" fontId="16" fillId="0" borderId="10" xfId="0" applyFont="1" applyBorder="1" applyAlignment="1">
      <alignment horizontal="left" wrapText="1"/>
    </xf>
    <xf numFmtId="14" fontId="16" fillId="0" borderId="10" xfId="0" applyNumberFormat="1" applyFont="1" applyBorder="1" applyAlignment="1">
      <alignment horizontal="left"/>
    </xf>
    <xf numFmtId="0" fontId="16" fillId="0" borderId="11" xfId="0" applyFont="1" applyBorder="1" applyAlignment="1">
      <alignment horizontal="left"/>
    </xf>
    <xf numFmtId="0" fontId="31" fillId="0" borderId="29" xfId="0" applyFont="1" applyFill="1" applyBorder="1" applyAlignment="1">
      <alignment horizontal="center"/>
    </xf>
    <xf numFmtId="0" fontId="16" fillId="0" borderId="30" xfId="0" applyFont="1" applyFill="1" applyBorder="1" applyAlignment="1">
      <alignment horizontal="left" vertical="center"/>
    </xf>
    <xf numFmtId="0" fontId="16" fillId="0" borderId="30" xfId="0" applyFont="1" applyFill="1" applyBorder="1" applyAlignment="1">
      <alignment horizontal="center" vertical="center"/>
    </xf>
    <xf numFmtId="0" fontId="16" fillId="0" borderId="30" xfId="0" applyFont="1" applyFill="1" applyBorder="1" applyAlignment="1">
      <alignment horizontal="left" vertical="top"/>
    </xf>
    <xf numFmtId="0" fontId="31" fillId="0" borderId="30" xfId="0" applyFont="1" applyFill="1" applyBorder="1" applyAlignment="1">
      <alignment horizontal="center"/>
    </xf>
    <xf numFmtId="0" fontId="16" fillId="0" borderId="30" xfId="0" applyFont="1" applyFill="1" applyBorder="1" applyAlignment="1">
      <alignment horizontal="center"/>
    </xf>
    <xf numFmtId="0" fontId="16" fillId="0" borderId="30" xfId="0" applyFont="1" applyFill="1" applyBorder="1" applyAlignment="1">
      <alignment horizontal="left"/>
    </xf>
    <xf numFmtId="0" fontId="16" fillId="0" borderId="30" xfId="0" applyFont="1" applyFill="1" applyBorder="1" applyAlignment="1">
      <alignment horizontal="left" wrapText="1"/>
    </xf>
    <xf numFmtId="0" fontId="16" fillId="0" borderId="30" xfId="0" applyFont="1" applyFill="1" applyBorder="1" applyAlignment="1">
      <alignment horizontal="center" wrapText="1"/>
    </xf>
    <xf numFmtId="0" fontId="16" fillId="0" borderId="30" xfId="0" applyFont="1" applyFill="1" applyBorder="1" applyAlignment="1">
      <alignment horizontal="left" vertical="top" wrapText="1"/>
    </xf>
    <xf numFmtId="14" fontId="16" fillId="0" borderId="30" xfId="0" applyNumberFormat="1" applyFont="1" applyFill="1" applyBorder="1" applyAlignment="1">
      <alignment horizontal="left"/>
    </xf>
    <xf numFmtId="0" fontId="16" fillId="0" borderId="31" xfId="0" applyFont="1" applyFill="1" applyBorder="1" applyAlignment="1">
      <alignment horizontal="left"/>
    </xf>
    <xf numFmtId="0" fontId="31" fillId="0" borderId="18" xfId="0" applyFont="1" applyBorder="1" applyAlignment="1">
      <alignment horizontal="center"/>
    </xf>
    <xf numFmtId="0" fontId="16" fillId="0" borderId="18" xfId="0" applyFont="1" applyBorder="1" applyAlignment="1">
      <alignment horizontal="left"/>
    </xf>
    <xf numFmtId="0" fontId="16" fillId="0" borderId="18" xfId="0" applyFont="1" applyBorder="1" applyAlignment="1">
      <alignment horizontal="center"/>
    </xf>
    <xf numFmtId="0" fontId="31" fillId="0" borderId="18" xfId="0" applyFont="1" applyBorder="1"/>
    <xf numFmtId="0" fontId="16" fillId="0" borderId="18" xfId="0" applyFont="1" applyBorder="1" applyAlignment="1">
      <alignment horizontal="left" wrapText="1"/>
    </xf>
    <xf numFmtId="14" fontId="16" fillId="0" borderId="18" xfId="0" applyNumberFormat="1" applyFont="1" applyBorder="1" applyAlignment="1">
      <alignment horizontal="left"/>
    </xf>
    <xf numFmtId="0" fontId="31" fillId="0" borderId="33" xfId="0" applyFont="1" applyBorder="1" applyAlignment="1">
      <alignment horizontal="center"/>
    </xf>
    <xf numFmtId="0" fontId="31" fillId="0" borderId="34" xfId="0" applyFont="1" applyBorder="1" applyAlignment="1">
      <alignment horizontal="left"/>
    </xf>
    <xf numFmtId="0" fontId="16" fillId="0" borderId="34" xfId="0" applyFont="1" applyBorder="1" applyAlignment="1">
      <alignment horizontal="center"/>
    </xf>
    <xf numFmtId="0" fontId="31" fillId="0" borderId="34" xfId="0" applyFont="1" applyBorder="1" applyAlignment="1">
      <alignment horizontal="center"/>
    </xf>
    <xf numFmtId="0" fontId="31" fillId="0" borderId="34" xfId="0" applyFont="1" applyBorder="1"/>
    <xf numFmtId="0" fontId="31" fillId="0" borderId="34" xfId="0" applyFont="1" applyBorder="1" applyAlignment="1">
      <alignment wrapText="1"/>
    </xf>
    <xf numFmtId="0" fontId="31" fillId="0" borderId="34" xfId="0" applyFont="1" applyBorder="1" applyAlignment="1">
      <alignment horizontal="center" wrapText="1"/>
    </xf>
    <xf numFmtId="0" fontId="31" fillId="0" borderId="35" xfId="0" applyFont="1" applyBorder="1" applyAlignment="1">
      <alignment horizontal="left"/>
    </xf>
    <xf numFmtId="0" fontId="31" fillId="0" borderId="7" xfId="0" applyFont="1" applyFill="1" applyBorder="1" applyAlignment="1">
      <alignment horizontal="left" vertical="center"/>
    </xf>
    <xf numFmtId="0" fontId="31" fillId="0" borderId="7" xfId="0" applyFont="1" applyFill="1" applyBorder="1" applyAlignment="1">
      <alignment horizontal="left" vertical="top"/>
    </xf>
    <xf numFmtId="0" fontId="31" fillId="0" borderId="7" xfId="0" applyFont="1" applyFill="1" applyBorder="1" applyAlignment="1">
      <alignment horizontal="left"/>
    </xf>
    <xf numFmtId="0" fontId="31" fillId="0" borderId="7" xfId="0" applyFont="1" applyFill="1" applyBorder="1" applyAlignment="1">
      <alignment horizontal="left" wrapText="1"/>
    </xf>
    <xf numFmtId="0" fontId="31" fillId="0" borderId="7" xfId="0" applyFont="1" applyFill="1" applyBorder="1" applyAlignment="1">
      <alignment horizontal="center" wrapText="1"/>
    </xf>
    <xf numFmtId="0" fontId="16" fillId="0" borderId="7" xfId="0" applyFont="1" applyFill="1" applyBorder="1" applyAlignment="1">
      <alignment vertical="top" wrapText="1"/>
    </xf>
    <xf numFmtId="14" fontId="16" fillId="0" borderId="7" xfId="0" applyNumberFormat="1" applyFont="1" applyFill="1" applyBorder="1" applyAlignment="1"/>
    <xf numFmtId="0" fontId="16" fillId="0" borderId="7" xfId="0" applyFont="1" applyFill="1" applyBorder="1" applyAlignment="1"/>
    <xf numFmtId="0" fontId="16" fillId="0" borderId="34" xfId="0" applyFont="1" applyBorder="1" applyAlignment="1">
      <alignment horizontal="left"/>
    </xf>
    <xf numFmtId="0" fontId="16" fillId="0" borderId="34" xfId="0" applyFont="1" applyBorder="1" applyAlignment="1">
      <alignment horizontal="left" wrapText="1"/>
    </xf>
    <xf numFmtId="14" fontId="16" fillId="0" borderId="34" xfId="0" applyNumberFormat="1" applyFont="1" applyBorder="1" applyAlignment="1">
      <alignment horizontal="left"/>
    </xf>
    <xf numFmtId="0" fontId="16" fillId="0" borderId="35" xfId="0" applyFont="1" applyBorder="1" applyAlignment="1">
      <alignment horizontal="left"/>
    </xf>
    <xf numFmtId="0" fontId="31" fillId="0" borderId="5" xfId="0" applyFont="1" applyFill="1" applyBorder="1" applyAlignment="1">
      <alignment horizontal="center"/>
    </xf>
    <xf numFmtId="0" fontId="16" fillId="0" borderId="6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left" vertical="top"/>
    </xf>
    <xf numFmtId="0" fontId="16" fillId="0" borderId="6" xfId="0" applyFont="1" applyFill="1" applyBorder="1" applyAlignment="1">
      <alignment horizontal="center"/>
    </xf>
    <xf numFmtId="0" fontId="16" fillId="0" borderId="6" xfId="0" applyFont="1" applyFill="1" applyBorder="1" applyAlignment="1">
      <alignment horizontal="left"/>
    </xf>
    <xf numFmtId="0" fontId="16" fillId="0" borderId="6" xfId="0" applyFont="1" applyFill="1" applyBorder="1" applyAlignment="1">
      <alignment horizontal="left" wrapText="1"/>
    </xf>
    <xf numFmtId="0" fontId="16" fillId="0" borderId="6" xfId="0" applyFont="1" applyFill="1" applyBorder="1" applyAlignment="1">
      <alignment horizontal="center" wrapText="1"/>
    </xf>
    <xf numFmtId="0" fontId="16" fillId="0" borderId="6" xfId="0" applyFont="1" applyFill="1" applyBorder="1" applyAlignment="1">
      <alignment horizontal="left" vertical="top" wrapText="1"/>
    </xf>
    <xf numFmtId="14" fontId="16" fillId="0" borderId="6" xfId="0" applyNumberFormat="1" applyFont="1" applyFill="1" applyBorder="1" applyAlignment="1">
      <alignment horizontal="left"/>
    </xf>
    <xf numFmtId="0" fontId="31" fillId="0" borderId="7" xfId="0" applyFont="1" applyFill="1" applyBorder="1" applyAlignment="1">
      <alignment horizontal="left" vertical="top" wrapText="1"/>
    </xf>
    <xf numFmtId="166" fontId="31" fillId="0" borderId="7" xfId="0" applyNumberFormat="1" applyFont="1" applyFill="1" applyBorder="1" applyAlignment="1">
      <alignment horizontal="left"/>
    </xf>
    <xf numFmtId="0" fontId="31" fillId="0" borderId="32" xfId="0" applyFont="1" applyFill="1" applyBorder="1" applyAlignment="1">
      <alignment horizontal="center"/>
    </xf>
    <xf numFmtId="0" fontId="16" fillId="0" borderId="10" xfId="0" applyFont="1" applyFill="1" applyBorder="1" applyAlignment="1">
      <alignment horizontal="left" vertical="center"/>
    </xf>
    <xf numFmtId="0" fontId="16" fillId="0" borderId="10" xfId="0" applyFont="1" applyFill="1" applyBorder="1" applyAlignment="1">
      <alignment horizontal="center" vertical="center"/>
    </xf>
    <xf numFmtId="0" fontId="31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left" vertical="top"/>
    </xf>
    <xf numFmtId="0" fontId="16" fillId="0" borderId="10" xfId="0" applyFont="1" applyFill="1" applyBorder="1" applyAlignment="1">
      <alignment vertical="center"/>
    </xf>
    <xf numFmtId="0" fontId="31" fillId="0" borderId="10" xfId="0" applyFont="1" applyFill="1" applyBorder="1" applyAlignment="1">
      <alignment horizontal="center"/>
    </xf>
    <xf numFmtId="0" fontId="16" fillId="0" borderId="10" xfId="0" applyFont="1" applyFill="1" applyBorder="1" applyAlignment="1">
      <alignment horizontal="center"/>
    </xf>
    <xf numFmtId="0" fontId="16" fillId="0" borderId="10" xfId="0" applyFont="1" applyFill="1" applyBorder="1" applyAlignment="1">
      <alignment horizontal="left"/>
    </xf>
    <xf numFmtId="0" fontId="16" fillId="0" borderId="10" xfId="0" applyFont="1" applyFill="1" applyBorder="1" applyAlignment="1">
      <alignment horizontal="left" wrapText="1"/>
    </xf>
    <xf numFmtId="0" fontId="16" fillId="0" borderId="10" xfId="0" applyFont="1" applyFill="1" applyBorder="1" applyAlignment="1">
      <alignment horizontal="center" wrapText="1"/>
    </xf>
    <xf numFmtId="0" fontId="16" fillId="0" borderId="10" xfId="0" applyFont="1" applyFill="1" applyBorder="1" applyAlignment="1">
      <alignment horizontal="left" vertical="top" wrapText="1"/>
    </xf>
    <xf numFmtId="14" fontId="16" fillId="0" borderId="10" xfId="0" applyNumberFormat="1" applyFont="1" applyFill="1" applyBorder="1" applyAlignment="1">
      <alignment horizontal="left"/>
    </xf>
    <xf numFmtId="0" fontId="31" fillId="0" borderId="36" xfId="0" applyFont="1" applyBorder="1" applyAlignment="1">
      <alignment horizontal="center"/>
    </xf>
    <xf numFmtId="0" fontId="16" fillId="0" borderId="0" xfId="0" applyFont="1" applyBorder="1" applyAlignment="1">
      <alignment horizontal="left"/>
    </xf>
    <xf numFmtId="0" fontId="16" fillId="0" borderId="0" xfId="0" applyFont="1" applyBorder="1" applyAlignment="1">
      <alignment horizontal="center"/>
    </xf>
    <xf numFmtId="0" fontId="31" fillId="0" borderId="0" xfId="0" applyFont="1" applyBorder="1" applyAlignment="1">
      <alignment horizontal="center"/>
    </xf>
    <xf numFmtId="0" fontId="31" fillId="0" borderId="0" xfId="0" applyFont="1" applyBorder="1"/>
    <xf numFmtId="0" fontId="16" fillId="0" borderId="0" xfId="0" applyFont="1" applyBorder="1" applyAlignment="1">
      <alignment horizontal="left" wrapText="1"/>
    </xf>
    <xf numFmtId="14" fontId="16" fillId="0" borderId="0" xfId="0" applyNumberFormat="1" applyFont="1" applyBorder="1" applyAlignment="1">
      <alignment horizontal="left"/>
    </xf>
    <xf numFmtId="0" fontId="16" fillId="0" borderId="37" xfId="0" applyFont="1" applyBorder="1" applyAlignment="1">
      <alignment horizontal="left"/>
    </xf>
    <xf numFmtId="0" fontId="31" fillId="0" borderId="6" xfId="0" applyFont="1" applyBorder="1" applyAlignment="1">
      <alignment wrapText="1"/>
    </xf>
    <xf numFmtId="0" fontId="31" fillId="0" borderId="6" xfId="0" applyFont="1" applyBorder="1" applyAlignment="1">
      <alignment horizontal="center" wrapText="1"/>
    </xf>
    <xf numFmtId="0" fontId="16" fillId="0" borderId="6" xfId="0" applyFont="1" applyBorder="1" applyAlignment="1">
      <alignment horizontal="center"/>
    </xf>
    <xf numFmtId="14" fontId="16" fillId="0" borderId="6" xfId="0" applyNumberFormat="1" applyFont="1" applyBorder="1" applyAlignment="1">
      <alignment horizontal="left"/>
    </xf>
    <xf numFmtId="0" fontId="16" fillId="0" borderId="9" xfId="0" applyFont="1" applyBorder="1" applyAlignment="1">
      <alignment horizontal="left"/>
    </xf>
    <xf numFmtId="14" fontId="31" fillId="0" borderId="7" xfId="0" applyNumberFormat="1" applyFont="1" applyFill="1" applyBorder="1" applyAlignment="1">
      <alignment horizontal="left"/>
    </xf>
    <xf numFmtId="0" fontId="31" fillId="0" borderId="8" xfId="0" applyFont="1" applyFill="1" applyBorder="1" applyAlignment="1">
      <alignment horizontal="left"/>
    </xf>
    <xf numFmtId="0" fontId="31" fillId="0" borderId="36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left" vertical="center" wrapText="1"/>
    </xf>
    <xf numFmtId="0" fontId="16" fillId="0" borderId="0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left" vertical="top"/>
    </xf>
    <xf numFmtId="0" fontId="16" fillId="0" borderId="0" xfId="0" applyFont="1" applyFill="1" applyBorder="1" applyAlignment="1">
      <alignment vertical="center"/>
    </xf>
    <xf numFmtId="0" fontId="31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 wrapText="1"/>
    </xf>
    <xf numFmtId="0" fontId="16" fillId="0" borderId="0" xfId="0" applyFont="1" applyFill="1" applyBorder="1" applyAlignment="1">
      <alignment horizontal="center" wrapText="1"/>
    </xf>
    <xf numFmtId="0" fontId="16" fillId="0" borderId="0" xfId="0" applyFont="1" applyFill="1" applyBorder="1" applyAlignment="1">
      <alignment horizontal="left" vertical="top" wrapText="1"/>
    </xf>
    <xf numFmtId="14" fontId="16" fillId="0" borderId="0" xfId="0" applyNumberFormat="1" applyFont="1" applyFill="1" applyBorder="1" applyAlignment="1">
      <alignment horizontal="left"/>
    </xf>
    <xf numFmtId="0" fontId="16" fillId="0" borderId="37" xfId="0" applyFont="1" applyFill="1" applyBorder="1" applyAlignment="1">
      <alignment horizontal="left"/>
    </xf>
    <xf numFmtId="0" fontId="31" fillId="0" borderId="6" xfId="0" applyFont="1" applyFill="1" applyBorder="1" applyAlignment="1">
      <alignment horizontal="left" vertical="center"/>
    </xf>
    <xf numFmtId="0" fontId="31" fillId="0" borderId="6" xfId="0" applyFont="1" applyFill="1" applyBorder="1" applyAlignment="1">
      <alignment horizontal="left" vertical="top"/>
    </xf>
    <xf numFmtId="0" fontId="31" fillId="0" borderId="6" xfId="0" applyFont="1" applyFill="1" applyBorder="1" applyAlignment="1">
      <alignment horizontal="center"/>
    </xf>
    <xf numFmtId="0" fontId="31" fillId="0" borderId="6" xfId="0" applyFont="1" applyFill="1" applyBorder="1" applyAlignment="1">
      <alignment horizontal="left"/>
    </xf>
    <xf numFmtId="0" fontId="31" fillId="0" borderId="6" xfId="0" applyFont="1" applyFill="1" applyBorder="1" applyAlignment="1">
      <alignment horizontal="left" wrapText="1"/>
    </xf>
    <xf numFmtId="0" fontId="31" fillId="0" borderId="6" xfId="0" applyFont="1" applyFill="1" applyBorder="1" applyAlignment="1">
      <alignment horizontal="center" wrapText="1"/>
    </xf>
    <xf numFmtId="0" fontId="31" fillId="0" borderId="6" xfId="0" applyFont="1" applyFill="1" applyBorder="1" applyAlignment="1">
      <alignment horizontal="left" vertical="top" wrapText="1"/>
    </xf>
    <xf numFmtId="166" fontId="31" fillId="0" borderId="6" xfId="0" applyNumberFormat="1" applyFont="1" applyFill="1" applyBorder="1" applyAlignment="1">
      <alignment horizontal="left"/>
    </xf>
    <xf numFmtId="0" fontId="31" fillId="0" borderId="9" xfId="0" applyFont="1" applyFill="1" applyBorder="1" applyAlignment="1">
      <alignment horizontal="left"/>
    </xf>
    <xf numFmtId="0" fontId="5" fillId="0" borderId="0" xfId="0" applyFont="1" applyBorder="1"/>
    <xf numFmtId="0" fontId="42" fillId="0" borderId="1" xfId="0" applyFont="1" applyBorder="1" applyAlignment="1">
      <alignment vertical="center" wrapText="1"/>
    </xf>
    <xf numFmtId="0" fontId="5" fillId="0" borderId="6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center"/>
    </xf>
    <xf numFmtId="0" fontId="3" fillId="0" borderId="6" xfId="1" applyFont="1" applyFill="1" applyBorder="1" applyAlignment="1" applyProtection="1">
      <alignment horizontal="left" vertical="center" wrapText="1"/>
    </xf>
    <xf numFmtId="0" fontId="5" fillId="0" borderId="6" xfId="0" applyFont="1" applyFill="1" applyBorder="1" applyAlignment="1">
      <alignment horizontal="left" vertical="center" wrapText="1"/>
    </xf>
    <xf numFmtId="0" fontId="5" fillId="0" borderId="6" xfId="0" applyFont="1" applyFill="1" applyBorder="1" applyAlignment="1">
      <alignment horizontal="center" vertical="center" wrapText="1"/>
    </xf>
    <xf numFmtId="9" fontId="5" fillId="0" borderId="6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10" fontId="5" fillId="0" borderId="7" xfId="0" applyNumberFormat="1" applyFont="1" applyBorder="1" applyAlignment="1">
      <alignment horizontal="center" vertical="center"/>
    </xf>
    <xf numFmtId="9" fontId="5" fillId="0" borderId="7" xfId="0" applyNumberFormat="1" applyFont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 wrapText="1"/>
    </xf>
    <xf numFmtId="0" fontId="3" fillId="0" borderId="7" xfId="1" applyFont="1" applyFill="1" applyBorder="1" applyAlignment="1" applyProtection="1">
      <alignment horizontal="left" vertical="center" wrapText="1"/>
    </xf>
    <xf numFmtId="9" fontId="5" fillId="0" borderId="7" xfId="0" applyNumberFormat="1" applyFont="1" applyFill="1" applyBorder="1" applyAlignment="1">
      <alignment horizontal="center" vertical="center" wrapText="1"/>
    </xf>
    <xf numFmtId="10" fontId="5" fillId="0" borderId="7" xfId="0" applyNumberFormat="1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9" fontId="5" fillId="0" borderId="7" xfId="0" applyNumberFormat="1" applyFont="1" applyBorder="1" applyAlignment="1">
      <alignment horizontal="center" vertical="center" wrapText="1"/>
    </xf>
    <xf numFmtId="14" fontId="5" fillId="0" borderId="7" xfId="0" applyNumberFormat="1" applyFont="1" applyBorder="1" applyAlignment="1">
      <alignment horizontal="center" vertical="center" wrapText="1"/>
    </xf>
    <xf numFmtId="0" fontId="43" fillId="0" borderId="7" xfId="0" applyFont="1" applyFill="1" applyBorder="1" applyAlignment="1">
      <alignment horizontal="left"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left"/>
    </xf>
    <xf numFmtId="0" fontId="5" fillId="0" borderId="10" xfId="0" applyFont="1" applyFill="1" applyBorder="1" applyAlignment="1">
      <alignment horizontal="center" vertical="center" wrapText="1"/>
    </xf>
    <xf numFmtId="14" fontId="5" fillId="0" borderId="10" xfId="0" applyNumberFormat="1" applyFont="1" applyBorder="1" applyAlignment="1">
      <alignment horizontal="center" vertical="center" wrapText="1"/>
    </xf>
    <xf numFmtId="0" fontId="5" fillId="0" borderId="25" xfId="0" applyFont="1" applyBorder="1" applyAlignment="1">
      <alignment horizontal="left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left"/>
    </xf>
    <xf numFmtId="10" fontId="5" fillId="0" borderId="25" xfId="0" applyNumberFormat="1" applyFont="1" applyBorder="1" applyAlignment="1">
      <alignment horizontal="center" vertical="center" wrapText="1"/>
    </xf>
    <xf numFmtId="0" fontId="5" fillId="0" borderId="25" xfId="0" applyFont="1" applyFill="1" applyBorder="1" applyAlignment="1">
      <alignment horizontal="center" vertical="center" wrapText="1"/>
    </xf>
    <xf numFmtId="0" fontId="5" fillId="0" borderId="25" xfId="0" applyFont="1" applyBorder="1"/>
    <xf numFmtId="0" fontId="43" fillId="0" borderId="25" xfId="0" applyFont="1" applyFill="1" applyBorder="1" applyAlignment="1">
      <alignment horizontal="left" vertical="center"/>
    </xf>
    <xf numFmtId="0" fontId="5" fillId="0" borderId="38" xfId="0" applyFont="1" applyBorder="1"/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left"/>
    </xf>
    <xf numFmtId="0" fontId="5" fillId="3" borderId="7" xfId="0" applyFont="1" applyFill="1" applyBorder="1" applyAlignment="1">
      <alignment horizontal="left"/>
    </xf>
    <xf numFmtId="9" fontId="10" fillId="3" borderId="7" xfId="0" applyNumberFormat="1" applyFont="1" applyFill="1" applyBorder="1" applyAlignment="1">
      <alignment horizontal="center" vertical="center" wrapText="1"/>
    </xf>
    <xf numFmtId="14" fontId="10" fillId="3" borderId="7" xfId="0" applyNumberFormat="1" applyFont="1" applyFill="1" applyBorder="1" applyAlignment="1">
      <alignment horizontal="center" vertical="center" wrapText="1"/>
    </xf>
    <xf numFmtId="0" fontId="44" fillId="3" borderId="7" xfId="0" applyFont="1" applyFill="1" applyBorder="1" applyAlignment="1">
      <alignment horizontal="left" vertical="center"/>
    </xf>
    <xf numFmtId="0" fontId="5" fillId="0" borderId="7" xfId="10" applyFont="1" applyBorder="1" applyAlignment="1">
      <alignment horizontal="center" vertical="center"/>
    </xf>
    <xf numFmtId="0" fontId="5" fillId="0" borderId="7" xfId="10" applyFont="1" applyBorder="1" applyAlignment="1">
      <alignment horizontal="left" vertical="center"/>
    </xf>
    <xf numFmtId="0" fontId="3" fillId="0" borderId="7" xfId="1" applyFont="1" applyBorder="1" applyAlignment="1" applyProtection="1">
      <alignment horizontal="left" vertical="center"/>
    </xf>
    <xf numFmtId="49" fontId="10" fillId="3" borderId="7" xfId="0" applyNumberFormat="1" applyFont="1" applyFill="1" applyBorder="1" applyAlignment="1">
      <alignment horizontal="left" vertical="center"/>
    </xf>
    <xf numFmtId="0" fontId="10" fillId="3" borderId="8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left" vertical="center"/>
    </xf>
    <xf numFmtId="0" fontId="5" fillId="6" borderId="7" xfId="0" applyFont="1" applyFill="1" applyBorder="1" applyAlignment="1">
      <alignment horizontal="center" vertical="center" wrapText="1"/>
    </xf>
    <xf numFmtId="49" fontId="3" fillId="6" borderId="7" xfId="0" applyNumberFormat="1" applyFont="1" applyFill="1" applyBorder="1" applyAlignment="1">
      <alignment horizontal="left"/>
    </xf>
    <xf numFmtId="0" fontId="5" fillId="6" borderId="7" xfId="0" applyFont="1" applyFill="1" applyBorder="1" applyAlignment="1">
      <alignment horizontal="left" vertical="center" wrapText="1"/>
    </xf>
    <xf numFmtId="9" fontId="5" fillId="6" borderId="7" xfId="0" applyNumberFormat="1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vertical="center"/>
    </xf>
    <xf numFmtId="0" fontId="5" fillId="6" borderId="8" xfId="0" applyFont="1" applyFill="1" applyBorder="1" applyAlignment="1">
      <alignment horizontal="center" vertical="center" wrapText="1"/>
    </xf>
    <xf numFmtId="0" fontId="45" fillId="0" borderId="7" xfId="0" applyFont="1" applyFill="1" applyBorder="1" applyAlignment="1">
      <alignment horizontal="center" wrapText="1"/>
    </xf>
    <xf numFmtId="0" fontId="5" fillId="0" borderId="8" xfId="0" applyFont="1" applyBorder="1" applyAlignment="1">
      <alignment horizontal="center" vertical="center" wrapText="1"/>
    </xf>
    <xf numFmtId="49" fontId="3" fillId="0" borderId="7" xfId="1" applyNumberFormat="1" applyFont="1" applyFill="1" applyBorder="1" applyAlignment="1" applyProtection="1">
      <alignment horizontal="left" vertical="center" wrapText="1"/>
    </xf>
    <xf numFmtId="49" fontId="3" fillId="6" borderId="7" xfId="1" applyNumberFormat="1" applyFont="1" applyFill="1" applyBorder="1" applyAlignment="1" applyProtection="1">
      <alignment horizontal="left" vertical="center" wrapText="1"/>
    </xf>
    <xf numFmtId="0" fontId="3" fillId="6" borderId="7" xfId="0" applyFont="1" applyFill="1" applyBorder="1" applyAlignment="1">
      <alignment horizontal="left" vertical="center" wrapText="1"/>
    </xf>
    <xf numFmtId="14" fontId="5" fillId="6" borderId="7" xfId="0" applyNumberFormat="1" applyFont="1" applyFill="1" applyBorder="1" applyAlignment="1">
      <alignment horizontal="center" vertical="center" wrapText="1"/>
    </xf>
    <xf numFmtId="14" fontId="5" fillId="0" borderId="7" xfId="0" applyNumberFormat="1" applyFont="1" applyFill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left"/>
    </xf>
    <xf numFmtId="9" fontId="5" fillId="0" borderId="10" xfId="0" applyNumberFormat="1" applyFont="1" applyBorder="1" applyAlignment="1">
      <alignment horizontal="center" vertical="center"/>
    </xf>
    <xf numFmtId="10" fontId="5" fillId="0" borderId="10" xfId="0" applyNumberFormat="1" applyFont="1" applyBorder="1" applyAlignment="1">
      <alignment horizontal="center" vertical="center"/>
    </xf>
    <xf numFmtId="0" fontId="10" fillId="3" borderId="6" xfId="0" applyFont="1" applyFill="1" applyBorder="1" applyAlignment="1">
      <alignment horizontal="left" vertical="center"/>
    </xf>
    <xf numFmtId="9" fontId="10" fillId="3" borderId="6" xfId="0" applyNumberFormat="1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vertical="center"/>
    </xf>
    <xf numFmtId="0" fontId="10" fillId="3" borderId="6" xfId="0" applyFont="1" applyFill="1" applyBorder="1" applyAlignment="1">
      <alignment horizontal="left" vertical="center" wrapText="1"/>
    </xf>
    <xf numFmtId="10" fontId="5" fillId="0" borderId="7" xfId="0" applyNumberFormat="1" applyFont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left" vertical="center" wrapText="1"/>
    </xf>
    <xf numFmtId="0" fontId="5" fillId="0" borderId="25" xfId="0" applyFont="1" applyFill="1" applyBorder="1" applyAlignment="1">
      <alignment horizontal="left" vertical="center" wrapText="1"/>
    </xf>
    <xf numFmtId="0" fontId="3" fillId="0" borderId="25" xfId="0" applyFont="1" applyFill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5" xfId="10" applyFont="1" applyBorder="1" applyAlignment="1">
      <alignment horizontal="center" vertical="center"/>
    </xf>
    <xf numFmtId="0" fontId="3" fillId="0" borderId="25" xfId="1" applyFont="1" applyFill="1" applyBorder="1" applyAlignment="1" applyProtection="1">
      <alignment horizontal="left" vertical="center" wrapText="1"/>
    </xf>
    <xf numFmtId="0" fontId="5" fillId="0" borderId="25" xfId="10" applyFont="1" applyBorder="1" applyAlignment="1">
      <alignment horizontal="left" vertical="center"/>
    </xf>
    <xf numFmtId="0" fontId="5" fillId="0" borderId="25" xfId="0" applyFont="1" applyBorder="1" applyAlignment="1">
      <alignment horizontal="center" vertical="center"/>
    </xf>
    <xf numFmtId="9" fontId="10" fillId="3" borderId="6" xfId="0" applyNumberFormat="1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49" fontId="10" fillId="3" borderId="7" xfId="0" applyNumberFormat="1" applyFont="1" applyFill="1" applyBorder="1" applyAlignment="1">
      <alignment horizontal="left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5" fillId="6" borderId="10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25" xfId="0" applyFont="1" applyBorder="1" applyAlignment="1">
      <alignment horizontal="left" vertical="center"/>
    </xf>
    <xf numFmtId="9" fontId="5" fillId="0" borderId="25" xfId="0" applyNumberFormat="1" applyFont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7" xfId="10" applyFont="1" applyBorder="1" applyAlignment="1">
      <alignment horizontal="left"/>
    </xf>
    <xf numFmtId="10" fontId="5" fillId="6" borderId="7" xfId="0" applyNumberFormat="1" applyFont="1" applyFill="1" applyBorder="1" applyAlignment="1">
      <alignment horizontal="center" vertical="center" wrapText="1"/>
    </xf>
    <xf numFmtId="2" fontId="5" fillId="0" borderId="7" xfId="0" applyNumberFormat="1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/>
    </xf>
    <xf numFmtId="0" fontId="3" fillId="0" borderId="10" xfId="1" applyFont="1" applyFill="1" applyBorder="1" applyAlignment="1" applyProtection="1">
      <alignment horizontal="left" vertical="center" wrapText="1"/>
    </xf>
    <xf numFmtId="10" fontId="5" fillId="0" borderId="10" xfId="0" applyNumberFormat="1" applyFont="1" applyFill="1" applyBorder="1" applyAlignment="1">
      <alignment horizontal="center" vertical="center" wrapText="1"/>
    </xf>
    <xf numFmtId="10" fontId="5" fillId="0" borderId="25" xfId="0" applyNumberFormat="1" applyFont="1" applyFill="1" applyBorder="1" applyAlignment="1">
      <alignment horizontal="center" vertical="center" wrapText="1"/>
    </xf>
    <xf numFmtId="10" fontId="5" fillId="6" borderId="25" xfId="0" applyNumberFormat="1" applyFont="1" applyFill="1" applyBorder="1" applyAlignment="1">
      <alignment horizontal="center" vertical="center" wrapText="1"/>
    </xf>
    <xf numFmtId="9" fontId="5" fillId="6" borderId="25" xfId="0" applyNumberFormat="1" applyFont="1" applyFill="1" applyBorder="1" applyAlignment="1">
      <alignment horizontal="center" vertical="center"/>
    </xf>
    <xf numFmtId="0" fontId="5" fillId="0" borderId="8" xfId="0" applyFont="1" applyFill="1" applyBorder="1" applyAlignment="1">
      <alignment vertical="center"/>
    </xf>
    <xf numFmtId="0" fontId="5" fillId="0" borderId="7" xfId="0" applyFont="1" applyFill="1" applyBorder="1" applyAlignment="1">
      <alignment vertical="center"/>
    </xf>
    <xf numFmtId="167" fontId="5" fillId="0" borderId="7" xfId="0" applyNumberFormat="1" applyFont="1" applyFill="1" applyBorder="1" applyAlignment="1">
      <alignment horizontal="right" vertical="center"/>
    </xf>
    <xf numFmtId="0" fontId="5" fillId="0" borderId="7" xfId="0" applyFont="1" applyFill="1" applyBorder="1" applyAlignment="1">
      <alignment vertical="center" wrapText="1"/>
    </xf>
    <xf numFmtId="0" fontId="5" fillId="0" borderId="6" xfId="0" applyFont="1" applyFill="1" applyBorder="1" applyAlignment="1">
      <alignment vertical="center"/>
    </xf>
    <xf numFmtId="0" fontId="5" fillId="6" borderId="6" xfId="0" applyFont="1" applyFill="1" applyBorder="1" applyAlignment="1">
      <alignment horizontal="center"/>
    </xf>
    <xf numFmtId="0" fontId="3" fillId="0" borderId="7" xfId="4" applyFont="1" applyFill="1" applyBorder="1" applyAlignment="1" applyProtection="1">
      <alignment vertical="center"/>
    </xf>
    <xf numFmtId="0" fontId="5" fillId="0" borderId="19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/>
    </xf>
    <xf numFmtId="0" fontId="5" fillId="0" borderId="0" xfId="0" applyFont="1" applyFill="1" applyAlignment="1">
      <alignment vertical="center"/>
    </xf>
    <xf numFmtId="167" fontId="5" fillId="0" borderId="7" xfId="0" applyNumberFormat="1" applyFont="1" applyFill="1" applyBorder="1" applyAlignment="1">
      <alignment vertical="center"/>
    </xf>
    <xf numFmtId="0" fontId="0" fillId="0" borderId="19" xfId="0" applyBorder="1"/>
    <xf numFmtId="0" fontId="5" fillId="0" borderId="9" xfId="0" applyFont="1" applyFill="1" applyBorder="1" applyAlignment="1">
      <alignment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vertical="center"/>
    </xf>
    <xf numFmtId="0" fontId="5" fillId="0" borderId="10" xfId="0" applyFont="1" applyFill="1" applyBorder="1" applyAlignment="1">
      <alignment vertical="center"/>
    </xf>
    <xf numFmtId="0" fontId="5" fillId="0" borderId="32" xfId="0" applyFont="1" applyFill="1" applyBorder="1" applyAlignment="1">
      <alignment horizontal="center" vertical="center"/>
    </xf>
    <xf numFmtId="167" fontId="5" fillId="0" borderId="7" xfId="0" applyNumberFormat="1" applyFont="1" applyBorder="1" applyAlignment="1">
      <alignment horizontal="right" vertical="center"/>
    </xf>
    <xf numFmtId="0" fontId="5" fillId="14" borderId="7" xfId="0" applyFont="1" applyFill="1" applyBorder="1" applyAlignment="1">
      <alignment vertical="center"/>
    </xf>
    <xf numFmtId="0" fontId="5" fillId="14" borderId="7" xfId="0" applyFont="1" applyFill="1" applyBorder="1" applyAlignment="1">
      <alignment horizontal="center" vertical="center"/>
    </xf>
    <xf numFmtId="167" fontId="5" fillId="14" borderId="7" xfId="0" applyNumberFormat="1" applyFont="1" applyFill="1" applyBorder="1" applyAlignment="1">
      <alignment horizontal="right" vertical="center"/>
    </xf>
    <xf numFmtId="0" fontId="5" fillId="14" borderId="7" xfId="0" applyFont="1" applyFill="1" applyBorder="1" applyAlignment="1">
      <alignment horizontal="left" vertical="center"/>
    </xf>
    <xf numFmtId="0" fontId="5" fillId="0" borderId="8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/>
    </xf>
    <xf numFmtId="14" fontId="5" fillId="0" borderId="7" xfId="0" applyNumberFormat="1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vertical="center" wrapText="1"/>
    </xf>
    <xf numFmtId="0" fontId="10" fillId="3" borderId="19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2" fillId="0" borderId="1" xfId="0" applyFont="1" applyBorder="1" applyAlignment="1">
      <alignment horizontal="left" vertical="center"/>
    </xf>
    <xf numFmtId="14" fontId="5" fillId="0" borderId="6" xfId="0" applyNumberFormat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9" xfId="0" applyFont="1" applyBorder="1" applyAlignment="1">
      <alignment horizontal="center" vertical="center"/>
    </xf>
    <xf numFmtId="0" fontId="5" fillId="0" borderId="7" xfId="0" applyFont="1" applyBorder="1" applyAlignment="1"/>
    <xf numFmtId="0" fontId="3" fillId="0" borderId="7" xfId="1" applyFont="1" applyBorder="1"/>
    <xf numFmtId="0" fontId="5" fillId="0" borderId="8" xfId="0" applyFont="1" applyBorder="1" applyAlignment="1">
      <alignment horizontal="center"/>
    </xf>
    <xf numFmtId="9" fontId="5" fillId="0" borderId="7" xfId="0" applyNumberFormat="1" applyFont="1" applyBorder="1" applyAlignment="1">
      <alignment horizontal="center"/>
    </xf>
    <xf numFmtId="0" fontId="5" fillId="0" borderId="32" xfId="0" applyFont="1" applyBorder="1" applyAlignment="1">
      <alignment horizontal="center" vertical="center"/>
    </xf>
    <xf numFmtId="0" fontId="5" fillId="0" borderId="10" xfId="0" applyFont="1" applyBorder="1" applyAlignment="1"/>
    <xf numFmtId="0" fontId="3" fillId="0" borderId="10" xfId="1" applyFont="1" applyBorder="1"/>
    <xf numFmtId="14" fontId="5" fillId="0" borderId="10" xfId="0" applyNumberFormat="1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6" borderId="19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left"/>
    </xf>
    <xf numFmtId="0" fontId="5" fillId="6" borderId="7" xfId="0" applyFont="1" applyFill="1" applyBorder="1" applyAlignment="1">
      <alignment horizontal="left"/>
    </xf>
    <xf numFmtId="0" fontId="10" fillId="3" borderId="8" xfId="0" applyFont="1" applyFill="1" applyBorder="1" applyAlignment="1">
      <alignment horizontal="center"/>
    </xf>
    <xf numFmtId="168" fontId="5" fillId="0" borderId="7" xfId="0" applyNumberFormat="1" applyFont="1" applyFill="1" applyBorder="1" applyAlignment="1">
      <alignment horizontal="center" vertical="center"/>
    </xf>
    <xf numFmtId="10" fontId="5" fillId="0" borderId="7" xfId="0" applyNumberFormat="1" applyFont="1" applyFill="1" applyBorder="1" applyAlignment="1">
      <alignment horizontal="center" vertical="center"/>
    </xf>
    <xf numFmtId="0" fontId="3" fillId="0" borderId="7" xfId="1" applyFont="1" applyFill="1" applyBorder="1" applyAlignment="1" applyProtection="1">
      <alignment vertical="center" wrapText="1"/>
    </xf>
    <xf numFmtId="10" fontId="10" fillId="3" borderId="7" xfId="0" applyNumberFormat="1" applyFont="1" applyFill="1" applyBorder="1" applyAlignment="1">
      <alignment horizontal="center" vertical="center"/>
    </xf>
    <xf numFmtId="0" fontId="3" fillId="3" borderId="7" xfId="1" applyFont="1" applyFill="1" applyBorder="1" applyAlignment="1" applyProtection="1">
      <alignment horizontal="left" vertical="center" wrapText="1"/>
    </xf>
    <xf numFmtId="168" fontId="10" fillId="3" borderId="7" xfId="0" applyNumberFormat="1" applyFont="1" applyFill="1" applyBorder="1" applyAlignment="1">
      <alignment horizontal="center" vertical="center"/>
    </xf>
    <xf numFmtId="10" fontId="5" fillId="6" borderId="7" xfId="0" applyNumberFormat="1" applyFont="1" applyFill="1" applyBorder="1" applyAlignment="1">
      <alignment horizontal="center" vertical="center"/>
    </xf>
    <xf numFmtId="0" fontId="3" fillId="6" borderId="7" xfId="1" applyFont="1" applyFill="1" applyBorder="1" applyAlignment="1" applyProtection="1">
      <alignment horizontal="left" vertical="center" wrapText="1"/>
    </xf>
    <xf numFmtId="0" fontId="5" fillId="6" borderId="8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left" vertical="center"/>
    </xf>
    <xf numFmtId="168" fontId="5" fillId="6" borderId="7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vertical="center" wrapText="1"/>
    </xf>
    <xf numFmtId="168" fontId="10" fillId="3" borderId="7" xfId="0" applyNumberFormat="1" applyFont="1" applyFill="1" applyBorder="1" applyAlignment="1">
      <alignment horizontal="left" vertical="center" wrapText="1"/>
    </xf>
    <xf numFmtId="9" fontId="5" fillId="0" borderId="7" xfId="0" applyNumberFormat="1" applyFont="1" applyFill="1" applyBorder="1" applyAlignment="1">
      <alignment horizontal="center" vertical="center"/>
    </xf>
    <xf numFmtId="0" fontId="11" fillId="0" borderId="7" xfId="4" applyFont="1" applyFill="1" applyBorder="1" applyAlignment="1" applyProtection="1">
      <alignment vertical="center" wrapText="1"/>
    </xf>
    <xf numFmtId="0" fontId="3" fillId="6" borderId="7" xfId="0" applyFont="1" applyFill="1" applyBorder="1" applyAlignment="1">
      <alignment vertical="center"/>
    </xf>
    <xf numFmtId="168" fontId="5" fillId="0" borderId="7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vertical="center" wrapText="1"/>
    </xf>
    <xf numFmtId="168" fontId="5" fillId="0" borderId="7" xfId="0" applyNumberFormat="1" applyFont="1" applyBorder="1" applyAlignment="1">
      <alignment horizontal="left" vertical="center" wrapText="1"/>
    </xf>
    <xf numFmtId="168" fontId="10" fillId="3" borderId="7" xfId="0" applyNumberFormat="1" applyFont="1" applyFill="1" applyBorder="1" applyAlignment="1">
      <alignment horizontal="left" vertical="center"/>
    </xf>
    <xf numFmtId="0" fontId="5" fillId="0" borderId="9" xfId="0" applyFont="1" applyBorder="1" applyAlignment="1">
      <alignment horizontal="center" vertical="center"/>
    </xf>
    <xf numFmtId="168" fontId="5" fillId="0" borderId="6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vertical="center" wrapText="1"/>
    </xf>
    <xf numFmtId="0" fontId="5" fillId="6" borderId="6" xfId="0" applyFont="1" applyFill="1" applyBorder="1" applyAlignment="1">
      <alignment horizontal="left" vertical="center" wrapText="1"/>
    </xf>
    <xf numFmtId="0" fontId="5" fillId="6" borderId="5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vertical="center" wrapText="1"/>
    </xf>
    <xf numFmtId="0" fontId="5" fillId="6" borderId="10" xfId="0" applyFont="1" applyFill="1" applyBorder="1" applyAlignment="1">
      <alignment horizontal="center" vertical="center" wrapText="1"/>
    </xf>
    <xf numFmtId="10" fontId="5" fillId="6" borderId="10" xfId="0" applyNumberFormat="1" applyFont="1" applyFill="1" applyBorder="1" applyAlignment="1">
      <alignment horizontal="center" vertical="center"/>
    </xf>
    <xf numFmtId="0" fontId="5" fillId="6" borderId="32" xfId="0" applyFont="1" applyFill="1" applyBorder="1" applyAlignment="1">
      <alignment horizontal="center" vertical="center"/>
    </xf>
    <xf numFmtId="9" fontId="5" fillId="6" borderId="7" xfId="0" applyNumberFormat="1" applyFont="1" applyFill="1" applyBorder="1" applyAlignment="1">
      <alignment horizontal="center" vertical="center"/>
    </xf>
    <xf numFmtId="9" fontId="10" fillId="3" borderId="7" xfId="0" applyNumberFormat="1" applyFont="1" applyFill="1" applyBorder="1" applyAlignment="1">
      <alignment horizontal="center" vertical="center"/>
    </xf>
    <xf numFmtId="0" fontId="10" fillId="3" borderId="7" xfId="1" applyFont="1" applyFill="1" applyBorder="1" applyAlignment="1" applyProtection="1">
      <alignment horizontal="left" vertical="center" wrapText="1"/>
    </xf>
    <xf numFmtId="0" fontId="3" fillId="6" borderId="7" xfId="1" applyFont="1" applyFill="1" applyBorder="1" applyAlignment="1" applyProtection="1">
      <alignment horizontal="left" vertical="center"/>
    </xf>
    <xf numFmtId="169" fontId="5" fillId="0" borderId="7" xfId="5" applyNumberFormat="1" applyFont="1" applyFill="1" applyBorder="1" applyAlignment="1">
      <alignment horizontal="center" vertical="center"/>
    </xf>
    <xf numFmtId="9" fontId="5" fillId="0" borderId="7" xfId="5" applyFont="1" applyFill="1" applyBorder="1" applyAlignment="1">
      <alignment horizontal="center" vertical="center"/>
    </xf>
    <xf numFmtId="10" fontId="5" fillId="0" borderId="7" xfId="5" applyNumberFormat="1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left" vertical="center"/>
    </xf>
    <xf numFmtId="9" fontId="5" fillId="6" borderId="6" xfId="0" applyNumberFormat="1" applyFont="1" applyFill="1" applyBorder="1" applyAlignment="1">
      <alignment horizontal="center" vertical="center"/>
    </xf>
    <xf numFmtId="0" fontId="3" fillId="6" borderId="6" xfId="1" applyFont="1" applyFill="1" applyBorder="1" applyAlignment="1" applyProtection="1">
      <alignment horizontal="left" vertical="center" wrapText="1"/>
    </xf>
    <xf numFmtId="0" fontId="3" fillId="6" borderId="6" xfId="0" applyFont="1" applyFill="1" applyBorder="1" applyAlignment="1">
      <alignment horizontal="left" vertical="center"/>
    </xf>
    <xf numFmtId="0" fontId="1" fillId="2" borderId="39" xfId="0" applyFont="1" applyFill="1" applyBorder="1" applyAlignment="1">
      <alignment horizontal="center" vertical="center" wrapText="1"/>
    </xf>
    <xf numFmtId="49" fontId="2" fillId="2" borderId="39" xfId="0" applyNumberFormat="1" applyFont="1" applyFill="1" applyBorder="1" applyAlignment="1">
      <alignment horizontal="center" vertical="center" wrapText="1"/>
    </xf>
    <xf numFmtId="0" fontId="2" fillId="2" borderId="39" xfId="0" applyFont="1" applyFill="1" applyBorder="1" applyAlignment="1">
      <alignment horizontal="center" vertical="center" wrapText="1"/>
    </xf>
    <xf numFmtId="9" fontId="5" fillId="0" borderId="10" xfId="5" applyFont="1" applyBorder="1" applyAlignment="1">
      <alignment horizontal="center" vertical="center"/>
    </xf>
    <xf numFmtId="9" fontId="5" fillId="0" borderId="7" xfId="5" applyFont="1" applyBorder="1" applyAlignment="1">
      <alignment horizontal="center" vertical="center"/>
    </xf>
    <xf numFmtId="10" fontId="5" fillId="0" borderId="6" xfId="0" applyNumberFormat="1" applyFont="1" applyBorder="1" applyAlignment="1">
      <alignment horizontal="center" vertical="center"/>
    </xf>
    <xf numFmtId="9" fontId="5" fillId="0" borderId="6" xfId="5" applyFont="1" applyBorder="1" applyAlignment="1">
      <alignment horizontal="center" vertical="center"/>
    </xf>
    <xf numFmtId="0" fontId="5" fillId="0" borderId="11" xfId="0" applyFont="1" applyBorder="1" applyAlignment="1">
      <alignment vertical="center"/>
    </xf>
    <xf numFmtId="15" fontId="5" fillId="0" borderId="10" xfId="0" applyNumberFormat="1" applyFont="1" applyBorder="1" applyAlignment="1">
      <alignment vertical="center"/>
    </xf>
    <xf numFmtId="0" fontId="5" fillId="0" borderId="10" xfId="0" applyFont="1" applyFill="1" applyBorder="1" applyAlignment="1">
      <alignment vertical="center" wrapText="1"/>
    </xf>
    <xf numFmtId="1" fontId="5" fillId="0" borderId="10" xfId="0" applyNumberFormat="1" applyFont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 wrapText="1"/>
    </xf>
    <xf numFmtId="0" fontId="3" fillId="0" borderId="32" xfId="0" applyFont="1" applyFill="1" applyBorder="1" applyAlignment="1">
      <alignment horizontal="center" vertical="center"/>
    </xf>
    <xf numFmtId="15" fontId="5" fillId="0" borderId="7" xfId="0" applyNumberFormat="1" applyFont="1" applyFill="1" applyBorder="1" applyAlignment="1">
      <alignment vertical="center"/>
    </xf>
    <xf numFmtId="0" fontId="3" fillId="0" borderId="7" xfId="11" applyFont="1" applyFill="1" applyBorder="1" applyAlignment="1" applyProtection="1">
      <alignment vertical="center"/>
    </xf>
    <xf numFmtId="3" fontId="5" fillId="0" borderId="7" xfId="0" applyNumberFormat="1" applyFont="1" applyFill="1" applyBorder="1" applyAlignment="1">
      <alignment horizontal="left" vertical="center"/>
    </xf>
    <xf numFmtId="14" fontId="10" fillId="3" borderId="7" xfId="0" applyNumberFormat="1" applyFont="1" applyFill="1" applyBorder="1" applyAlignment="1">
      <alignment vertical="center"/>
    </xf>
    <xf numFmtId="15" fontId="10" fillId="3" borderId="7" xfId="0" applyNumberFormat="1" applyFont="1" applyFill="1" applyBorder="1" applyAlignment="1">
      <alignment vertical="center"/>
    </xf>
    <xf numFmtId="0" fontId="10" fillId="3" borderId="7" xfId="11" applyFont="1" applyFill="1" applyBorder="1" applyAlignment="1" applyProtection="1">
      <alignment vertical="center"/>
    </xf>
    <xf numFmtId="1" fontId="10" fillId="3" borderId="7" xfId="0" applyNumberFormat="1" applyFont="1" applyFill="1" applyBorder="1" applyAlignment="1">
      <alignment horizontal="left" vertical="center"/>
    </xf>
    <xf numFmtId="0" fontId="5" fillId="0" borderId="8" xfId="0" applyFont="1" applyFill="1" applyBorder="1" applyAlignment="1">
      <alignment vertical="center" wrapText="1"/>
    </xf>
    <xf numFmtId="1" fontId="5" fillId="0" borderId="7" xfId="0" applyNumberFormat="1" applyFont="1" applyFill="1" applyBorder="1" applyAlignment="1">
      <alignment horizontal="left" vertical="center"/>
    </xf>
    <xf numFmtId="0" fontId="5" fillId="3" borderId="8" xfId="0" applyFont="1" applyFill="1" applyBorder="1" applyAlignment="1">
      <alignment vertical="center"/>
    </xf>
    <xf numFmtId="0" fontId="5" fillId="3" borderId="7" xfId="0" applyFont="1" applyFill="1" applyBorder="1" applyAlignment="1">
      <alignment vertical="center"/>
    </xf>
    <xf numFmtId="14" fontId="5" fillId="3" borderId="7" xfId="0" applyNumberFormat="1" applyFont="1" applyFill="1" applyBorder="1" applyAlignment="1">
      <alignment vertical="center"/>
    </xf>
    <xf numFmtId="15" fontId="5" fillId="3" borderId="7" xfId="0" applyNumberFormat="1" applyFont="1" applyFill="1" applyBorder="1" applyAlignment="1">
      <alignment vertical="center"/>
    </xf>
    <xf numFmtId="0" fontId="5" fillId="3" borderId="7" xfId="0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left" vertical="center"/>
    </xf>
    <xf numFmtId="0" fontId="5" fillId="0" borderId="9" xfId="0" applyFont="1" applyFill="1" applyBorder="1" applyAlignment="1">
      <alignment vertical="center" wrapText="1"/>
    </xf>
    <xf numFmtId="15" fontId="5" fillId="0" borderId="6" xfId="0" applyNumberFormat="1" applyFont="1" applyFill="1" applyBorder="1" applyAlignment="1">
      <alignment vertical="center"/>
    </xf>
    <xf numFmtId="0" fontId="3" fillId="0" borderId="6" xfId="0" applyFont="1" applyFill="1" applyBorder="1" applyAlignment="1">
      <alignment horizontal="left" vertical="center"/>
    </xf>
    <xf numFmtId="0" fontId="3" fillId="0" borderId="6" xfId="11" applyFont="1" applyFill="1" applyBorder="1" applyAlignment="1" applyProtection="1">
      <alignment vertical="center"/>
    </xf>
    <xf numFmtId="1" fontId="5" fillId="0" borderId="6" xfId="0" applyNumberFormat="1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vertical="center"/>
    </xf>
    <xf numFmtId="0" fontId="10" fillId="3" borderId="10" xfId="0" applyFont="1" applyFill="1" applyBorder="1" applyAlignment="1">
      <alignment vertical="center"/>
    </xf>
    <xf numFmtId="14" fontId="10" fillId="3" borderId="10" xfId="0" applyNumberFormat="1" applyFont="1" applyFill="1" applyBorder="1" applyAlignment="1">
      <alignment vertical="center"/>
    </xf>
    <xf numFmtId="0" fontId="10" fillId="3" borderId="10" xfId="0" applyFont="1" applyFill="1" applyBorder="1" applyAlignment="1">
      <alignment horizontal="left" vertical="center" wrapText="1"/>
    </xf>
    <xf numFmtId="0" fontId="10" fillId="3" borderId="10" xfId="0" applyFont="1" applyFill="1" applyBorder="1" applyAlignment="1">
      <alignment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left" vertical="center"/>
    </xf>
    <xf numFmtId="0" fontId="48" fillId="3" borderId="10" xfId="1" applyFont="1" applyFill="1" applyBorder="1" applyAlignment="1">
      <alignment vertical="center"/>
    </xf>
    <xf numFmtId="0" fontId="10" fillId="3" borderId="10" xfId="0" applyFont="1" applyFill="1" applyBorder="1" applyAlignment="1">
      <alignment horizontal="center" vertical="center"/>
    </xf>
    <xf numFmtId="1" fontId="10" fillId="3" borderId="10" xfId="0" applyNumberFormat="1" applyFont="1" applyFill="1" applyBorder="1" applyAlignment="1">
      <alignment horizontal="left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vertical="center" wrapText="1"/>
    </xf>
    <xf numFmtId="0" fontId="10" fillId="3" borderId="7" xfId="1" applyFont="1" applyFill="1" applyBorder="1" applyAlignment="1">
      <alignment vertical="center"/>
    </xf>
    <xf numFmtId="0" fontId="0" fillId="0" borderId="0" xfId="0"/>
    <xf numFmtId="9" fontId="5" fillId="0" borderId="7" xfId="0" applyNumberFormat="1" applyFont="1" applyFill="1" applyBorder="1" applyAlignment="1">
      <alignment horizontal="left" vertical="center"/>
    </xf>
    <xf numFmtId="170" fontId="5" fillId="0" borderId="7" xfId="0" applyNumberFormat="1" applyFont="1" applyFill="1" applyBorder="1" applyAlignment="1">
      <alignment horizontal="center" vertical="center"/>
    </xf>
    <xf numFmtId="10" fontId="5" fillId="0" borderId="7" xfId="0" applyNumberFormat="1" applyFont="1" applyFill="1" applyBorder="1" applyAlignment="1">
      <alignment horizontal="left" vertical="center"/>
    </xf>
    <xf numFmtId="1" fontId="3" fillId="0" borderId="7" xfId="0" applyNumberFormat="1" applyFont="1" applyFill="1" applyBorder="1" applyAlignment="1">
      <alignment horizontal="left" vertical="center"/>
    </xf>
    <xf numFmtId="0" fontId="5" fillId="0" borderId="7" xfId="0" applyNumberFormat="1" applyFont="1" applyFill="1" applyBorder="1" applyAlignment="1">
      <alignment vertical="center"/>
    </xf>
    <xf numFmtId="0" fontId="5" fillId="0" borderId="7" xfId="0" applyNumberFormat="1" applyFont="1" applyFill="1" applyBorder="1" applyAlignment="1">
      <alignment horizontal="center" vertical="center"/>
    </xf>
    <xf numFmtId="0" fontId="10" fillId="3" borderId="7" xfId="1" applyFont="1" applyFill="1" applyBorder="1" applyAlignment="1" applyProtection="1">
      <alignment vertical="center" wrapText="1"/>
      <protection locked="0"/>
    </xf>
    <xf numFmtId="10" fontId="5" fillId="0" borderId="6" xfId="0" applyNumberFormat="1" applyFont="1" applyFill="1" applyBorder="1" applyAlignment="1">
      <alignment horizontal="center" vertical="center" wrapText="1"/>
    </xf>
    <xf numFmtId="10" fontId="5" fillId="0" borderId="6" xfId="0" applyNumberFormat="1" applyFont="1" applyFill="1" applyBorder="1" applyAlignment="1">
      <alignment horizontal="left" vertical="center" wrapText="1"/>
    </xf>
    <xf numFmtId="0" fontId="3" fillId="0" borderId="6" xfId="1" applyFont="1" applyFill="1" applyBorder="1" applyAlignment="1" applyProtection="1">
      <alignment vertical="center" wrapText="1"/>
      <protection locked="0"/>
    </xf>
    <xf numFmtId="0" fontId="5" fillId="2" borderId="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49" fillId="0" borderId="7" xfId="0" applyFont="1" applyBorder="1" applyAlignment="1">
      <alignment vertical="center"/>
    </xf>
    <xf numFmtId="0" fontId="49" fillId="0" borderId="7" xfId="0" applyFont="1" applyBorder="1" applyAlignment="1">
      <alignment horizontal="center" vertical="center"/>
    </xf>
    <xf numFmtId="0" fontId="50" fillId="0" borderId="7" xfId="0" applyFont="1" applyBorder="1" applyAlignment="1">
      <alignment horizontal="center" vertical="center"/>
    </xf>
    <xf numFmtId="0" fontId="49" fillId="0" borderId="7" xfId="0" applyFont="1" applyBorder="1"/>
    <xf numFmtId="0" fontId="49" fillId="9" borderId="7" xfId="0" applyFont="1" applyFill="1" applyBorder="1" applyAlignment="1">
      <alignment horizontal="center" vertical="center"/>
    </xf>
    <xf numFmtId="0" fontId="49" fillId="0" borderId="7" xfId="0" applyFont="1" applyBorder="1" applyAlignment="1">
      <alignment horizontal="left" vertical="center" wrapText="1"/>
    </xf>
    <xf numFmtId="0" fontId="49" fillId="0" borderId="7" xfId="0" applyFont="1" applyBorder="1" applyAlignment="1">
      <alignment horizontal="center" vertical="center" wrapText="1"/>
    </xf>
    <xf numFmtId="0" fontId="49" fillId="0" borderId="7" xfId="0" applyFont="1" applyBorder="1" applyAlignment="1">
      <alignment horizontal="center"/>
    </xf>
    <xf numFmtId="0" fontId="51" fillId="0" borderId="7" xfId="1" applyFont="1" applyBorder="1" applyAlignment="1">
      <alignment horizontal="left" vertical="center"/>
    </xf>
    <xf numFmtId="0" fontId="49" fillId="0" borderId="7" xfId="0" applyFont="1" applyBorder="1" applyAlignment="1">
      <alignment horizontal="left" vertical="center"/>
    </xf>
    <xf numFmtId="0" fontId="49" fillId="6" borderId="7" xfId="0" applyFont="1" applyFill="1" applyBorder="1" applyAlignment="1">
      <alignment horizontal="center" vertical="center"/>
    </xf>
    <xf numFmtId="0" fontId="49" fillId="0" borderId="15" xfId="0" applyFont="1" applyBorder="1" applyAlignment="1">
      <alignment horizontal="center" vertical="center"/>
    </xf>
    <xf numFmtId="0" fontId="51" fillId="0" borderId="7" xfId="1" applyFont="1" applyBorder="1" applyAlignment="1">
      <alignment vertical="center"/>
    </xf>
    <xf numFmtId="14" fontId="49" fillId="0" borderId="7" xfId="0" applyNumberFormat="1" applyFont="1" applyBorder="1" applyAlignment="1">
      <alignment horizontal="center" vertical="center"/>
    </xf>
    <xf numFmtId="0" fontId="49" fillId="0" borderId="40" xfId="0" applyFont="1" applyBorder="1" applyAlignment="1">
      <alignment horizontal="center" vertical="center"/>
    </xf>
    <xf numFmtId="0" fontId="49" fillId="3" borderId="7" xfId="0" applyFont="1" applyFill="1" applyBorder="1" applyAlignment="1">
      <alignment horizontal="center" vertical="center"/>
    </xf>
    <xf numFmtId="0" fontId="49" fillId="3" borderId="7" xfId="0" applyFont="1" applyFill="1" applyBorder="1" applyAlignment="1">
      <alignment vertical="center"/>
    </xf>
    <xf numFmtId="0" fontId="49" fillId="0" borderId="7" xfId="0" applyFont="1" applyFill="1" applyBorder="1" applyAlignment="1">
      <alignment vertical="center"/>
    </xf>
    <xf numFmtId="0" fontId="0" fillId="0" borderId="7" xfId="0" applyFont="1" applyBorder="1" applyAlignment="1">
      <alignment horizontal="center" vertical="center"/>
    </xf>
    <xf numFmtId="0" fontId="49" fillId="0" borderId="7" xfId="0" applyFont="1" applyFill="1" applyBorder="1" applyAlignment="1">
      <alignment horizontal="center" vertical="center"/>
    </xf>
    <xf numFmtId="0" fontId="49" fillId="9" borderId="7" xfId="0" applyFont="1" applyFill="1" applyBorder="1" applyAlignment="1">
      <alignment horizontal="center" vertical="center" wrapText="1"/>
    </xf>
    <xf numFmtId="0" fontId="49" fillId="0" borderId="24" xfId="0" applyFont="1" applyFill="1" applyBorder="1" applyAlignment="1">
      <alignment vertical="center"/>
    </xf>
    <xf numFmtId="0" fontId="49" fillId="0" borderId="23" xfId="0" applyFont="1" applyFill="1" applyBorder="1" applyAlignment="1">
      <alignment vertical="center"/>
    </xf>
    <xf numFmtId="0" fontId="49" fillId="9" borderId="7" xfId="0" applyFont="1" applyFill="1" applyBorder="1" applyAlignment="1">
      <alignment vertical="center"/>
    </xf>
    <xf numFmtId="0" fontId="49" fillId="9" borderId="7" xfId="0" applyFont="1" applyFill="1" applyBorder="1" applyAlignment="1">
      <alignment horizontal="left" vertical="center" wrapText="1"/>
    </xf>
    <xf numFmtId="0" fontId="49" fillId="6" borderId="7" xfId="0" applyFont="1" applyFill="1" applyBorder="1" applyAlignment="1">
      <alignment vertical="center"/>
    </xf>
    <xf numFmtId="0" fontId="49" fillId="9" borderId="7" xfId="0" applyFont="1" applyFill="1" applyBorder="1" applyAlignment="1">
      <alignment horizontal="center"/>
    </xf>
    <xf numFmtId="0" fontId="49" fillId="9" borderId="26" xfId="0" applyFont="1" applyFill="1" applyBorder="1" applyAlignment="1">
      <alignment horizontal="center"/>
    </xf>
    <xf numFmtId="0" fontId="49" fillId="9" borderId="25" xfId="0" applyFont="1" applyFill="1" applyBorder="1" applyAlignment="1">
      <alignment horizontal="center"/>
    </xf>
    <xf numFmtId="0" fontId="49" fillId="9" borderId="25" xfId="0" applyFont="1" applyFill="1" applyBorder="1" applyAlignment="1">
      <alignment horizontal="center" wrapText="1"/>
    </xf>
    <xf numFmtId="0" fontId="9" fillId="6" borderId="25" xfId="1" applyFill="1" applyBorder="1" applyAlignment="1">
      <alignment horizontal="left" vertical="center"/>
    </xf>
    <xf numFmtId="0" fontId="53" fillId="0" borderId="7" xfId="12" applyNumberFormat="1" applyFont="1" applyFill="1" applyBorder="1" applyAlignment="1">
      <alignment horizontal="center" vertical="center"/>
    </xf>
    <xf numFmtId="0" fontId="54" fillId="0" borderId="7" xfId="0" applyFont="1" applyFill="1" applyBorder="1" applyAlignment="1">
      <alignment horizontal="center" vertical="center"/>
    </xf>
    <xf numFmtId="0" fontId="54" fillId="0" borderId="7" xfId="0" applyFont="1" applyFill="1" applyBorder="1" applyAlignment="1">
      <alignment vertical="center"/>
    </xf>
    <xf numFmtId="0" fontId="49" fillId="0" borderId="41" xfId="0" applyFont="1" applyBorder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49" fillId="9" borderId="40" xfId="0" applyFont="1" applyFill="1" applyBorder="1" applyAlignment="1">
      <alignment horizontal="center"/>
    </xf>
    <xf numFmtId="0" fontId="9" fillId="6" borderId="7" xfId="1" applyFill="1" applyBorder="1" applyAlignment="1">
      <alignment horizontal="left" vertical="center"/>
    </xf>
    <xf numFmtId="0" fontId="54" fillId="0" borderId="7" xfId="0" applyFont="1" applyBorder="1" applyAlignment="1">
      <alignment horizontal="center" vertical="center"/>
    </xf>
    <xf numFmtId="0" fontId="54" fillId="0" borderId="7" xfId="0" applyFont="1" applyBorder="1" applyAlignment="1">
      <alignment horizontal="left" vertical="center"/>
    </xf>
    <xf numFmtId="0" fontId="49" fillId="9" borderId="40" xfId="0" applyFont="1" applyFill="1" applyBorder="1" applyAlignment="1">
      <alignment horizontal="center" vertical="center"/>
    </xf>
    <xf numFmtId="0" fontId="49" fillId="9" borderId="7" xfId="0" applyFont="1" applyFill="1" applyBorder="1" applyAlignment="1">
      <alignment horizontal="left" vertical="center"/>
    </xf>
    <xf numFmtId="0" fontId="51" fillId="0" borderId="7" xfId="1" applyFont="1" applyFill="1" applyBorder="1" applyAlignment="1">
      <alignment vertical="center"/>
    </xf>
    <xf numFmtId="0" fontId="49" fillId="9" borderId="12" xfId="0" applyFont="1" applyFill="1" applyBorder="1" applyAlignment="1">
      <alignment horizontal="center" vertical="center" wrapText="1"/>
    </xf>
    <xf numFmtId="0" fontId="49" fillId="9" borderId="18" xfId="0" applyFont="1" applyFill="1" applyBorder="1" applyAlignment="1">
      <alignment horizontal="center" vertical="center"/>
    </xf>
    <xf numFmtId="0" fontId="49" fillId="9" borderId="12" xfId="0" applyFont="1" applyFill="1" applyBorder="1" applyAlignment="1">
      <alignment horizontal="center" vertical="center"/>
    </xf>
    <xf numFmtId="0" fontId="49" fillId="0" borderId="12" xfId="0" applyFont="1" applyBorder="1" applyAlignment="1">
      <alignment horizontal="center" vertical="center"/>
    </xf>
    <xf numFmtId="0" fontId="50" fillId="6" borderId="7" xfId="0" applyFont="1" applyFill="1" applyBorder="1" applyAlignment="1">
      <alignment horizontal="center" vertical="center" wrapText="1"/>
    </xf>
    <xf numFmtId="14" fontId="49" fillId="9" borderId="7" xfId="0" applyNumberFormat="1" applyFont="1" applyFill="1" applyBorder="1" applyAlignment="1">
      <alignment horizontal="center" vertical="center"/>
    </xf>
    <xf numFmtId="0" fontId="49" fillId="9" borderId="7" xfId="0" applyFont="1" applyFill="1" applyBorder="1" applyAlignment="1">
      <alignment vertical="top" wrapText="1"/>
    </xf>
    <xf numFmtId="0" fontId="50" fillId="0" borderId="0" xfId="0" applyFont="1"/>
    <xf numFmtId="0" fontId="50" fillId="6" borderId="7" xfId="0" applyFont="1" applyFill="1" applyBorder="1" applyAlignment="1">
      <alignment wrapText="1"/>
    </xf>
    <xf numFmtId="0" fontId="49" fillId="0" borderId="18" xfId="0" applyFont="1" applyBorder="1" applyAlignment="1">
      <alignment horizontal="center" vertical="center"/>
    </xf>
    <xf numFmtId="2" fontId="53" fillId="0" borderId="7" xfId="12" applyNumberFormat="1" applyFont="1" applyFill="1" applyBorder="1" applyAlignment="1">
      <alignment vertical="center"/>
    </xf>
    <xf numFmtId="0" fontId="53" fillId="0" borderId="7" xfId="12" applyFont="1" applyFill="1" applyBorder="1" applyAlignment="1">
      <alignment horizontal="center" vertical="center"/>
    </xf>
    <xf numFmtId="0" fontId="53" fillId="0" borderId="7" xfId="12" applyFont="1" applyFill="1" applyBorder="1" applyAlignment="1">
      <alignment vertical="center"/>
    </xf>
    <xf numFmtId="0" fontId="55" fillId="0" borderId="7" xfId="12" applyFont="1" applyBorder="1" applyAlignment="1">
      <alignment horizontal="center" vertical="center"/>
    </xf>
    <xf numFmtId="0" fontId="55" fillId="0" borderId="7" xfId="12" applyFont="1" applyBorder="1" applyAlignment="1">
      <alignment vertical="center"/>
    </xf>
    <xf numFmtId="1" fontId="53" fillId="0" borderId="7" xfId="12" applyNumberFormat="1" applyFont="1" applyFill="1" applyBorder="1" applyAlignment="1">
      <alignment vertical="center"/>
    </xf>
    <xf numFmtId="0" fontId="49" fillId="0" borderId="42" xfId="0" applyFont="1" applyBorder="1" applyAlignment="1">
      <alignment horizontal="center" vertical="center"/>
    </xf>
    <xf numFmtId="0" fontId="50" fillId="6" borderId="7" xfId="0" applyFont="1" applyFill="1" applyBorder="1" applyAlignment="1"/>
    <xf numFmtId="0" fontId="50" fillId="6" borderId="7" xfId="0" applyFont="1" applyFill="1" applyBorder="1" applyAlignment="1">
      <alignment vertical="center" wrapText="1"/>
    </xf>
    <xf numFmtId="0" fontId="49" fillId="0" borderId="40" xfId="0" applyFont="1" applyBorder="1" applyAlignment="1">
      <alignment horizontal="center"/>
    </xf>
    <xf numFmtId="0" fontId="50" fillId="6" borderId="43" xfId="0" applyFont="1" applyFill="1" applyBorder="1" applyAlignment="1">
      <alignment vertical="top" wrapText="1"/>
    </xf>
    <xf numFmtId="0" fontId="56" fillId="6" borderId="7" xfId="0" applyFont="1" applyFill="1" applyBorder="1" applyAlignment="1">
      <alignment horizontal="center" vertical="center" wrapText="1"/>
    </xf>
    <xf numFmtId="0" fontId="50" fillId="6" borderId="44" xfId="0" applyFont="1" applyFill="1" applyBorder="1" applyAlignment="1">
      <alignment vertical="top" wrapText="1"/>
    </xf>
    <xf numFmtId="1" fontId="53" fillId="0" borderId="7" xfId="12" applyNumberFormat="1" applyFont="1" applyFill="1" applyBorder="1" applyAlignment="1">
      <alignment horizontal="center" vertical="center" wrapText="1"/>
    </xf>
    <xf numFmtId="0" fontId="50" fillId="6" borderId="0" xfId="0" applyFont="1" applyFill="1" applyAlignment="1">
      <alignment vertical="top" wrapText="1"/>
    </xf>
    <xf numFmtId="14" fontId="57" fillId="0" borderId="7" xfId="0" applyNumberFormat="1" applyFont="1" applyBorder="1" applyAlignment="1">
      <alignment horizontal="center" vertical="center"/>
    </xf>
    <xf numFmtId="0" fontId="57" fillId="6" borderId="7" xfId="0" applyFont="1" applyFill="1" applyBorder="1" applyAlignment="1">
      <alignment vertical="top" wrapText="1"/>
    </xf>
    <xf numFmtId="0" fontId="53" fillId="0" borderId="7" xfId="12" applyNumberFormat="1" applyFont="1" applyFill="1" applyBorder="1" applyAlignment="1">
      <alignment horizontal="center" vertical="center" wrapText="1"/>
    </xf>
    <xf numFmtId="0" fontId="49" fillId="0" borderId="7" xfId="0" applyNumberFormat="1" applyFont="1" applyBorder="1" applyAlignment="1">
      <alignment horizontal="center" vertical="center"/>
    </xf>
    <xf numFmtId="14" fontId="50" fillId="0" borderId="0" xfId="0" applyNumberFormat="1" applyFont="1" applyAlignment="1">
      <alignment horizontal="center" vertical="center"/>
    </xf>
    <xf numFmtId="0" fontId="57" fillId="6" borderId="7" xfId="0" applyFont="1" applyFill="1" applyBorder="1" applyAlignment="1">
      <alignment vertical="center" wrapText="1"/>
    </xf>
    <xf numFmtId="0" fontId="53" fillId="0" borderId="7" xfId="0" applyFont="1" applyBorder="1" applyAlignment="1">
      <alignment vertical="center"/>
    </xf>
    <xf numFmtId="0" fontId="57" fillId="0" borderId="7" xfId="0" applyFont="1" applyBorder="1" applyAlignment="1">
      <alignment horizontal="center" vertical="center"/>
    </xf>
    <xf numFmtId="0" fontId="57" fillId="6" borderId="7" xfId="0" applyFont="1" applyFill="1" applyBorder="1" applyAlignment="1">
      <alignment horizontal="center" vertical="center" wrapText="1"/>
    </xf>
    <xf numFmtId="0" fontId="49" fillId="6" borderId="12" xfId="0" applyFont="1" applyFill="1" applyBorder="1" applyAlignment="1">
      <alignment horizontal="center" vertical="center"/>
    </xf>
    <xf numFmtId="1" fontId="53" fillId="0" borderId="7" xfId="12" applyNumberFormat="1" applyFont="1" applyFill="1" applyBorder="1" applyAlignment="1">
      <alignment horizontal="center" vertical="center"/>
    </xf>
    <xf numFmtId="0" fontId="57" fillId="0" borderId="0" xfId="0" applyFont="1" applyAlignment="1">
      <alignment vertical="center"/>
    </xf>
    <xf numFmtId="0" fontId="0" fillId="0" borderId="7" xfId="0" applyBorder="1" applyAlignment="1">
      <alignment horizontal="center" vertical="center"/>
    </xf>
    <xf numFmtId="0" fontId="50" fillId="6" borderId="7" xfId="0" applyFont="1" applyFill="1" applyBorder="1" applyAlignment="1">
      <alignment vertical="top" wrapText="1"/>
    </xf>
    <xf numFmtId="0" fontId="53" fillId="0" borderId="7" xfId="12" applyNumberFormat="1" applyFont="1" applyFill="1" applyBorder="1" applyAlignment="1">
      <alignment vertical="center" wrapText="1"/>
    </xf>
    <xf numFmtId="14" fontId="57" fillId="6" borderId="7" xfId="0" applyNumberFormat="1" applyFont="1" applyFill="1" applyBorder="1" applyAlignment="1">
      <alignment horizontal="center" vertical="center"/>
    </xf>
    <xf numFmtId="0" fontId="58" fillId="6" borderId="12" xfId="0" applyFont="1" applyFill="1" applyBorder="1" applyAlignment="1">
      <alignment wrapText="1"/>
    </xf>
    <xf numFmtId="0" fontId="58" fillId="6" borderId="40" xfId="0" applyFont="1" applyFill="1" applyBorder="1" applyAlignment="1">
      <alignment wrapText="1"/>
    </xf>
    <xf numFmtId="0" fontId="57" fillId="0" borderId="0" xfId="0" applyFont="1" applyAlignment="1">
      <alignment horizontal="center" vertical="center"/>
    </xf>
    <xf numFmtId="0" fontId="0" fillId="6" borderId="7" xfId="0" applyFill="1" applyBorder="1"/>
    <xf numFmtId="0" fontId="59" fillId="0" borderId="0" xfId="0" applyFont="1" applyAlignment="1">
      <alignment horizontal="center" vertical="center" wrapText="1"/>
    </xf>
    <xf numFmtId="0" fontId="59" fillId="6" borderId="7" xfId="0" applyFont="1" applyFill="1" applyBorder="1" applyAlignment="1">
      <alignment horizontal="center" vertical="center" wrapText="1"/>
    </xf>
    <xf numFmtId="0" fontId="59" fillId="0" borderId="7" xfId="0" applyFont="1" applyBorder="1" applyAlignment="1">
      <alignment horizontal="center" vertical="center"/>
    </xf>
    <xf numFmtId="0" fontId="50" fillId="0" borderId="7" xfId="0" applyFont="1" applyBorder="1"/>
    <xf numFmtId="0" fontId="60" fillId="6" borderId="7" xfId="0" applyFont="1" applyFill="1" applyBorder="1" applyAlignment="1">
      <alignment horizontal="center" vertical="center" wrapText="1"/>
    </xf>
    <xf numFmtId="0" fontId="61" fillId="6" borderId="7" xfId="0" applyFont="1" applyFill="1" applyBorder="1" applyAlignment="1">
      <alignment horizontal="center" vertical="center" wrapText="1"/>
    </xf>
    <xf numFmtId="14" fontId="57" fillId="6" borderId="7" xfId="0" applyNumberFormat="1" applyFont="1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/>
    </xf>
    <xf numFmtId="0" fontId="50" fillId="6" borderId="7" xfId="0" applyFont="1" applyFill="1" applyBorder="1" applyAlignment="1">
      <alignment horizontal="center" vertical="top" wrapText="1"/>
    </xf>
    <xf numFmtId="0" fontId="53" fillId="0" borderId="15" xfId="0" applyFont="1" applyBorder="1" applyAlignment="1">
      <alignment horizontal="center" vertical="center"/>
    </xf>
    <xf numFmtId="14" fontId="53" fillId="0" borderId="15" xfId="0" applyNumberFormat="1" applyFont="1" applyBorder="1" applyAlignment="1">
      <alignment horizontal="center" vertical="center"/>
    </xf>
    <xf numFmtId="0" fontId="49" fillId="0" borderId="15" xfId="0" applyFont="1" applyBorder="1" applyAlignment="1">
      <alignment horizontal="left" vertical="center"/>
    </xf>
    <xf numFmtId="0" fontId="49" fillId="6" borderId="15" xfId="0" applyFont="1" applyFill="1" applyBorder="1" applyAlignment="1">
      <alignment vertical="center"/>
    </xf>
    <xf numFmtId="0" fontId="49" fillId="0" borderId="7" xfId="12" applyFont="1" applyBorder="1" applyAlignment="1">
      <alignment vertical="center"/>
    </xf>
    <xf numFmtId="49" fontId="53" fillId="0" borderId="7" xfId="12" applyNumberFormat="1" applyFont="1" applyFill="1" applyBorder="1" applyAlignment="1">
      <alignment vertical="center" wrapText="1"/>
    </xf>
    <xf numFmtId="0" fontId="62" fillId="3" borderId="11" xfId="0" applyFont="1" applyFill="1" applyBorder="1" applyAlignment="1">
      <alignment vertical="center"/>
    </xf>
    <xf numFmtId="0" fontId="62" fillId="3" borderId="10" xfId="0" applyFont="1" applyFill="1" applyBorder="1" applyAlignment="1">
      <alignment vertical="center"/>
    </xf>
    <xf numFmtId="0" fontId="62" fillId="3" borderId="10" xfId="0" applyFont="1" applyFill="1" applyBorder="1" applyAlignment="1">
      <alignment horizontal="center" vertical="center"/>
    </xf>
    <xf numFmtId="0" fontId="63" fillId="6" borderId="7" xfId="0" applyFont="1" applyFill="1" applyBorder="1" applyAlignment="1">
      <alignment vertical="center"/>
    </xf>
    <xf numFmtId="0" fontId="49" fillId="0" borderId="10" xfId="0" applyFont="1" applyBorder="1"/>
    <xf numFmtId="0" fontId="49" fillId="0" borderId="10" xfId="0" applyFont="1" applyBorder="1" applyAlignment="1">
      <alignment horizontal="center" vertical="center"/>
    </xf>
    <xf numFmtId="0" fontId="49" fillId="9" borderId="10" xfId="0" applyFont="1" applyFill="1" applyBorder="1" applyAlignment="1">
      <alignment horizontal="center" vertical="center"/>
    </xf>
    <xf numFmtId="0" fontId="62" fillId="9" borderId="10" xfId="0" applyFont="1" applyFill="1" applyBorder="1" applyAlignment="1">
      <alignment horizontal="center" vertical="center"/>
    </xf>
    <xf numFmtId="0" fontId="62" fillId="3" borderId="10" xfId="0" applyFont="1" applyFill="1" applyBorder="1" applyAlignment="1">
      <alignment horizontal="center" vertical="center" wrapText="1"/>
    </xf>
    <xf numFmtId="49" fontId="62" fillId="3" borderId="10" xfId="0" applyNumberFormat="1" applyFont="1" applyFill="1" applyBorder="1" applyAlignment="1">
      <alignment horizontal="center" vertical="center"/>
    </xf>
    <xf numFmtId="49" fontId="62" fillId="3" borderId="10" xfId="0" applyNumberFormat="1" applyFont="1" applyFill="1" applyBorder="1" applyAlignment="1">
      <alignment vertical="center"/>
    </xf>
    <xf numFmtId="0" fontId="49" fillId="0" borderId="45" xfId="0" applyFont="1" applyFill="1" applyBorder="1" applyAlignment="1">
      <alignment horizontal="center" vertical="center"/>
    </xf>
    <xf numFmtId="0" fontId="49" fillId="0" borderId="8" xfId="0" applyFont="1" applyBorder="1" applyAlignment="1">
      <alignment vertical="center"/>
    </xf>
    <xf numFmtId="49" fontId="49" fillId="0" borderId="7" xfId="0" applyNumberFormat="1" applyFont="1" applyBorder="1" applyAlignment="1">
      <alignment horizontal="center" vertical="center"/>
    </xf>
    <xf numFmtId="49" fontId="49" fillId="0" borderId="7" xfId="0" applyNumberFormat="1" applyFont="1" applyBorder="1" applyAlignment="1">
      <alignment vertical="center"/>
    </xf>
    <xf numFmtId="49" fontId="49" fillId="0" borderId="7" xfId="0" applyNumberFormat="1" applyFont="1" applyFill="1" applyBorder="1" applyAlignment="1">
      <alignment horizontal="center" vertical="center"/>
    </xf>
    <xf numFmtId="0" fontId="49" fillId="0" borderId="19" xfId="0" applyFont="1" applyFill="1" applyBorder="1" applyAlignment="1">
      <alignment horizontal="center" vertical="center"/>
    </xf>
    <xf numFmtId="49" fontId="53" fillId="0" borderId="7" xfId="0" applyNumberFormat="1" applyFont="1" applyBorder="1" applyAlignment="1">
      <alignment vertical="center"/>
    </xf>
    <xf numFmtId="0" fontId="62" fillId="3" borderId="8" xfId="0" applyFont="1" applyFill="1" applyBorder="1" applyAlignment="1">
      <alignment horizontal="center" vertical="center"/>
    </xf>
    <xf numFmtId="0" fontId="62" fillId="3" borderId="7" xfId="0" applyFont="1" applyFill="1" applyBorder="1" applyAlignment="1">
      <alignment horizontal="center" vertical="center" wrapText="1"/>
    </xf>
    <xf numFmtId="0" fontId="62" fillId="3" borderId="7" xfId="0" applyFont="1" applyFill="1" applyBorder="1" applyAlignment="1">
      <alignment horizontal="center" vertical="center"/>
    </xf>
    <xf numFmtId="0" fontId="62" fillId="3" borderId="7" xfId="0" applyFont="1" applyFill="1" applyBorder="1" applyAlignment="1">
      <alignment vertical="center"/>
    </xf>
    <xf numFmtId="49" fontId="62" fillId="3" borderId="7" xfId="0" applyNumberFormat="1" applyFont="1" applyFill="1" applyBorder="1" applyAlignment="1">
      <alignment horizontal="center" vertical="center"/>
    </xf>
    <xf numFmtId="14" fontId="62" fillId="3" borderId="7" xfId="0" applyNumberFormat="1" applyFont="1" applyFill="1" applyBorder="1" applyAlignment="1">
      <alignment horizontal="center" vertical="center"/>
    </xf>
    <xf numFmtId="49" fontId="62" fillId="3" borderId="7" xfId="0" applyNumberFormat="1" applyFont="1" applyFill="1" applyBorder="1" applyAlignment="1">
      <alignment vertical="center"/>
    </xf>
    <xf numFmtId="0" fontId="62" fillId="9" borderId="7" xfId="0" applyFont="1" applyFill="1" applyBorder="1" applyAlignment="1">
      <alignment horizontal="center" vertical="center"/>
    </xf>
    <xf numFmtId="0" fontId="62" fillId="3" borderId="7" xfId="0" applyNumberFormat="1" applyFont="1" applyFill="1" applyBorder="1" applyAlignment="1">
      <alignment horizontal="center" vertical="center"/>
    </xf>
    <xf numFmtId="49" fontId="49" fillId="9" borderId="7" xfId="0" applyNumberFormat="1" applyFont="1" applyFill="1" applyBorder="1" applyAlignment="1">
      <alignment horizontal="center" vertical="center"/>
    </xf>
    <xf numFmtId="0" fontId="63" fillId="6" borderId="8" xfId="0" applyFont="1" applyFill="1" applyBorder="1" applyAlignment="1">
      <alignment vertical="center"/>
    </xf>
    <xf numFmtId="0" fontId="63" fillId="6" borderId="7" xfId="0" applyFont="1" applyFill="1" applyBorder="1" applyAlignment="1">
      <alignment horizontal="center" vertical="center"/>
    </xf>
    <xf numFmtId="49" fontId="63" fillId="6" borderId="7" xfId="0" applyNumberFormat="1" applyFont="1" applyFill="1" applyBorder="1" applyAlignment="1">
      <alignment horizontal="center" vertical="center"/>
    </xf>
    <xf numFmtId="14" fontId="63" fillId="6" borderId="7" xfId="0" applyNumberFormat="1" applyFont="1" applyFill="1" applyBorder="1" applyAlignment="1">
      <alignment horizontal="center" vertical="center"/>
    </xf>
    <xf numFmtId="49" fontId="63" fillId="6" borderId="7" xfId="0" applyNumberFormat="1" applyFont="1" applyFill="1" applyBorder="1" applyAlignment="1">
      <alignment vertical="center"/>
    </xf>
    <xf numFmtId="0" fontId="63" fillId="6" borderId="7" xfId="0" applyFont="1" applyFill="1" applyBorder="1"/>
    <xf numFmtId="0" fontId="63" fillId="6" borderId="7" xfId="0" applyFont="1" applyFill="1" applyBorder="1" applyAlignment="1">
      <alignment horizontal="center" vertical="center" wrapText="1"/>
    </xf>
    <xf numFmtId="0" fontId="63" fillId="6" borderId="7" xfId="0" applyNumberFormat="1" applyFont="1" applyFill="1" applyBorder="1" applyAlignment="1">
      <alignment horizontal="center" vertical="center"/>
    </xf>
    <xf numFmtId="0" fontId="49" fillId="0" borderId="46" xfId="0" applyFont="1" applyBorder="1" applyAlignment="1">
      <alignment vertical="center"/>
    </xf>
    <xf numFmtId="0" fontId="49" fillId="0" borderId="18" xfId="0" applyFont="1" applyBorder="1" applyAlignment="1">
      <alignment vertical="center"/>
    </xf>
    <xf numFmtId="49" fontId="49" fillId="0" borderId="18" xfId="0" applyNumberFormat="1" applyFont="1" applyBorder="1" applyAlignment="1">
      <alignment horizontal="center" vertical="center"/>
    </xf>
    <xf numFmtId="14" fontId="49" fillId="0" borderId="18" xfId="0" applyNumberFormat="1" applyFont="1" applyBorder="1" applyAlignment="1">
      <alignment horizontal="center" vertical="center"/>
    </xf>
    <xf numFmtId="49" fontId="49" fillId="0" borderId="18" xfId="0" applyNumberFormat="1" applyFont="1" applyBorder="1" applyAlignment="1">
      <alignment vertical="center"/>
    </xf>
    <xf numFmtId="0" fontId="49" fillId="0" borderId="18" xfId="0" applyFont="1" applyBorder="1"/>
    <xf numFmtId="0" fontId="49" fillId="0" borderId="18" xfId="0" applyFont="1" applyBorder="1" applyAlignment="1">
      <alignment horizontal="center" vertical="center" wrapText="1"/>
    </xf>
    <xf numFmtId="49" fontId="53" fillId="0" borderId="18" xfId="0" applyNumberFormat="1" applyFont="1" applyBorder="1" applyAlignment="1">
      <alignment vertical="center"/>
    </xf>
    <xf numFmtId="49" fontId="49" fillId="0" borderId="18" xfId="0" applyNumberFormat="1" applyFont="1" applyFill="1" applyBorder="1" applyAlignment="1">
      <alignment horizontal="center" vertical="center"/>
    </xf>
    <xf numFmtId="0" fontId="49" fillId="0" borderId="18" xfId="0" applyNumberFormat="1" applyFont="1" applyBorder="1" applyAlignment="1">
      <alignment horizontal="center" vertical="center"/>
    </xf>
    <xf numFmtId="0" fontId="64" fillId="0" borderId="7" xfId="1" applyFont="1" applyBorder="1" applyAlignment="1">
      <alignment vertical="center"/>
    </xf>
    <xf numFmtId="0" fontId="49" fillId="6" borderId="7" xfId="0" applyFont="1" applyFill="1" applyBorder="1" applyAlignment="1">
      <alignment horizontal="left" vertical="center"/>
    </xf>
    <xf numFmtId="10" fontId="49" fillId="0" borderId="7" xfId="0" applyNumberFormat="1" applyFont="1" applyBorder="1" applyAlignment="1">
      <alignment horizontal="center" vertical="center"/>
    </xf>
    <xf numFmtId="49" fontId="49" fillId="0" borderId="7" xfId="0" applyNumberFormat="1" applyFont="1" applyFill="1" applyBorder="1" applyAlignment="1">
      <alignment vertical="center"/>
    </xf>
    <xf numFmtId="9" fontId="49" fillId="0" borderId="7" xfId="0" applyNumberFormat="1" applyFont="1" applyBorder="1" applyAlignment="1">
      <alignment horizontal="center" vertical="center"/>
    </xf>
    <xf numFmtId="0" fontId="53" fillId="0" borderId="7" xfId="1" applyFont="1" applyBorder="1" applyAlignment="1">
      <alignment vertical="center"/>
    </xf>
    <xf numFmtId="0" fontId="49" fillId="0" borderId="8" xfId="0" applyFont="1" applyBorder="1" applyAlignment="1">
      <alignment vertical="center" wrapText="1"/>
    </xf>
    <xf numFmtId="0" fontId="53" fillId="6" borderId="7" xfId="0" applyFont="1" applyFill="1" applyBorder="1" applyAlignment="1">
      <alignment vertical="center"/>
    </xf>
    <xf numFmtId="0" fontId="62" fillId="3" borderId="8" xfId="0" applyFont="1" applyFill="1" applyBorder="1" applyAlignment="1">
      <alignment vertical="center"/>
    </xf>
    <xf numFmtId="0" fontId="62" fillId="3" borderId="7" xfId="0" applyFont="1" applyFill="1" applyBorder="1" applyAlignment="1">
      <alignment horizontal="left" vertical="center" wrapText="1"/>
    </xf>
    <xf numFmtId="0" fontId="62" fillId="9" borderId="7" xfId="0" applyFont="1" applyFill="1" applyBorder="1" applyAlignment="1">
      <alignment vertical="center"/>
    </xf>
    <xf numFmtId="0" fontId="62" fillId="3" borderId="19" xfId="0" applyFont="1" applyFill="1" applyBorder="1" applyAlignment="1">
      <alignment horizontal="center" vertical="center"/>
    </xf>
    <xf numFmtId="9" fontId="62" fillId="3" borderId="7" xfId="0" applyNumberFormat="1" applyFont="1" applyFill="1" applyBorder="1" applyAlignment="1">
      <alignment horizontal="center" vertical="center"/>
    </xf>
    <xf numFmtId="0" fontId="62" fillId="3" borderId="19" xfId="0" applyFont="1" applyFill="1" applyBorder="1" applyAlignment="1">
      <alignment vertical="center"/>
    </xf>
    <xf numFmtId="0" fontId="49" fillId="6" borderId="7" xfId="0" applyFont="1" applyFill="1" applyBorder="1"/>
    <xf numFmtId="0" fontId="49" fillId="0" borderId="18" xfId="0" applyFont="1" applyBorder="1" applyAlignment="1">
      <alignment horizontal="left" vertical="center" wrapText="1"/>
    </xf>
    <xf numFmtId="0" fontId="53" fillId="0" borderId="18" xfId="0" applyFont="1" applyFill="1" applyBorder="1" applyAlignment="1">
      <alignment horizontal="center" vertical="center"/>
    </xf>
    <xf numFmtId="10" fontId="49" fillId="0" borderId="18" xfId="0" applyNumberFormat="1" applyFont="1" applyBorder="1" applyAlignment="1">
      <alignment horizontal="center" vertical="center"/>
    </xf>
    <xf numFmtId="0" fontId="49" fillId="0" borderId="17" xfId="0" applyFont="1" applyBorder="1" applyAlignment="1">
      <alignment vertical="center"/>
    </xf>
    <xf numFmtId="0" fontId="49" fillId="0" borderId="15" xfId="0" applyFont="1" applyBorder="1" applyAlignment="1">
      <alignment vertical="center"/>
    </xf>
    <xf numFmtId="14" fontId="49" fillId="0" borderId="15" xfId="0" applyNumberFormat="1" applyFont="1" applyBorder="1" applyAlignment="1">
      <alignment horizontal="center" vertical="center"/>
    </xf>
    <xf numFmtId="0" fontId="49" fillId="0" borderId="15" xfId="0" applyFont="1" applyBorder="1" applyAlignment="1">
      <alignment horizontal="left" vertical="center" wrapText="1"/>
    </xf>
    <xf numFmtId="0" fontId="49" fillId="0" borderId="15" xfId="0" applyFont="1" applyBorder="1"/>
    <xf numFmtId="0" fontId="49" fillId="9" borderId="15" xfId="0" applyFont="1" applyFill="1" applyBorder="1" applyAlignment="1">
      <alignment horizontal="center" vertical="center"/>
    </xf>
    <xf numFmtId="0" fontId="49" fillId="6" borderId="15" xfId="0" applyFont="1" applyFill="1" applyBorder="1" applyAlignment="1">
      <alignment horizontal="center" vertical="center"/>
    </xf>
    <xf numFmtId="0" fontId="53" fillId="6" borderId="15" xfId="0" applyFont="1" applyFill="1" applyBorder="1" applyAlignment="1">
      <alignment horizontal="center" vertical="center"/>
    </xf>
    <xf numFmtId="0" fontId="53" fillId="6" borderId="15" xfId="0" applyFont="1" applyFill="1" applyBorder="1" applyAlignment="1">
      <alignment horizontal="center" vertical="center" wrapText="1"/>
    </xf>
    <xf numFmtId="0" fontId="53" fillId="0" borderId="15" xfId="0" applyFont="1" applyFill="1" applyBorder="1" applyAlignment="1">
      <alignment horizontal="center" vertical="center" wrapText="1"/>
    </xf>
    <xf numFmtId="0" fontId="53" fillId="0" borderId="15" xfId="0" applyFont="1" applyFill="1" applyBorder="1" applyAlignment="1">
      <alignment horizontal="center" vertical="center"/>
    </xf>
    <xf numFmtId="49" fontId="53" fillId="4" borderId="15" xfId="0" applyNumberFormat="1" applyFont="1" applyFill="1" applyBorder="1" applyAlignment="1">
      <alignment vertical="center"/>
    </xf>
    <xf numFmtId="0" fontId="49" fillId="0" borderId="20" xfId="0" applyFont="1" applyBorder="1" applyAlignment="1">
      <alignment horizontal="center" vertical="center"/>
    </xf>
    <xf numFmtId="49" fontId="62" fillId="5" borderId="7" xfId="0" applyNumberFormat="1" applyFont="1" applyFill="1" applyBorder="1" applyAlignment="1">
      <alignment vertical="center"/>
    </xf>
    <xf numFmtId="0" fontId="53" fillId="4" borderId="7" xfId="0" applyFont="1" applyFill="1" applyBorder="1" applyAlignment="1">
      <alignment horizontal="center" vertical="center" wrapText="1"/>
    </xf>
    <xf numFmtId="0" fontId="53" fillId="6" borderId="7" xfId="0" applyFont="1" applyFill="1" applyBorder="1" applyAlignment="1">
      <alignment horizontal="center" vertical="center" wrapText="1"/>
    </xf>
    <xf numFmtId="0" fontId="53" fillId="0" borderId="7" xfId="0" applyFont="1" applyFill="1" applyBorder="1" applyAlignment="1">
      <alignment horizontal="center" vertical="center"/>
    </xf>
    <xf numFmtId="0" fontId="53" fillId="0" borderId="7" xfId="0" applyFont="1" applyFill="1" applyBorder="1" applyAlignment="1">
      <alignment horizontal="center" vertical="center" wrapText="1"/>
    </xf>
    <xf numFmtId="49" fontId="53" fillId="0" borderId="7" xfId="0" applyNumberFormat="1" applyFont="1" applyFill="1" applyBorder="1" applyAlignment="1">
      <alignment vertical="center"/>
    </xf>
    <xf numFmtId="49" fontId="53" fillId="0" borderId="7" xfId="0" applyNumberFormat="1" applyFont="1" applyFill="1" applyBorder="1" applyAlignment="1">
      <alignment horizontal="center" vertical="center" wrapText="1"/>
    </xf>
    <xf numFmtId="49" fontId="53" fillId="4" borderId="7" xfId="0" applyNumberFormat="1" applyFont="1" applyFill="1" applyBorder="1" applyAlignment="1">
      <alignment vertical="center"/>
    </xf>
    <xf numFmtId="0" fontId="49" fillId="0" borderId="19" xfId="0" applyFont="1" applyBorder="1" applyAlignment="1">
      <alignment horizontal="center" vertical="center"/>
    </xf>
    <xf numFmtId="0" fontId="49" fillId="0" borderId="8" xfId="0" applyFont="1" applyBorder="1" applyAlignment="1">
      <alignment horizontal="center" vertical="center"/>
    </xf>
    <xf numFmtId="49" fontId="49" fillId="0" borderId="7" xfId="0" applyNumberFormat="1" applyFont="1" applyBorder="1" applyAlignment="1">
      <alignment horizontal="center" vertical="center" wrapText="1"/>
    </xf>
    <xf numFmtId="49" fontId="53" fillId="0" borderId="7" xfId="0" applyNumberFormat="1" applyFont="1" applyFill="1" applyBorder="1" applyAlignment="1">
      <alignment horizontal="center" vertical="center"/>
    </xf>
    <xf numFmtId="49" fontId="53" fillId="0" borderId="7" xfId="0" applyNumberFormat="1" applyFont="1" applyFill="1" applyBorder="1" applyAlignment="1">
      <alignment horizontal="left" vertical="center"/>
    </xf>
    <xf numFmtId="49" fontId="53" fillId="4" borderId="7" xfId="0" applyNumberFormat="1" applyFont="1" applyFill="1" applyBorder="1" applyAlignment="1">
      <alignment horizontal="left" vertical="center"/>
    </xf>
    <xf numFmtId="0" fontId="62" fillId="3" borderId="7" xfId="0" applyFont="1" applyFill="1" applyBorder="1" applyAlignment="1">
      <alignment vertical="center" wrapText="1"/>
    </xf>
    <xf numFmtId="49" fontId="62" fillId="3" borderId="7" xfId="0" applyNumberFormat="1" applyFont="1" applyFill="1" applyBorder="1" applyAlignment="1">
      <alignment horizontal="center" vertical="center" wrapText="1"/>
    </xf>
    <xf numFmtId="0" fontId="49" fillId="0" borderId="9" xfId="0" applyFont="1" applyBorder="1" applyAlignment="1">
      <alignment vertical="center"/>
    </xf>
    <xf numFmtId="0" fontId="49" fillId="0" borderId="6" xfId="0" applyFont="1" applyBorder="1" applyAlignment="1">
      <alignment vertical="center"/>
    </xf>
    <xf numFmtId="0" fontId="49" fillId="0" borderId="6" xfId="0" applyFont="1" applyBorder="1" applyAlignment="1">
      <alignment horizontal="center" vertical="center"/>
    </xf>
    <xf numFmtId="0" fontId="49" fillId="6" borderId="6" xfId="0" applyFont="1" applyFill="1" applyBorder="1" applyAlignment="1">
      <alignment horizontal="center" vertical="center"/>
    </xf>
    <xf numFmtId="14" fontId="49" fillId="0" borderId="6" xfId="0" applyNumberFormat="1" applyFont="1" applyBorder="1" applyAlignment="1">
      <alignment horizontal="center" vertical="center"/>
    </xf>
    <xf numFmtId="49" fontId="49" fillId="0" borderId="6" xfId="0" applyNumberFormat="1" applyFont="1" applyBorder="1" applyAlignment="1">
      <alignment horizontal="left" vertical="center" wrapText="1"/>
    </xf>
    <xf numFmtId="0" fontId="53" fillId="4" borderId="6" xfId="0" applyFont="1" applyFill="1" applyBorder="1" applyAlignment="1">
      <alignment horizontal="center" vertical="center" wrapText="1"/>
    </xf>
    <xf numFmtId="0" fontId="53" fillId="0" borderId="6" xfId="0" applyFont="1" applyBorder="1" applyAlignment="1">
      <alignment horizontal="center" vertical="center" wrapText="1"/>
    </xf>
    <xf numFmtId="49" fontId="53" fillId="4" borderId="6" xfId="0" applyNumberFormat="1" applyFont="1" applyFill="1" applyBorder="1" applyAlignment="1">
      <alignment horizontal="center" vertical="center"/>
    </xf>
    <xf numFmtId="49" fontId="53" fillId="4" borderId="6" xfId="0" applyNumberFormat="1" applyFont="1" applyFill="1" applyBorder="1" applyAlignment="1">
      <alignment vertical="center"/>
    </xf>
    <xf numFmtId="49" fontId="53" fillId="0" borderId="6" xfId="0" applyNumberFormat="1" applyFont="1" applyBorder="1" applyAlignment="1">
      <alignment horizontal="center" vertical="center" wrapText="1"/>
    </xf>
    <xf numFmtId="0" fontId="49" fillId="0" borderId="5" xfId="0" applyFont="1" applyBorder="1" applyAlignment="1">
      <alignment horizontal="center" vertical="center"/>
    </xf>
    <xf numFmtId="0" fontId="65" fillId="2" borderId="4" xfId="0" applyFont="1" applyFill="1" applyBorder="1" applyAlignment="1">
      <alignment horizontal="center" vertical="center" wrapText="1"/>
    </xf>
    <xf numFmtId="0" fontId="65" fillId="2" borderId="3" xfId="0" applyFont="1" applyFill="1" applyBorder="1" applyAlignment="1">
      <alignment horizontal="center" vertical="center" wrapText="1"/>
    </xf>
    <xf numFmtId="0" fontId="65" fillId="2" borderId="23" xfId="0" applyFont="1" applyFill="1" applyBorder="1" applyAlignment="1">
      <alignment horizontal="center" vertical="center" wrapText="1"/>
    </xf>
    <xf numFmtId="49" fontId="66" fillId="2" borderId="3" xfId="0" applyNumberFormat="1" applyFont="1" applyFill="1" applyBorder="1" applyAlignment="1">
      <alignment horizontal="center" vertical="center" wrapText="1"/>
    </xf>
    <xf numFmtId="0" fontId="65" fillId="2" borderId="2" xfId="0" applyFont="1" applyFill="1" applyBorder="1" applyAlignment="1">
      <alignment horizontal="center" vertical="center" wrapText="1"/>
    </xf>
    <xf numFmtId="0" fontId="65" fillId="2" borderId="1" xfId="0" applyFont="1" applyFill="1" applyBorder="1" applyAlignment="1">
      <alignment horizontal="center" vertical="center" wrapText="1"/>
    </xf>
  </cellXfs>
  <cellStyles count="13">
    <cellStyle name="20% - Accent1" xfId="3" builtinId="30"/>
    <cellStyle name="Hyperlink" xfId="1" builtinId="8"/>
    <cellStyle name="Hyperlink 2" xfId="11"/>
    <cellStyle name="Hyperlink 3" xfId="9"/>
    <cellStyle name="Hyperlink 4" xfId="4"/>
    <cellStyle name="Normal" xfId="0" builtinId="0"/>
    <cellStyle name="Normal 2 4" xfId="7"/>
    <cellStyle name="Normal 4" xfId="8"/>
    <cellStyle name="Normal 5" xfId="2"/>
    <cellStyle name="Normal 5 2" xfId="10"/>
    <cellStyle name="Normal 6" xfId="12"/>
    <cellStyle name="Normal_Sheet1_1" xfId="6"/>
    <cellStyle name="Percent" xfId="5" builtinId="5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nashine.gangeshwar@gmail.com" TargetMode="External"/><Relationship Id="rId299" Type="http://schemas.openxmlformats.org/officeDocument/2006/relationships/hyperlink" Target="mailto:mahashruthi17@gmail.com" TargetMode="External"/><Relationship Id="rId303" Type="http://schemas.openxmlformats.org/officeDocument/2006/relationships/hyperlink" Target="mailto:smritigupta27@rediffmail.com" TargetMode="External"/><Relationship Id="rId21" Type="http://schemas.openxmlformats.org/officeDocument/2006/relationships/hyperlink" Target="mailto:bangiridh1123@gmail.com" TargetMode="External"/><Relationship Id="rId42" Type="http://schemas.openxmlformats.org/officeDocument/2006/relationships/hyperlink" Target="mailto:umeshdikonda411@gmail.com" TargetMode="External"/><Relationship Id="rId63" Type="http://schemas.openxmlformats.org/officeDocument/2006/relationships/hyperlink" Target="mailto:shwetashinde315@gmail.com" TargetMode="External"/><Relationship Id="rId84" Type="http://schemas.openxmlformats.org/officeDocument/2006/relationships/hyperlink" Target="mailto:sayliambre1999@gmail.com" TargetMode="External"/><Relationship Id="rId138" Type="http://schemas.openxmlformats.org/officeDocument/2006/relationships/hyperlink" Target="mailto:rohandhadge14@gmail.com" TargetMode="External"/><Relationship Id="rId159" Type="http://schemas.openxmlformats.org/officeDocument/2006/relationships/hyperlink" Target="mailto:vrushalipatankar1402@gmail.com" TargetMode="External"/><Relationship Id="rId324" Type="http://schemas.openxmlformats.org/officeDocument/2006/relationships/hyperlink" Target="mailto:manthansolanki25@gmail.com" TargetMode="External"/><Relationship Id="rId170" Type="http://schemas.openxmlformats.org/officeDocument/2006/relationships/hyperlink" Target="mailto:abhisheksahani46@gmail.com" TargetMode="External"/><Relationship Id="rId191" Type="http://schemas.openxmlformats.org/officeDocument/2006/relationships/hyperlink" Target="mailto:manpreetxc@gmail.com" TargetMode="External"/><Relationship Id="rId205" Type="http://schemas.openxmlformats.org/officeDocument/2006/relationships/hyperlink" Target="mailto:sheetalbabar25061999@gmail.com" TargetMode="External"/><Relationship Id="rId226" Type="http://schemas.openxmlformats.org/officeDocument/2006/relationships/hyperlink" Target="mailto:michellerphilips1999@gmail.com" TargetMode="External"/><Relationship Id="rId247" Type="http://schemas.openxmlformats.org/officeDocument/2006/relationships/hyperlink" Target="mailto:archanaa0206@gmail.com" TargetMode="External"/><Relationship Id="rId107" Type="http://schemas.openxmlformats.org/officeDocument/2006/relationships/hyperlink" Target="mailto:patilanand945@gmail.com" TargetMode="External"/><Relationship Id="rId268" Type="http://schemas.openxmlformats.org/officeDocument/2006/relationships/hyperlink" Target="mailto:harshaddorage31@gmail.com" TargetMode="External"/><Relationship Id="rId289" Type="http://schemas.openxmlformats.org/officeDocument/2006/relationships/hyperlink" Target="mailto:rakshakgupta70@gmail.com" TargetMode="External"/><Relationship Id="rId11" Type="http://schemas.openxmlformats.org/officeDocument/2006/relationships/hyperlink" Target="mailto:josephtwinkalinstar001@gmail.com" TargetMode="External"/><Relationship Id="rId32" Type="http://schemas.openxmlformats.org/officeDocument/2006/relationships/hyperlink" Target="mailto:rgkanse@gmail.com" TargetMode="External"/><Relationship Id="rId53" Type="http://schemas.openxmlformats.org/officeDocument/2006/relationships/hyperlink" Target="mailto:nikhilrajan7@gmail.com" TargetMode="External"/><Relationship Id="rId74" Type="http://schemas.openxmlformats.org/officeDocument/2006/relationships/hyperlink" Target="mailto:ashutoshthorat40@yahoo.com" TargetMode="External"/><Relationship Id="rId128" Type="http://schemas.openxmlformats.org/officeDocument/2006/relationships/hyperlink" Target="mailto:mintupatel175@gmail.com" TargetMode="External"/><Relationship Id="rId149" Type="http://schemas.openxmlformats.org/officeDocument/2006/relationships/hyperlink" Target="mailto:shlok.sawant1234@icloud.com" TargetMode="External"/><Relationship Id="rId314" Type="http://schemas.openxmlformats.org/officeDocument/2006/relationships/hyperlink" Target="mailto:prajulokhande99@gmail.com" TargetMode="External"/><Relationship Id="rId335" Type="http://schemas.openxmlformats.org/officeDocument/2006/relationships/hyperlink" Target="mailto:vrghalot@gmail.com" TargetMode="External"/><Relationship Id="rId5" Type="http://schemas.openxmlformats.org/officeDocument/2006/relationships/hyperlink" Target="mailto:sameerbippe@gmail.com" TargetMode="External"/><Relationship Id="rId95" Type="http://schemas.openxmlformats.org/officeDocument/2006/relationships/hyperlink" Target="mailto:danendra06@gmail.com" TargetMode="External"/><Relationship Id="rId160" Type="http://schemas.openxmlformats.org/officeDocument/2006/relationships/hyperlink" Target="mailto:saishsk85@gmail.com" TargetMode="External"/><Relationship Id="rId181" Type="http://schemas.openxmlformats.org/officeDocument/2006/relationships/hyperlink" Target="mailto:harshil6006@gmail.com" TargetMode="External"/><Relationship Id="rId216" Type="http://schemas.openxmlformats.org/officeDocument/2006/relationships/hyperlink" Target="mailto:solanke01@gmail.com" TargetMode="External"/><Relationship Id="rId237" Type="http://schemas.openxmlformats.org/officeDocument/2006/relationships/hyperlink" Target="mailto:harshit.lodha13@gmail.com" TargetMode="External"/><Relationship Id="rId258" Type="http://schemas.openxmlformats.org/officeDocument/2006/relationships/hyperlink" Target="mailto:amansharma8872131579@gmail.com" TargetMode="External"/><Relationship Id="rId279" Type="http://schemas.openxmlformats.org/officeDocument/2006/relationships/hyperlink" Target="mailto:nbafna07@gmail.com" TargetMode="External"/><Relationship Id="rId22" Type="http://schemas.openxmlformats.org/officeDocument/2006/relationships/hyperlink" Target="mailto:hrushikeshgarve@gmail.com" TargetMode="External"/><Relationship Id="rId43" Type="http://schemas.openxmlformats.org/officeDocument/2006/relationships/hyperlink" Target="mailto:virendranawade6027@gmail.com" TargetMode="External"/><Relationship Id="rId64" Type="http://schemas.openxmlformats.org/officeDocument/2006/relationships/hyperlink" Target="mailto:sourabhkondel823@gmail.com" TargetMode="External"/><Relationship Id="rId118" Type="http://schemas.openxmlformats.org/officeDocument/2006/relationships/hyperlink" Target="mailto:gauravkulkarni037@gmail.com" TargetMode="External"/><Relationship Id="rId139" Type="http://schemas.openxmlformats.org/officeDocument/2006/relationships/hyperlink" Target="mailto:rohitrathod013@gmail.com" TargetMode="External"/><Relationship Id="rId290" Type="http://schemas.openxmlformats.org/officeDocument/2006/relationships/hyperlink" Target="mailto:keerthiramankumar@gmail.com" TargetMode="External"/><Relationship Id="rId304" Type="http://schemas.openxmlformats.org/officeDocument/2006/relationships/hyperlink" Target="mailto:sonalikalgude2000@gmail.com" TargetMode="External"/><Relationship Id="rId325" Type="http://schemas.openxmlformats.org/officeDocument/2006/relationships/hyperlink" Target="mailto:buntykhandve77@gmail.com" TargetMode="External"/><Relationship Id="rId85" Type="http://schemas.openxmlformats.org/officeDocument/2006/relationships/hyperlink" Target="mailto:shendgesantosh44@gmail.com" TargetMode="External"/><Relationship Id="rId150" Type="http://schemas.openxmlformats.org/officeDocument/2006/relationships/hyperlink" Target="mailto:dhakneb94@gmail.com" TargetMode="External"/><Relationship Id="rId171" Type="http://schemas.openxmlformats.org/officeDocument/2006/relationships/hyperlink" Target="mailto:abhishekwarpe.33@gmail.com" TargetMode="External"/><Relationship Id="rId192" Type="http://schemas.openxmlformats.org/officeDocument/2006/relationships/hyperlink" Target="mailto:manpreetmonga4@gmail.com" TargetMode="External"/><Relationship Id="rId206" Type="http://schemas.openxmlformats.org/officeDocument/2006/relationships/hyperlink" Target="mailto:shivanjalpathak03@gmail.com" TargetMode="External"/><Relationship Id="rId227" Type="http://schemas.openxmlformats.org/officeDocument/2006/relationships/hyperlink" Target="mailto:princemohdzeas5276@gmail.com" TargetMode="External"/><Relationship Id="rId248" Type="http://schemas.openxmlformats.org/officeDocument/2006/relationships/hyperlink" Target="mailto:shivalis556@gmail.com" TargetMode="External"/><Relationship Id="rId269" Type="http://schemas.openxmlformats.org/officeDocument/2006/relationships/hyperlink" Target="mailto:harshitdixit929@gmail.com" TargetMode="External"/><Relationship Id="rId12" Type="http://schemas.openxmlformats.org/officeDocument/2006/relationships/hyperlink" Target="mailto:rushikeshjambhale7575@gmail.com" TargetMode="External"/><Relationship Id="rId33" Type="http://schemas.openxmlformats.org/officeDocument/2006/relationships/hyperlink" Target="mailto:rushishirodkar@gmail.com" TargetMode="External"/><Relationship Id="rId108" Type="http://schemas.openxmlformats.org/officeDocument/2006/relationships/hyperlink" Target="mailto:ankit.pandita269@gmail.com" TargetMode="External"/><Relationship Id="rId129" Type="http://schemas.openxmlformats.org/officeDocument/2006/relationships/hyperlink" Target="mailto:needamugut194@gmail.com" TargetMode="External"/><Relationship Id="rId280" Type="http://schemas.openxmlformats.org/officeDocument/2006/relationships/hyperlink" Target="mailto:nikszodape@gmail.com" TargetMode="External"/><Relationship Id="rId315" Type="http://schemas.openxmlformats.org/officeDocument/2006/relationships/hyperlink" Target="mailto:pushkarpteli11@gmail.com" TargetMode="External"/><Relationship Id="rId336" Type="http://schemas.openxmlformats.org/officeDocument/2006/relationships/hyperlink" Target="mailto:dpatil204@gmail.com" TargetMode="External"/><Relationship Id="rId54" Type="http://schemas.openxmlformats.org/officeDocument/2006/relationships/hyperlink" Target="mailto:bommunoel@gmail.com" TargetMode="External"/><Relationship Id="rId75" Type="http://schemas.openxmlformats.org/officeDocument/2006/relationships/hyperlink" Target="mailto:govindchoudhary@gmail.com" TargetMode="External"/><Relationship Id="rId96" Type="http://schemas.openxmlformats.org/officeDocument/2006/relationships/hyperlink" Target="mailto:vk55976@gmail.com" TargetMode="External"/><Relationship Id="rId140" Type="http://schemas.openxmlformats.org/officeDocument/2006/relationships/hyperlink" Target="mailto:rohit7sangale@gmail.com" TargetMode="External"/><Relationship Id="rId161" Type="http://schemas.openxmlformats.org/officeDocument/2006/relationships/hyperlink" Target="mailto:cscreation1122@gmail.com" TargetMode="External"/><Relationship Id="rId182" Type="http://schemas.openxmlformats.org/officeDocument/2006/relationships/hyperlink" Target="mailto:heipormipyng18@gmail.com" TargetMode="External"/><Relationship Id="rId217" Type="http://schemas.openxmlformats.org/officeDocument/2006/relationships/hyperlink" Target="mailto:deshmukhabhi1998@gmail.com" TargetMode="External"/><Relationship Id="rId6" Type="http://schemas.openxmlformats.org/officeDocument/2006/relationships/hyperlink" Target="mailto:psparis2@gmail.com" TargetMode="External"/><Relationship Id="rId238" Type="http://schemas.openxmlformats.org/officeDocument/2006/relationships/hyperlink" Target="mailto:josepha.sundar@outlook.com" TargetMode="External"/><Relationship Id="rId259" Type="http://schemas.openxmlformats.org/officeDocument/2006/relationships/hyperlink" Target="mailto:amanvishwakarma7057@gmail.com" TargetMode="External"/><Relationship Id="rId23" Type="http://schemas.openxmlformats.org/officeDocument/2006/relationships/hyperlink" Target="mailto:manjurkarj007@gmail.com" TargetMode="External"/><Relationship Id="rId119" Type="http://schemas.openxmlformats.org/officeDocument/2006/relationships/hyperlink" Target="mailto:harikrishnan4465@gmail.com" TargetMode="External"/><Relationship Id="rId270" Type="http://schemas.openxmlformats.org/officeDocument/2006/relationships/hyperlink" Target="mailto:irshadbadguzar1997@gmail.com" TargetMode="External"/><Relationship Id="rId291" Type="http://schemas.openxmlformats.org/officeDocument/2006/relationships/hyperlink" Target="mailto:ranveertura999@gmail.com" TargetMode="External"/><Relationship Id="rId305" Type="http://schemas.openxmlformats.org/officeDocument/2006/relationships/hyperlink" Target="mailto:suraj.bansal7@gmail.com" TargetMode="External"/><Relationship Id="rId326" Type="http://schemas.openxmlformats.org/officeDocument/2006/relationships/hyperlink" Target="mailto:dikshamancharkar1999@gmail.com" TargetMode="External"/><Relationship Id="rId44" Type="http://schemas.openxmlformats.org/officeDocument/2006/relationships/hyperlink" Target="mailto:yogeshaskat1999@gmail.com" TargetMode="External"/><Relationship Id="rId65" Type="http://schemas.openxmlformats.org/officeDocument/2006/relationships/hyperlink" Target="mailto:sarveshangadi002@gmail.com" TargetMode="External"/><Relationship Id="rId86" Type="http://schemas.openxmlformats.org/officeDocument/2006/relationships/hyperlink" Target="mailto:suyogk81@gmail.com" TargetMode="External"/><Relationship Id="rId130" Type="http://schemas.openxmlformats.org/officeDocument/2006/relationships/hyperlink" Target="mailto:nikitagavhane3939@gmail.com" TargetMode="External"/><Relationship Id="rId151" Type="http://schemas.openxmlformats.org/officeDocument/2006/relationships/hyperlink" Target="mailto:mshreyanshshivaji111@gmail.com" TargetMode="External"/><Relationship Id="rId172" Type="http://schemas.openxmlformats.org/officeDocument/2006/relationships/hyperlink" Target="mailto:ajinkyadeokar3333@gmail.com" TargetMode="External"/><Relationship Id="rId193" Type="http://schemas.openxmlformats.org/officeDocument/2006/relationships/hyperlink" Target="mailto:135520korat@gmail.com" TargetMode="External"/><Relationship Id="rId207" Type="http://schemas.openxmlformats.org/officeDocument/2006/relationships/hyperlink" Target="mailto:agarwalsimran323@gmail.com" TargetMode="External"/><Relationship Id="rId228" Type="http://schemas.openxmlformats.org/officeDocument/2006/relationships/hyperlink" Target="http://www.onkar04patil@gmail.com/" TargetMode="External"/><Relationship Id="rId249" Type="http://schemas.openxmlformats.org/officeDocument/2006/relationships/hyperlink" Target="mailto:kyathamrahul10.rk@gmail.com" TargetMode="External"/><Relationship Id="rId13" Type="http://schemas.openxmlformats.org/officeDocument/2006/relationships/hyperlink" Target="mailto:vishalsingh29@outlook.com" TargetMode="External"/><Relationship Id="rId109" Type="http://schemas.openxmlformats.org/officeDocument/2006/relationships/hyperlink" Target="mailto:arpitajana36@gmail.com" TargetMode="External"/><Relationship Id="rId260" Type="http://schemas.openxmlformats.org/officeDocument/2006/relationships/hyperlink" Target="mailto:ananyapandey162000@gmail.com" TargetMode="External"/><Relationship Id="rId281" Type="http://schemas.openxmlformats.org/officeDocument/2006/relationships/hyperlink" Target="mailto:ojaspandey432@gmail.com" TargetMode="External"/><Relationship Id="rId316" Type="http://schemas.openxmlformats.org/officeDocument/2006/relationships/hyperlink" Target="mailto:reshmapawar8438@gmail.com" TargetMode="External"/><Relationship Id="rId337" Type="http://schemas.openxmlformats.org/officeDocument/2006/relationships/hyperlink" Target="mailto:ppalaskar@gmail.com" TargetMode="External"/><Relationship Id="rId34" Type="http://schemas.openxmlformats.org/officeDocument/2006/relationships/hyperlink" Target="mailto:sagarpalaskar99@gmail.com" TargetMode="External"/><Relationship Id="rId55" Type="http://schemas.openxmlformats.org/officeDocument/2006/relationships/hyperlink" Target="mailto:pallavidasare123@gmail.com" TargetMode="External"/><Relationship Id="rId76" Type="http://schemas.openxmlformats.org/officeDocument/2006/relationships/hyperlink" Target="mailto:giftlinejemima@gmail.com" TargetMode="External"/><Relationship Id="rId97" Type="http://schemas.openxmlformats.org/officeDocument/2006/relationships/hyperlink" Target="mailto:shrutimahajan109@gmail.com" TargetMode="External"/><Relationship Id="rId120" Type="http://schemas.openxmlformats.org/officeDocument/2006/relationships/hyperlink" Target="mailto:himanshu.a.04.1999@gmail.com" TargetMode="External"/><Relationship Id="rId141" Type="http://schemas.openxmlformats.org/officeDocument/2006/relationships/hyperlink" Target="mailto:parag_shri@yahoo.com" TargetMode="External"/><Relationship Id="rId7" Type="http://schemas.openxmlformats.org/officeDocument/2006/relationships/hyperlink" Target="mailto:purneshdewangan@gmail.com" TargetMode="External"/><Relationship Id="rId162" Type="http://schemas.openxmlformats.org/officeDocument/2006/relationships/hyperlink" Target="mailto:ananyadimpy18@gmail.com" TargetMode="External"/><Relationship Id="rId183" Type="http://schemas.openxmlformats.org/officeDocument/2006/relationships/hyperlink" Target="mailto:irendhameliya1134@gmail.com" TargetMode="External"/><Relationship Id="rId218" Type="http://schemas.openxmlformats.org/officeDocument/2006/relationships/hyperlink" Target="mailto:anusri299@gmail.com" TargetMode="External"/><Relationship Id="rId239" Type="http://schemas.openxmlformats.org/officeDocument/2006/relationships/hyperlink" Target="mailto:cmukesh664@gmail.com" TargetMode="External"/><Relationship Id="rId250" Type="http://schemas.openxmlformats.org/officeDocument/2006/relationships/hyperlink" Target="mailto:satyadubey1929@gmail.com" TargetMode="External"/><Relationship Id="rId271" Type="http://schemas.openxmlformats.org/officeDocument/2006/relationships/hyperlink" Target="mailto:jagrutitomar2000@gmail.com" TargetMode="External"/><Relationship Id="rId292" Type="http://schemas.openxmlformats.org/officeDocument/2006/relationships/hyperlink" Target="mailto:rohitnpatil1995@gmail.com" TargetMode="External"/><Relationship Id="rId306" Type="http://schemas.openxmlformats.org/officeDocument/2006/relationships/hyperlink" Target="mailto:soorajpawar1516@gmail.com" TargetMode="External"/><Relationship Id="rId24" Type="http://schemas.openxmlformats.org/officeDocument/2006/relationships/hyperlink" Target="mailto:kirangaikwad987@gmail.com" TargetMode="External"/><Relationship Id="rId45" Type="http://schemas.openxmlformats.org/officeDocument/2006/relationships/hyperlink" Target="mailto:alisha82012@gmail.com" TargetMode="External"/><Relationship Id="rId66" Type="http://schemas.openxmlformats.org/officeDocument/2006/relationships/hyperlink" Target="mailto:sumedh115@gmail.com" TargetMode="External"/><Relationship Id="rId87" Type="http://schemas.openxmlformats.org/officeDocument/2006/relationships/hyperlink" Target="mailto:suyogwaghole77@gmail.com" TargetMode="External"/><Relationship Id="rId110" Type="http://schemas.openxmlformats.org/officeDocument/2006/relationships/hyperlink" Target="mailto:azagade244@gmail.com" TargetMode="External"/><Relationship Id="rId131" Type="http://schemas.openxmlformats.org/officeDocument/2006/relationships/hyperlink" Target="mailto:parikshitrajput2203@gmail.com" TargetMode="External"/><Relationship Id="rId327" Type="http://schemas.openxmlformats.org/officeDocument/2006/relationships/hyperlink" Target="mailto:anjalisuryawanshi98@gmail.com" TargetMode="External"/><Relationship Id="rId152" Type="http://schemas.openxmlformats.org/officeDocument/2006/relationships/hyperlink" Target="mailto:gshubham533@gmail.com" TargetMode="External"/><Relationship Id="rId173" Type="http://schemas.openxmlformats.org/officeDocument/2006/relationships/hyperlink" Target="mailto:ajinkyarajeshdhoke@gmail.com" TargetMode="External"/><Relationship Id="rId194" Type="http://schemas.openxmlformats.org/officeDocument/2006/relationships/hyperlink" Target="mailto:mirzamohsin@gmail.com" TargetMode="External"/><Relationship Id="rId208" Type="http://schemas.openxmlformats.org/officeDocument/2006/relationships/hyperlink" Target="mailto:soumiganguli92@gmail.com" TargetMode="External"/><Relationship Id="rId229" Type="http://schemas.openxmlformats.org/officeDocument/2006/relationships/hyperlink" Target="mailto:prabhjeetkourgill@gmail.com" TargetMode="External"/><Relationship Id="rId240" Type="http://schemas.openxmlformats.org/officeDocument/2006/relationships/hyperlink" Target="mailto:vishalninawe440@gmail.com" TargetMode="External"/><Relationship Id="rId261" Type="http://schemas.openxmlformats.org/officeDocument/2006/relationships/hyperlink" Target="mailto:s.arbaaz.391@gmail.com" TargetMode="External"/><Relationship Id="rId14" Type="http://schemas.openxmlformats.org/officeDocument/2006/relationships/hyperlink" Target="mailto:ab17@gmail.com" TargetMode="External"/><Relationship Id="rId35" Type="http://schemas.openxmlformats.org/officeDocument/2006/relationships/hyperlink" Target="mailto:sanketmulande532@gmail.com" TargetMode="External"/><Relationship Id="rId56" Type="http://schemas.openxmlformats.org/officeDocument/2006/relationships/hyperlink" Target="mailto:kamblepradnya1999@gmail.com" TargetMode="External"/><Relationship Id="rId77" Type="http://schemas.openxmlformats.org/officeDocument/2006/relationships/hyperlink" Target="mailto:krunalthigale2971@gmail.com" TargetMode="External"/><Relationship Id="rId100" Type="http://schemas.openxmlformats.org/officeDocument/2006/relationships/hyperlink" Target="mailto:akirri123@gmail.com" TargetMode="External"/><Relationship Id="rId282" Type="http://schemas.openxmlformats.org/officeDocument/2006/relationships/hyperlink" Target="mailto:tingreomkar@gmail.com" TargetMode="External"/><Relationship Id="rId317" Type="http://schemas.openxmlformats.org/officeDocument/2006/relationships/hyperlink" Target="mailto:pawarrishikesh333@gmail.com" TargetMode="External"/><Relationship Id="rId338" Type="http://schemas.openxmlformats.org/officeDocument/2006/relationships/hyperlink" Target="mailto:soloman.nickson10@gmail.com" TargetMode="External"/><Relationship Id="rId8" Type="http://schemas.openxmlformats.org/officeDocument/2006/relationships/hyperlink" Target="mailto:singamsureshsuresh@gmail.com" TargetMode="External"/><Relationship Id="rId98" Type="http://schemas.openxmlformats.org/officeDocument/2006/relationships/hyperlink" Target="mailto:porjerohit@gmail.com" TargetMode="External"/><Relationship Id="rId121" Type="http://schemas.openxmlformats.org/officeDocument/2006/relationships/hyperlink" Target="mailto:dherangerushi@gmail.com" TargetMode="External"/><Relationship Id="rId142" Type="http://schemas.openxmlformats.org/officeDocument/2006/relationships/hyperlink" Target="mailto:saheel488@gmail.com" TargetMode="External"/><Relationship Id="rId163" Type="http://schemas.openxmlformats.org/officeDocument/2006/relationships/hyperlink" Target="mailto:animeshk258@gmail.com" TargetMode="External"/><Relationship Id="rId184" Type="http://schemas.openxmlformats.org/officeDocument/2006/relationships/hyperlink" Target="mailto:ishan.nagar17@gmail.com" TargetMode="External"/><Relationship Id="rId219" Type="http://schemas.openxmlformats.org/officeDocument/2006/relationships/hyperlink" Target="mailto:chaitralivyas789@gmail.com" TargetMode="External"/><Relationship Id="rId3" Type="http://schemas.openxmlformats.org/officeDocument/2006/relationships/hyperlink" Target="mailto:gvsantoshkumar6@gmail.com" TargetMode="External"/><Relationship Id="rId214" Type="http://schemas.openxmlformats.org/officeDocument/2006/relationships/hyperlink" Target="mailto:yogeshnaidu1999@gmail.com" TargetMode="External"/><Relationship Id="rId230" Type="http://schemas.openxmlformats.org/officeDocument/2006/relationships/hyperlink" Target="mailto:ritvikrana1224@gmail.com" TargetMode="External"/><Relationship Id="rId235" Type="http://schemas.openxmlformats.org/officeDocument/2006/relationships/hyperlink" Target="mailto:ssarwade22@gmail.com" TargetMode="External"/><Relationship Id="rId251" Type="http://schemas.openxmlformats.org/officeDocument/2006/relationships/hyperlink" Target="mailto:mriduljoura@gmail.com" TargetMode="External"/><Relationship Id="rId256" Type="http://schemas.openxmlformats.org/officeDocument/2006/relationships/hyperlink" Target="mailto:akshipundir77@gmail.com" TargetMode="External"/><Relationship Id="rId277" Type="http://schemas.openxmlformats.org/officeDocument/2006/relationships/hyperlink" Target="mailto:nehachavan2699@gmail.com" TargetMode="External"/><Relationship Id="rId298" Type="http://schemas.openxmlformats.org/officeDocument/2006/relationships/hyperlink" Target="mailto:jagatapshivani@gmail.com" TargetMode="External"/><Relationship Id="rId25" Type="http://schemas.openxmlformats.org/officeDocument/2006/relationships/hyperlink" Target="mailto:mahendracat424@gmail.com" TargetMode="External"/><Relationship Id="rId46" Type="http://schemas.openxmlformats.org/officeDocument/2006/relationships/hyperlink" Target="mailto:akale2266@gmail.com" TargetMode="External"/><Relationship Id="rId67" Type="http://schemas.openxmlformats.org/officeDocument/2006/relationships/hyperlink" Target="mailto:tejasvipooja@gmail.com" TargetMode="External"/><Relationship Id="rId116" Type="http://schemas.openxmlformats.org/officeDocument/2006/relationships/hyperlink" Target="mailto:dipeshwagh@gmail.com" TargetMode="External"/><Relationship Id="rId137" Type="http://schemas.openxmlformats.org/officeDocument/2006/relationships/hyperlink" Target="mailto:rameshchoudhary8675@gmail.com" TargetMode="External"/><Relationship Id="rId158" Type="http://schemas.openxmlformats.org/officeDocument/2006/relationships/hyperlink" Target="mailto:vishakhajamkhedkar@gmail.com" TargetMode="External"/><Relationship Id="rId272" Type="http://schemas.openxmlformats.org/officeDocument/2006/relationships/hyperlink" Target="mailto:burde.kunal13@gmail.com" TargetMode="External"/><Relationship Id="rId293" Type="http://schemas.openxmlformats.org/officeDocument/2006/relationships/hyperlink" Target="mailto:rushidhaskate120@gmail.com" TargetMode="External"/><Relationship Id="rId302" Type="http://schemas.openxmlformats.org/officeDocument/2006/relationships/hyperlink" Target="mailto:symb499@gmail.com" TargetMode="External"/><Relationship Id="rId307" Type="http://schemas.openxmlformats.org/officeDocument/2006/relationships/hyperlink" Target="mailto:vishgawai7@gmail.com" TargetMode="External"/><Relationship Id="rId323" Type="http://schemas.openxmlformats.org/officeDocument/2006/relationships/hyperlink" Target="mailto:ektawadhwani771@gmail.com" TargetMode="External"/><Relationship Id="rId328" Type="http://schemas.openxmlformats.org/officeDocument/2006/relationships/hyperlink" Target="mailto:aartiwaragade75@gmail.com" TargetMode="External"/><Relationship Id="rId20" Type="http://schemas.openxmlformats.org/officeDocument/2006/relationships/hyperlink" Target="mailto:durveshjagtap233@gmail.com" TargetMode="External"/><Relationship Id="rId41" Type="http://schemas.openxmlformats.org/officeDocument/2006/relationships/hyperlink" Target="mailto:swapnilvannam2632@gmail.com" TargetMode="External"/><Relationship Id="rId62" Type="http://schemas.openxmlformats.org/officeDocument/2006/relationships/hyperlink" Target="mailto:b.satyamjha@gmail.com" TargetMode="External"/><Relationship Id="rId83" Type="http://schemas.openxmlformats.org/officeDocument/2006/relationships/hyperlink" Target="mailto:prernajadhav1485@gmail.com" TargetMode="External"/><Relationship Id="rId88" Type="http://schemas.openxmlformats.org/officeDocument/2006/relationships/hyperlink" Target="mailto:yadavtejas249@gmail.com" TargetMode="External"/><Relationship Id="rId111" Type="http://schemas.openxmlformats.org/officeDocument/2006/relationships/hyperlink" Target="mailto:bhaveshchouhan101@gmail.com" TargetMode="External"/><Relationship Id="rId132" Type="http://schemas.openxmlformats.org/officeDocument/2006/relationships/hyperlink" Target="mailto:pritamseth1999@gmail.com" TargetMode="External"/><Relationship Id="rId153" Type="http://schemas.openxmlformats.org/officeDocument/2006/relationships/hyperlink" Target="mailto:sonichoubey5@gmail.com" TargetMode="External"/><Relationship Id="rId174" Type="http://schemas.openxmlformats.org/officeDocument/2006/relationships/hyperlink" Target="mailto:chalwadia13@gmail.com" TargetMode="External"/><Relationship Id="rId179" Type="http://schemas.openxmlformats.org/officeDocument/2006/relationships/hyperlink" Target="mailto:deepikasmohite19@gmail.com" TargetMode="External"/><Relationship Id="rId195" Type="http://schemas.openxmlformats.org/officeDocument/2006/relationships/hyperlink" Target="mailto:pawanvelpula1234@gmail.com" TargetMode="External"/><Relationship Id="rId209" Type="http://schemas.openxmlformats.org/officeDocument/2006/relationships/hyperlink" Target="mailto:hellsider333@gmail.com" TargetMode="External"/><Relationship Id="rId190" Type="http://schemas.openxmlformats.org/officeDocument/2006/relationships/hyperlink" Target="mailto:mahermakrani7866@gmail.com" TargetMode="External"/><Relationship Id="rId204" Type="http://schemas.openxmlformats.org/officeDocument/2006/relationships/hyperlink" Target="mailto:sg26266161@gmail.com" TargetMode="External"/><Relationship Id="rId220" Type="http://schemas.openxmlformats.org/officeDocument/2006/relationships/hyperlink" Target="mailto:sawantchirag1999@gmail.com" TargetMode="External"/><Relationship Id="rId225" Type="http://schemas.openxmlformats.org/officeDocument/2006/relationships/hyperlink" Target="mailto:madhurgoel79@gmail.com" TargetMode="External"/><Relationship Id="rId241" Type="http://schemas.openxmlformats.org/officeDocument/2006/relationships/hyperlink" Target="mailto:akshaynitinvaidya@gmail.com" TargetMode="External"/><Relationship Id="rId246" Type="http://schemas.openxmlformats.org/officeDocument/2006/relationships/hyperlink" Target="mailto:suyaship@icloud.com" TargetMode="External"/><Relationship Id="rId267" Type="http://schemas.openxmlformats.org/officeDocument/2006/relationships/hyperlink" Target="mailto:baghaharpreetkaur1998@gmail.com" TargetMode="External"/><Relationship Id="rId288" Type="http://schemas.openxmlformats.org/officeDocument/2006/relationships/hyperlink" Target="mailto:rahuljha25101898@gmail.com" TargetMode="External"/><Relationship Id="rId15" Type="http://schemas.openxmlformats.org/officeDocument/2006/relationships/hyperlink" Target="mailto:adityagajmal090496@gmail.com" TargetMode="External"/><Relationship Id="rId36" Type="http://schemas.openxmlformats.org/officeDocument/2006/relationships/hyperlink" Target="mailto:shardulmemane26@gmail.com" TargetMode="External"/><Relationship Id="rId57" Type="http://schemas.openxmlformats.org/officeDocument/2006/relationships/hyperlink" Target="mailto:shahprerit1@gmail.com" TargetMode="External"/><Relationship Id="rId106" Type="http://schemas.openxmlformats.org/officeDocument/2006/relationships/hyperlink" Target="mailto:ameyatharkude05@gmail.com" TargetMode="External"/><Relationship Id="rId127" Type="http://schemas.openxmlformats.org/officeDocument/2006/relationships/hyperlink" Target="mailto:milindkad9822@gmail.com" TargetMode="External"/><Relationship Id="rId262" Type="http://schemas.openxmlformats.org/officeDocument/2006/relationships/hyperlink" Target="mailto:athakare211@gmail.com" TargetMode="External"/><Relationship Id="rId283" Type="http://schemas.openxmlformats.org/officeDocument/2006/relationships/hyperlink" Target="mailto:pallavk60@gmail.com" TargetMode="External"/><Relationship Id="rId313" Type="http://schemas.openxmlformats.org/officeDocument/2006/relationships/hyperlink" Target="mailto:laxu.kadam123@gmail.com" TargetMode="External"/><Relationship Id="rId318" Type="http://schemas.openxmlformats.org/officeDocument/2006/relationships/hyperlink" Target="mailto:sakshitingre@gmail.com" TargetMode="External"/><Relationship Id="rId339" Type="http://schemas.openxmlformats.org/officeDocument/2006/relationships/hyperlink" Target="mailto:sudhirwaghela@hotmail.com" TargetMode="External"/><Relationship Id="rId10" Type="http://schemas.openxmlformats.org/officeDocument/2006/relationships/hyperlink" Target="mailto:tushargupta918@gmail.com" TargetMode="External"/><Relationship Id="rId31" Type="http://schemas.openxmlformats.org/officeDocument/2006/relationships/hyperlink" Target="mailto:ragini.kamble17@gmail.com" TargetMode="External"/><Relationship Id="rId52" Type="http://schemas.openxmlformats.org/officeDocument/2006/relationships/hyperlink" Target="mailto:naveensubu13@gmail.com" TargetMode="External"/><Relationship Id="rId73" Type="http://schemas.openxmlformats.org/officeDocument/2006/relationships/hyperlink" Target="mailto:rautanshul52@gmail.com" TargetMode="External"/><Relationship Id="rId78" Type="http://schemas.openxmlformats.org/officeDocument/2006/relationships/hyperlink" Target="mailto:mayuridmore088@gmail.com" TargetMode="External"/><Relationship Id="rId94" Type="http://schemas.openxmlformats.org/officeDocument/2006/relationships/hyperlink" Target="mailto:abhishekpathak7276@gmail.com" TargetMode="External"/><Relationship Id="rId99" Type="http://schemas.openxmlformats.org/officeDocument/2006/relationships/hyperlink" Target="mailto:kshitijs7031@gmail.com" TargetMode="External"/><Relationship Id="rId101" Type="http://schemas.openxmlformats.org/officeDocument/2006/relationships/hyperlink" Target="mailto:adeshdarawade55@gmail.com" TargetMode="External"/><Relationship Id="rId122" Type="http://schemas.openxmlformats.org/officeDocument/2006/relationships/hyperlink" Target="mailto:dadamulla760@gmail.com" TargetMode="External"/><Relationship Id="rId143" Type="http://schemas.openxmlformats.org/officeDocument/2006/relationships/hyperlink" Target="mailto:saket7699@gmail.com" TargetMode="External"/><Relationship Id="rId148" Type="http://schemas.openxmlformats.org/officeDocument/2006/relationships/hyperlink" Target="mailto:ss0117877@gmail.com" TargetMode="External"/><Relationship Id="rId164" Type="http://schemas.openxmlformats.org/officeDocument/2006/relationships/hyperlink" Target="mailto:salunkeanuja4@gmail.com" TargetMode="External"/><Relationship Id="rId169" Type="http://schemas.openxmlformats.org/officeDocument/2006/relationships/hyperlink" Target="mailto:tanejanitin809@gmail.com" TargetMode="External"/><Relationship Id="rId185" Type="http://schemas.openxmlformats.org/officeDocument/2006/relationships/hyperlink" Target="mailto:khushia679@gmail.com" TargetMode="External"/><Relationship Id="rId334" Type="http://schemas.openxmlformats.org/officeDocument/2006/relationships/hyperlink" Target="mailto:ashishsonawane208@gmail.com" TargetMode="External"/><Relationship Id="rId4" Type="http://schemas.openxmlformats.org/officeDocument/2006/relationships/hyperlink" Target="mailto:kannusingh480@gmail.com" TargetMode="External"/><Relationship Id="rId9" Type="http://schemas.openxmlformats.org/officeDocument/2006/relationships/hyperlink" Target="mailto:tankalamanikanta1@gmail.com" TargetMode="External"/><Relationship Id="rId180" Type="http://schemas.openxmlformats.org/officeDocument/2006/relationships/hyperlink" Target="mailto:tsgayu.shaji@gmail.com" TargetMode="External"/><Relationship Id="rId210" Type="http://schemas.openxmlformats.org/officeDocument/2006/relationships/hyperlink" Target="mailto:tejaswanipillay@gmail.com" TargetMode="External"/><Relationship Id="rId215" Type="http://schemas.openxmlformats.org/officeDocument/2006/relationships/hyperlink" Target="mailto:manojc991@gmail.com" TargetMode="External"/><Relationship Id="rId236" Type="http://schemas.openxmlformats.org/officeDocument/2006/relationships/hyperlink" Target="mailto:teknokraft@rediffmail.com" TargetMode="External"/><Relationship Id="rId257" Type="http://schemas.openxmlformats.org/officeDocument/2006/relationships/hyperlink" Target="mailto:alanscaria@gmail.com" TargetMode="External"/><Relationship Id="rId278" Type="http://schemas.openxmlformats.org/officeDocument/2006/relationships/hyperlink" Target="mailto:yadavneha789542@gmail.com" TargetMode="External"/><Relationship Id="rId26" Type="http://schemas.openxmlformats.org/officeDocument/2006/relationships/hyperlink" Target="mailto:mohinikalamkar9888@gmail.com" TargetMode="External"/><Relationship Id="rId231" Type="http://schemas.openxmlformats.org/officeDocument/2006/relationships/hyperlink" Target="mailto:robinmaddela@gmail.com" TargetMode="External"/><Relationship Id="rId252" Type="http://schemas.openxmlformats.org/officeDocument/2006/relationships/hyperlink" Target="mailto:abhirajwanipatil@gmail.com" TargetMode="External"/><Relationship Id="rId273" Type="http://schemas.openxmlformats.org/officeDocument/2006/relationships/hyperlink" Target="mailto:kunalvat781@gmail.com" TargetMode="External"/><Relationship Id="rId294" Type="http://schemas.openxmlformats.org/officeDocument/2006/relationships/hyperlink" Target="mailto:aishwaryamudaliar94@gmail.com" TargetMode="External"/><Relationship Id="rId308" Type="http://schemas.openxmlformats.org/officeDocument/2006/relationships/hyperlink" Target="mailto:viveksurana13@gmail.com" TargetMode="External"/><Relationship Id="rId329" Type="http://schemas.openxmlformats.org/officeDocument/2006/relationships/hyperlink" Target="mailto:guptasnehit26@gmail.com" TargetMode="External"/><Relationship Id="rId47" Type="http://schemas.openxmlformats.org/officeDocument/2006/relationships/hyperlink" Target="mailto:DeeptBarse@gmail.com" TargetMode="External"/><Relationship Id="rId68" Type="http://schemas.openxmlformats.org/officeDocument/2006/relationships/hyperlink" Target="mailto:vivek33jadhav@gmail.com" TargetMode="External"/><Relationship Id="rId89" Type="http://schemas.openxmlformats.org/officeDocument/2006/relationships/hyperlink" Target="mailto:kumarvijay79235@gmail.com" TargetMode="External"/><Relationship Id="rId112" Type="http://schemas.openxmlformats.org/officeDocument/2006/relationships/hyperlink" Target="mailto:chaitanyabute007@gmail.com" TargetMode="External"/><Relationship Id="rId133" Type="http://schemas.openxmlformats.org/officeDocument/2006/relationships/hyperlink" Target="mailto:pritesh.tambe2@gmail.com" TargetMode="External"/><Relationship Id="rId154" Type="http://schemas.openxmlformats.org/officeDocument/2006/relationships/hyperlink" Target="mailto:sourabhransing999@gmail.com" TargetMode="External"/><Relationship Id="rId175" Type="http://schemas.openxmlformats.org/officeDocument/2006/relationships/hyperlink" Target="mailto:atapkir51@gmail.com" TargetMode="External"/><Relationship Id="rId196" Type="http://schemas.openxmlformats.org/officeDocument/2006/relationships/hyperlink" Target="mailto:piyushj258.pj@gmail.com" TargetMode="External"/><Relationship Id="rId200" Type="http://schemas.openxmlformats.org/officeDocument/2006/relationships/hyperlink" Target="mailto:pratik.jangir@gmail.com" TargetMode="External"/><Relationship Id="rId16" Type="http://schemas.openxmlformats.org/officeDocument/2006/relationships/hyperlink" Target="mailto:adityagoudia98@gmail.com" TargetMode="External"/><Relationship Id="rId221" Type="http://schemas.openxmlformats.org/officeDocument/2006/relationships/hyperlink" Target="mailto:dhruvawasthi993@gmail.com" TargetMode="External"/><Relationship Id="rId242" Type="http://schemas.openxmlformats.org/officeDocument/2006/relationships/hyperlink" Target="mailto:deepartipathak143@gmail.com" TargetMode="External"/><Relationship Id="rId263" Type="http://schemas.openxmlformats.org/officeDocument/2006/relationships/hyperlink" Target="mailto:singhbhaskar76@gmail.com" TargetMode="External"/><Relationship Id="rId284" Type="http://schemas.openxmlformats.org/officeDocument/2006/relationships/hyperlink" Target="mailto:malipooja@gmail.com" TargetMode="External"/><Relationship Id="rId319" Type="http://schemas.openxmlformats.org/officeDocument/2006/relationships/hyperlink" Target="mailto:shitalsarkate72@gmail.com" TargetMode="External"/><Relationship Id="rId37" Type="http://schemas.openxmlformats.org/officeDocument/2006/relationships/hyperlink" Target="mailto:tgshadow0017@gmail.com" TargetMode="External"/><Relationship Id="rId58" Type="http://schemas.openxmlformats.org/officeDocument/2006/relationships/hyperlink" Target="mailto:sachin230@gmail.com" TargetMode="External"/><Relationship Id="rId79" Type="http://schemas.openxmlformats.org/officeDocument/2006/relationships/hyperlink" Target="mailto:mihirwalia99@gmail.com" TargetMode="External"/><Relationship Id="rId102" Type="http://schemas.openxmlformats.org/officeDocument/2006/relationships/hyperlink" Target="mailto:adityachopade@gmail.com" TargetMode="External"/><Relationship Id="rId123" Type="http://schemas.openxmlformats.org/officeDocument/2006/relationships/hyperlink" Target="mailto:soni.kaushal981999@gmail.com" TargetMode="External"/><Relationship Id="rId144" Type="http://schemas.openxmlformats.org/officeDocument/2006/relationships/hyperlink" Target="mailto:sweetsakee@gmail.com" TargetMode="External"/><Relationship Id="rId330" Type="http://schemas.openxmlformats.org/officeDocument/2006/relationships/hyperlink" Target="mailto:vhu626@gmail.com" TargetMode="External"/><Relationship Id="rId90" Type="http://schemas.openxmlformats.org/officeDocument/2006/relationships/hyperlink" Target="mailto:jangam.vishal321@gmail.com" TargetMode="External"/><Relationship Id="rId165" Type="http://schemas.openxmlformats.org/officeDocument/2006/relationships/hyperlink" Target="mailto:balajidenga2211@gmail.com" TargetMode="External"/><Relationship Id="rId186" Type="http://schemas.openxmlformats.org/officeDocument/2006/relationships/hyperlink" Target="mailto:shindeks1999@gmail.com" TargetMode="External"/><Relationship Id="rId211" Type="http://schemas.openxmlformats.org/officeDocument/2006/relationships/hyperlink" Target="mailto:utkarshmishrasatna@gmail.com" TargetMode="External"/><Relationship Id="rId232" Type="http://schemas.openxmlformats.org/officeDocument/2006/relationships/hyperlink" Target="mailto:shailesharolkar9@gmail.com" TargetMode="External"/><Relationship Id="rId253" Type="http://schemas.openxmlformats.org/officeDocument/2006/relationships/hyperlink" Target="mailto:adesh8186@gmail.com" TargetMode="External"/><Relationship Id="rId274" Type="http://schemas.openxmlformats.org/officeDocument/2006/relationships/hyperlink" Target="mailto:kushalshahane.ks@gmail.com" TargetMode="External"/><Relationship Id="rId295" Type="http://schemas.openxmlformats.org/officeDocument/2006/relationships/hyperlink" Target="mailto:sandeep.utekar128@gmail.com" TargetMode="External"/><Relationship Id="rId309" Type="http://schemas.openxmlformats.org/officeDocument/2006/relationships/hyperlink" Target="mailto:shaikyasmeen.1704@gmail.com" TargetMode="External"/><Relationship Id="rId27" Type="http://schemas.openxmlformats.org/officeDocument/2006/relationships/hyperlink" Target="mailto:nmageri29@gmail.com" TargetMode="External"/><Relationship Id="rId48" Type="http://schemas.openxmlformats.org/officeDocument/2006/relationships/hyperlink" Target="mailto:dnyaneshjadhav8050@gmail.com" TargetMode="External"/><Relationship Id="rId69" Type="http://schemas.openxmlformats.org/officeDocument/2006/relationships/hyperlink" Target="mailto:hingepratik7@gmail.com" TargetMode="External"/><Relationship Id="rId113" Type="http://schemas.openxmlformats.org/officeDocument/2006/relationships/hyperlink" Target="mailto:bhimasgaikwad@gmail.com" TargetMode="External"/><Relationship Id="rId134" Type="http://schemas.openxmlformats.org/officeDocument/2006/relationships/hyperlink" Target="mailto:rahulagarwal9822@gmail.com" TargetMode="External"/><Relationship Id="rId320" Type="http://schemas.openxmlformats.org/officeDocument/2006/relationships/hyperlink" Target="mailto:shrutivsc23@gmail.com" TargetMode="External"/><Relationship Id="rId80" Type="http://schemas.openxmlformats.org/officeDocument/2006/relationships/hyperlink" Target="mailto:moinul1731@gmail.com" TargetMode="External"/><Relationship Id="rId155" Type="http://schemas.openxmlformats.org/officeDocument/2006/relationships/hyperlink" Target="mailto:suyog45surve@gmail.com" TargetMode="External"/><Relationship Id="rId176" Type="http://schemas.openxmlformats.org/officeDocument/2006/relationships/hyperlink" Target="mailto:amankum666@gmail.com" TargetMode="External"/><Relationship Id="rId197" Type="http://schemas.openxmlformats.org/officeDocument/2006/relationships/hyperlink" Target="mailto:poojasingh9765@gmail.com" TargetMode="External"/><Relationship Id="rId201" Type="http://schemas.openxmlformats.org/officeDocument/2006/relationships/hyperlink" Target="mailto:pratikshanayak02@gmail.com" TargetMode="External"/><Relationship Id="rId222" Type="http://schemas.openxmlformats.org/officeDocument/2006/relationships/hyperlink" Target="mailto:gambhirhidavi@gmail.com" TargetMode="External"/><Relationship Id="rId243" Type="http://schemas.openxmlformats.org/officeDocument/2006/relationships/hyperlink" Target="mailto:prachidarawade2014@gmail.con" TargetMode="External"/><Relationship Id="rId264" Type="http://schemas.openxmlformats.org/officeDocument/2006/relationships/hyperlink" Target="mailto:chahat.agarwal929@gmail.com" TargetMode="External"/><Relationship Id="rId285" Type="http://schemas.openxmlformats.org/officeDocument/2006/relationships/hyperlink" Target="mailto:psg4184@gmail.com" TargetMode="External"/><Relationship Id="rId17" Type="http://schemas.openxmlformats.org/officeDocument/2006/relationships/hyperlink" Target="mailto:akshaynayak1233@gmail.com" TargetMode="External"/><Relationship Id="rId38" Type="http://schemas.openxmlformats.org/officeDocument/2006/relationships/hyperlink" Target="mailto:shubhambhujbal8890@gmail.com" TargetMode="External"/><Relationship Id="rId59" Type="http://schemas.openxmlformats.org/officeDocument/2006/relationships/hyperlink" Target="mailto:saddambagwan70061@gmail.com" TargetMode="External"/><Relationship Id="rId103" Type="http://schemas.openxmlformats.org/officeDocument/2006/relationships/hyperlink" Target="mailto:sable210.as@gmail.com" TargetMode="External"/><Relationship Id="rId124" Type="http://schemas.openxmlformats.org/officeDocument/2006/relationships/hyperlink" Target="mailto:kirankiranraj186@hotmail.com" TargetMode="External"/><Relationship Id="rId310" Type="http://schemas.openxmlformats.org/officeDocument/2006/relationships/hyperlink" Target="mailto:bakshay1999@gmail.com" TargetMode="External"/><Relationship Id="rId70" Type="http://schemas.openxmlformats.org/officeDocument/2006/relationships/hyperlink" Target="mailto:anwaysomani@gmail.com" TargetMode="External"/><Relationship Id="rId91" Type="http://schemas.openxmlformats.org/officeDocument/2006/relationships/hyperlink" Target="mailto:thigalevrush@gmail.com" TargetMode="External"/><Relationship Id="rId145" Type="http://schemas.openxmlformats.org/officeDocument/2006/relationships/hyperlink" Target="mailto:sanketgaikwad.2011@gmail.com" TargetMode="External"/><Relationship Id="rId166" Type="http://schemas.openxmlformats.org/officeDocument/2006/relationships/hyperlink" Target="mailto:kasireddi.himabindu@yahoo.com" TargetMode="External"/><Relationship Id="rId187" Type="http://schemas.openxmlformats.org/officeDocument/2006/relationships/hyperlink" Target="mailto:komelreza@gmail.com" TargetMode="External"/><Relationship Id="rId331" Type="http://schemas.openxmlformats.org/officeDocument/2006/relationships/hyperlink" Target="mailto:kiranlot1999@gmail.com" TargetMode="External"/><Relationship Id="rId1" Type="http://schemas.openxmlformats.org/officeDocument/2006/relationships/hyperlink" Target="mailto:ayush.bsb1996@gmail.com" TargetMode="External"/><Relationship Id="rId212" Type="http://schemas.openxmlformats.org/officeDocument/2006/relationships/hyperlink" Target="mailto:vikasupadhyay621@gmail.com" TargetMode="External"/><Relationship Id="rId233" Type="http://schemas.openxmlformats.org/officeDocument/2006/relationships/hyperlink" Target="mailto:sakilkhan.khan7797@gmail.com" TargetMode="External"/><Relationship Id="rId254" Type="http://schemas.openxmlformats.org/officeDocument/2006/relationships/hyperlink" Target="mailto:adityabkekane@gmail.com" TargetMode="External"/><Relationship Id="rId28" Type="http://schemas.openxmlformats.org/officeDocument/2006/relationships/hyperlink" Target="mailto:waghomkar67@gmail.com" TargetMode="External"/><Relationship Id="rId49" Type="http://schemas.openxmlformats.org/officeDocument/2006/relationships/hyperlink" Target="mailto:kapoorkanika3109@gmail.com" TargetMode="External"/><Relationship Id="rId114" Type="http://schemas.openxmlformats.org/officeDocument/2006/relationships/hyperlink" Target="mailto:chirarup@gmail.com" TargetMode="External"/><Relationship Id="rId275" Type="http://schemas.openxmlformats.org/officeDocument/2006/relationships/hyperlink" Target="mailto:lakme0499@gmail.com" TargetMode="External"/><Relationship Id="rId296" Type="http://schemas.openxmlformats.org/officeDocument/2006/relationships/hyperlink" Target="mailto:shirishamaddela2181999@gmail.com" TargetMode="External"/><Relationship Id="rId300" Type="http://schemas.openxmlformats.org/officeDocument/2006/relationships/hyperlink" Target="mailto:shubhamadmulvar5@gmail.com" TargetMode="External"/><Relationship Id="rId60" Type="http://schemas.openxmlformats.org/officeDocument/2006/relationships/hyperlink" Target="mailto:smlokure@gmail.com" TargetMode="External"/><Relationship Id="rId81" Type="http://schemas.openxmlformats.org/officeDocument/2006/relationships/hyperlink" Target="mailto:nitinlabade1234@gmail.com" TargetMode="External"/><Relationship Id="rId135" Type="http://schemas.openxmlformats.org/officeDocument/2006/relationships/hyperlink" Target="mailto:rahuldas.ss81@gmail.com" TargetMode="External"/><Relationship Id="rId156" Type="http://schemas.openxmlformats.org/officeDocument/2006/relationships/hyperlink" Target="mailto:tejaswinishinde2015@gmail.com" TargetMode="External"/><Relationship Id="rId177" Type="http://schemas.openxmlformats.org/officeDocument/2006/relationships/hyperlink" Target="mailto:adhumal7@gmail.com" TargetMode="External"/><Relationship Id="rId198" Type="http://schemas.openxmlformats.org/officeDocument/2006/relationships/hyperlink" Target="mailto:prachij608@gmail.com" TargetMode="External"/><Relationship Id="rId321" Type="http://schemas.openxmlformats.org/officeDocument/2006/relationships/hyperlink" Target="mailto:csumitc619@gmail.com" TargetMode="External"/><Relationship Id="rId202" Type="http://schemas.openxmlformats.org/officeDocument/2006/relationships/hyperlink" Target="mailto:reshamkumar7787@gmail.com" TargetMode="External"/><Relationship Id="rId223" Type="http://schemas.openxmlformats.org/officeDocument/2006/relationships/hyperlink" Target="mailto:inshakhan937@gmail.com" TargetMode="External"/><Relationship Id="rId244" Type="http://schemas.openxmlformats.org/officeDocument/2006/relationships/hyperlink" Target="mailto:akashkhandve1999@gmail.com" TargetMode="External"/><Relationship Id="rId18" Type="http://schemas.openxmlformats.org/officeDocument/2006/relationships/hyperlink" Target="mailto:bharattak81@gmail.com" TargetMode="External"/><Relationship Id="rId39" Type="http://schemas.openxmlformats.org/officeDocument/2006/relationships/hyperlink" Target="mailto:shubham000ghatkar777@gmail.com" TargetMode="External"/><Relationship Id="rId265" Type="http://schemas.openxmlformats.org/officeDocument/2006/relationships/hyperlink" Target="mailto:devkdansena@gmail.com" TargetMode="External"/><Relationship Id="rId286" Type="http://schemas.openxmlformats.org/officeDocument/2006/relationships/hyperlink" Target="mailto:pratikshagunjawate14@gmail.com" TargetMode="External"/><Relationship Id="rId50" Type="http://schemas.openxmlformats.org/officeDocument/2006/relationships/hyperlink" Target="mailto:kunalwalke6@gmail.com" TargetMode="External"/><Relationship Id="rId104" Type="http://schemas.openxmlformats.org/officeDocument/2006/relationships/hyperlink" Target="mailto:aishwaryapatil470a@gmail.com" TargetMode="External"/><Relationship Id="rId125" Type="http://schemas.openxmlformats.org/officeDocument/2006/relationships/hyperlink" Target="mailto:kohinoorbharti7@gmail.com" TargetMode="External"/><Relationship Id="rId146" Type="http://schemas.openxmlformats.org/officeDocument/2006/relationships/hyperlink" Target="mailto:shashank8208@gmail.com" TargetMode="External"/><Relationship Id="rId167" Type="http://schemas.openxmlformats.org/officeDocument/2006/relationships/hyperlink" Target="mailto:akshayraoisme@gmail.com" TargetMode="External"/><Relationship Id="rId188" Type="http://schemas.openxmlformats.org/officeDocument/2006/relationships/hyperlink" Target="mailto:kunalbohra72@gmail.com" TargetMode="External"/><Relationship Id="rId311" Type="http://schemas.openxmlformats.org/officeDocument/2006/relationships/hyperlink" Target="mailto:apurvb28@gmail.com" TargetMode="External"/><Relationship Id="rId332" Type="http://schemas.openxmlformats.org/officeDocument/2006/relationships/hyperlink" Target="mailto:sanjaybajpai12@gmail.com" TargetMode="External"/><Relationship Id="rId71" Type="http://schemas.openxmlformats.org/officeDocument/2006/relationships/hyperlink" Target="mailto:akashshitole4815@gmail.com" TargetMode="External"/><Relationship Id="rId92" Type="http://schemas.openxmlformats.org/officeDocument/2006/relationships/hyperlink" Target="mailto:yjain2554@gmail.com" TargetMode="External"/><Relationship Id="rId213" Type="http://schemas.openxmlformats.org/officeDocument/2006/relationships/hyperlink" Target="mailto:virajnoel@gmail.com" TargetMode="External"/><Relationship Id="rId234" Type="http://schemas.openxmlformats.org/officeDocument/2006/relationships/hyperlink" Target="mailto:saylee698@gmail.com" TargetMode="External"/><Relationship Id="rId2" Type="http://schemas.openxmlformats.org/officeDocument/2006/relationships/hyperlink" Target="mailto:darshanraninga95@gmail.com" TargetMode="External"/><Relationship Id="rId29" Type="http://schemas.openxmlformats.org/officeDocument/2006/relationships/hyperlink" Target="mailto:pallavi555manjurkar@gmail.com" TargetMode="External"/><Relationship Id="rId255" Type="http://schemas.openxmlformats.org/officeDocument/2006/relationships/hyperlink" Target="mailto:sharma.aditya7641@gmail.com" TargetMode="External"/><Relationship Id="rId276" Type="http://schemas.openxmlformats.org/officeDocument/2006/relationships/hyperlink" Target="mailto:maheshkharade093@gmail.com" TargetMode="External"/><Relationship Id="rId297" Type="http://schemas.openxmlformats.org/officeDocument/2006/relationships/hyperlink" Target="mailto:diwedishivani99@gmail.com" TargetMode="External"/><Relationship Id="rId40" Type="http://schemas.openxmlformats.org/officeDocument/2006/relationships/hyperlink" Target="mailto:sumitkasbe555@gmail.com" TargetMode="External"/><Relationship Id="rId115" Type="http://schemas.openxmlformats.org/officeDocument/2006/relationships/hyperlink" Target="mailto:deepakidnani8@gmail.com" TargetMode="External"/><Relationship Id="rId136" Type="http://schemas.openxmlformats.org/officeDocument/2006/relationships/hyperlink" Target="mailto:prasadraju914@gmail.com" TargetMode="External"/><Relationship Id="rId157" Type="http://schemas.openxmlformats.org/officeDocument/2006/relationships/hyperlink" Target="mailto:hunjan.varsha@gmail.com" TargetMode="External"/><Relationship Id="rId178" Type="http://schemas.openxmlformats.org/officeDocument/2006/relationships/hyperlink" Target="mailto:bantaliya@gmail.com" TargetMode="External"/><Relationship Id="rId301" Type="http://schemas.openxmlformats.org/officeDocument/2006/relationships/hyperlink" Target="mailto:ss7900099@gmail.com" TargetMode="External"/><Relationship Id="rId322" Type="http://schemas.openxmlformats.org/officeDocument/2006/relationships/hyperlink" Target="mailto:jaydurga67@gmail.com" TargetMode="External"/><Relationship Id="rId61" Type="http://schemas.openxmlformats.org/officeDocument/2006/relationships/hyperlink" Target="mailto:wankhedesantosh76@gmail.com" TargetMode="External"/><Relationship Id="rId82" Type="http://schemas.openxmlformats.org/officeDocument/2006/relationships/hyperlink" Target="mailto:prakashchoudhary71998@gmail.com" TargetMode="External"/><Relationship Id="rId199" Type="http://schemas.openxmlformats.org/officeDocument/2006/relationships/hyperlink" Target="mailto:rajapunje@gmail.com" TargetMode="External"/><Relationship Id="rId203" Type="http://schemas.openxmlformats.org/officeDocument/2006/relationships/hyperlink" Target="mailto:ms.rutuja_mahajan@rediff.com" TargetMode="External"/><Relationship Id="rId19" Type="http://schemas.openxmlformats.org/officeDocument/2006/relationships/hyperlink" Target="mailto:dattashedut@gmail.com" TargetMode="External"/><Relationship Id="rId224" Type="http://schemas.openxmlformats.org/officeDocument/2006/relationships/hyperlink" Target="mailto:jeevanraskar84@gmail.com" TargetMode="External"/><Relationship Id="rId245" Type="http://schemas.openxmlformats.org/officeDocument/2006/relationships/hyperlink" Target="mailto:avi.alz.kool@gmail.com" TargetMode="External"/><Relationship Id="rId266" Type="http://schemas.openxmlformats.org/officeDocument/2006/relationships/hyperlink" Target="mailto:ganeshbahalaskar4187@gmail.com" TargetMode="External"/><Relationship Id="rId287" Type="http://schemas.openxmlformats.org/officeDocument/2006/relationships/hyperlink" Target="mailto:priyamvadaiki@gmail.com" TargetMode="External"/><Relationship Id="rId30" Type="http://schemas.openxmlformats.org/officeDocument/2006/relationships/hyperlink" Target="mailto:manepankesh114@gmail.com" TargetMode="External"/><Relationship Id="rId105" Type="http://schemas.openxmlformats.org/officeDocument/2006/relationships/hyperlink" Target="mailto:ajayyadav746000@gmail.com" TargetMode="External"/><Relationship Id="rId126" Type="http://schemas.openxmlformats.org/officeDocument/2006/relationships/hyperlink" Target="mailto:gurjarmahendra2712@gmail.com" TargetMode="External"/><Relationship Id="rId147" Type="http://schemas.openxmlformats.org/officeDocument/2006/relationships/hyperlink" Target="mailto:shashikantsk27@gmail.com" TargetMode="External"/><Relationship Id="rId168" Type="http://schemas.openxmlformats.org/officeDocument/2006/relationships/hyperlink" Target="mailto:shubhamtelkar1998@gmail.com" TargetMode="External"/><Relationship Id="rId312" Type="http://schemas.openxmlformats.org/officeDocument/2006/relationships/hyperlink" Target="mailto:kashidgitanjali@gmail.com" TargetMode="External"/><Relationship Id="rId333" Type="http://schemas.openxmlformats.org/officeDocument/2006/relationships/hyperlink" Target="mailto:dikshantraut44@gmail.com" TargetMode="External"/><Relationship Id="rId51" Type="http://schemas.openxmlformats.org/officeDocument/2006/relationships/hyperlink" Target="mailto:mansisawant4112@gmail.com" TargetMode="External"/><Relationship Id="rId72" Type="http://schemas.openxmlformats.org/officeDocument/2006/relationships/hyperlink" Target="mailto:kekunnayaakshay0704@gmail.com" TargetMode="External"/><Relationship Id="rId93" Type="http://schemas.openxmlformats.org/officeDocument/2006/relationships/hyperlink" Target="mailto:aviarts78913@gmail.com" TargetMode="External"/><Relationship Id="rId189" Type="http://schemas.openxmlformats.org/officeDocument/2006/relationships/hyperlink" Target="mailto:kunaltingre5@gmail.com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shubhamiceq@gmail.com" TargetMode="External"/><Relationship Id="rId13" Type="http://schemas.openxmlformats.org/officeDocument/2006/relationships/hyperlink" Target="mailto:sanketnikose@gmail.com" TargetMode="External"/><Relationship Id="rId18" Type="http://schemas.openxmlformats.org/officeDocument/2006/relationships/hyperlink" Target="mailto:abhilashbanpurkar@gmail.com" TargetMode="External"/><Relationship Id="rId26" Type="http://schemas.openxmlformats.org/officeDocument/2006/relationships/hyperlink" Target="mailto:kumbharesanket@gmail.com" TargetMode="External"/><Relationship Id="rId3" Type="http://schemas.openxmlformats.org/officeDocument/2006/relationships/hyperlink" Target="mailto:vakilrameshwari@gmail.com" TargetMode="External"/><Relationship Id="rId21" Type="http://schemas.openxmlformats.org/officeDocument/2006/relationships/hyperlink" Target="mailto:koharenalini@gmail.com" TargetMode="External"/><Relationship Id="rId7" Type="http://schemas.openxmlformats.org/officeDocument/2006/relationships/hyperlink" Target="mailto:rhlpancahbhai@gmail.com" TargetMode="External"/><Relationship Id="rId12" Type="http://schemas.openxmlformats.org/officeDocument/2006/relationships/hyperlink" Target="mailto:bharatrockzs@gmail.com" TargetMode="External"/><Relationship Id="rId17" Type="http://schemas.openxmlformats.org/officeDocument/2006/relationships/hyperlink" Target="mailto:shrirangdive@gmail.com" TargetMode="External"/><Relationship Id="rId25" Type="http://schemas.openxmlformats.org/officeDocument/2006/relationships/hyperlink" Target="mailto:swapnilbhingare118@gmai" TargetMode="External"/><Relationship Id="rId2" Type="http://schemas.openxmlformats.org/officeDocument/2006/relationships/hyperlink" Target="mailto:mjafarali806@gmail.com" TargetMode="External"/><Relationship Id="rId16" Type="http://schemas.openxmlformats.org/officeDocument/2006/relationships/hyperlink" Target="mailto:ankitvdandhare@gmailcom" TargetMode="External"/><Relationship Id="rId20" Type="http://schemas.openxmlformats.org/officeDocument/2006/relationships/hyperlink" Target="mailto:vishwesharndoraiswamy@gmail.com" TargetMode="External"/><Relationship Id="rId1" Type="http://schemas.openxmlformats.org/officeDocument/2006/relationships/hyperlink" Target="mailto:mohammadasad.aqqsmi@gmail.com" TargetMode="External"/><Relationship Id="rId6" Type="http://schemas.openxmlformats.org/officeDocument/2006/relationships/hyperlink" Target="mailto:mayurikhadakkar@gmail.com" TargetMode="External"/><Relationship Id="rId11" Type="http://schemas.openxmlformats.org/officeDocument/2006/relationships/hyperlink" Target="mailto:rutika.sonak@gmail.com" TargetMode="External"/><Relationship Id="rId24" Type="http://schemas.openxmlformats.org/officeDocument/2006/relationships/hyperlink" Target="mailto:thombres1@gmail.com" TargetMode="External"/><Relationship Id="rId5" Type="http://schemas.openxmlformats.org/officeDocument/2006/relationships/hyperlink" Target="mailto:randhirshinghvyas@gmail.com" TargetMode="External"/><Relationship Id="rId15" Type="http://schemas.openxmlformats.org/officeDocument/2006/relationships/hyperlink" Target="mailto:antara.barhate@gmail.com" TargetMode="External"/><Relationship Id="rId23" Type="http://schemas.openxmlformats.org/officeDocument/2006/relationships/hyperlink" Target="mailto:rupamchopkar@gmail.com" TargetMode="External"/><Relationship Id="rId10" Type="http://schemas.openxmlformats.org/officeDocument/2006/relationships/hyperlink" Target="mailto:sumitchavhanoll@gmail.com" TargetMode="External"/><Relationship Id="rId19" Type="http://schemas.openxmlformats.org/officeDocument/2006/relationships/hyperlink" Target="mailto:amitashwinpathak@gmail.com" TargetMode="External"/><Relationship Id="rId4" Type="http://schemas.openxmlformats.org/officeDocument/2006/relationships/hyperlink" Target="mailto:bagdeaish@gmail.com" TargetMode="External"/><Relationship Id="rId9" Type="http://schemas.openxmlformats.org/officeDocument/2006/relationships/hyperlink" Target="mailto:makanksha215@gmail.com" TargetMode="External"/><Relationship Id="rId14" Type="http://schemas.openxmlformats.org/officeDocument/2006/relationships/hyperlink" Target="mailto:deshpande.r.ragini@gmail.com" TargetMode="External"/><Relationship Id="rId22" Type="http://schemas.openxmlformats.org/officeDocument/2006/relationships/hyperlink" Target="mailto:rahul.vaychale@gmail.com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mailto:2017006188.devashish@ug.sharda.ac.in" TargetMode="External"/><Relationship Id="rId18" Type="http://schemas.openxmlformats.org/officeDocument/2006/relationships/hyperlink" Target="mailto:2017013244.mohd@ug.sharda.ac.in" TargetMode="External"/><Relationship Id="rId26" Type="http://schemas.openxmlformats.org/officeDocument/2006/relationships/hyperlink" Target="mailto:2017009540.rishabh@ug.sharda.ac.in" TargetMode="External"/><Relationship Id="rId39" Type="http://schemas.openxmlformats.org/officeDocument/2006/relationships/hyperlink" Target="mailto:2017006189.mikul@ug.sharda.ac.in" TargetMode="External"/><Relationship Id="rId21" Type="http://schemas.openxmlformats.org/officeDocument/2006/relationships/hyperlink" Target="mailto:2017003048.nitin@ug.sharda.ac.in" TargetMode="External"/><Relationship Id="rId34" Type="http://schemas.openxmlformats.org/officeDocument/2006/relationships/hyperlink" Target="mailto:2017008297.tanveer@ug.sharda.ac.in" TargetMode="External"/><Relationship Id="rId42" Type="http://schemas.openxmlformats.org/officeDocument/2006/relationships/hyperlink" Target="mailto:2017006543.prasanjit@ug.sharda.ac.in" TargetMode="External"/><Relationship Id="rId47" Type="http://schemas.openxmlformats.org/officeDocument/2006/relationships/hyperlink" Target="mailto:2017006206.aniket@ug.sharda.ac.in" TargetMode="External"/><Relationship Id="rId50" Type="http://schemas.openxmlformats.org/officeDocument/2006/relationships/hyperlink" Target="mailto:2017004848.aditya@ug.sharda.ac.in" TargetMode="External"/><Relationship Id="rId55" Type="http://schemas.openxmlformats.org/officeDocument/2006/relationships/hyperlink" Target="mailto:2017010497.ishant@ug.sharda.ac.in" TargetMode="External"/><Relationship Id="rId63" Type="http://schemas.openxmlformats.org/officeDocument/2006/relationships/hyperlink" Target="mailto:2017009011.tathagat@ug.sharda.ac.in" TargetMode="External"/><Relationship Id="rId68" Type="http://schemas.openxmlformats.org/officeDocument/2006/relationships/hyperlink" Target="mailto:2017004692.shivam@ug.sharda.ac.in" TargetMode="External"/><Relationship Id="rId76" Type="http://schemas.openxmlformats.org/officeDocument/2006/relationships/hyperlink" Target="mailto:2017014851.mohit@ug.sharda.ac.in" TargetMode="External"/><Relationship Id="rId7" Type="http://schemas.openxmlformats.org/officeDocument/2006/relationships/hyperlink" Target="mailto:2017006599.amit@ug.sharda.ac.in" TargetMode="External"/><Relationship Id="rId71" Type="http://schemas.openxmlformats.org/officeDocument/2006/relationships/hyperlink" Target="mailto:2017011901.rahul@ug.sharda.ac.in" TargetMode="External"/><Relationship Id="rId2" Type="http://schemas.openxmlformats.org/officeDocument/2006/relationships/hyperlink" Target="mailto:2016001290.tarandeep@ug.sharda.ac.in" TargetMode="External"/><Relationship Id="rId16" Type="http://schemas.openxmlformats.org/officeDocument/2006/relationships/hyperlink" Target="mailto:2017009807.madhav@ug.sharda.ac.in" TargetMode="External"/><Relationship Id="rId29" Type="http://schemas.openxmlformats.org/officeDocument/2006/relationships/hyperlink" Target="mailto:2017008572.sarthak@ug.sharda.ac.in" TargetMode="External"/><Relationship Id="rId11" Type="http://schemas.openxmlformats.org/officeDocument/2006/relationships/hyperlink" Target="mailto:2017008045.ayush@ug.sharda.ac.in" TargetMode="External"/><Relationship Id="rId24" Type="http://schemas.openxmlformats.org/officeDocument/2006/relationships/hyperlink" Target="mailto:2017007326.priya@ug.sharda.ac.in" TargetMode="External"/><Relationship Id="rId32" Type="http://schemas.openxmlformats.org/officeDocument/2006/relationships/hyperlink" Target="mailto:2017012878.shubham@ug.sharda.ac.in" TargetMode="External"/><Relationship Id="rId37" Type="http://schemas.openxmlformats.org/officeDocument/2006/relationships/hyperlink" Target="mailto:2017014433.bipin@ug.sharda.ac.in" TargetMode="External"/><Relationship Id="rId40" Type="http://schemas.openxmlformats.org/officeDocument/2006/relationships/hyperlink" Target="mailto:2017002739.mohd@ug.sharda.ac.in" TargetMode="External"/><Relationship Id="rId45" Type="http://schemas.openxmlformats.org/officeDocument/2006/relationships/hyperlink" Target="mailto:2017014351.sushant@ug.sharda.ac.in" TargetMode="External"/><Relationship Id="rId53" Type="http://schemas.openxmlformats.org/officeDocument/2006/relationships/hyperlink" Target="mailto:2017008763.anubhav@ug.sharda.ac.in" TargetMode="External"/><Relationship Id="rId58" Type="http://schemas.openxmlformats.org/officeDocument/2006/relationships/hyperlink" Target="mailto:2017008225.nilesh@ug.sharda.ac.in" TargetMode="External"/><Relationship Id="rId66" Type="http://schemas.openxmlformats.org/officeDocument/2006/relationships/hyperlink" Target="mailto:2017012078.aakash@ug.sharda.ac.in" TargetMode="External"/><Relationship Id="rId74" Type="http://schemas.openxmlformats.org/officeDocument/2006/relationships/hyperlink" Target="mailto:2017008831.khusboo@ug.sharda.ac.in" TargetMode="External"/><Relationship Id="rId79" Type="http://schemas.openxmlformats.org/officeDocument/2006/relationships/hyperlink" Target="mailto:2017015346.mery@ug.sharda.ac.in" TargetMode="External"/><Relationship Id="rId5" Type="http://schemas.openxmlformats.org/officeDocument/2006/relationships/hyperlink" Target="mailto:2017011171.akash@ug.sharda.ac.in" TargetMode="External"/><Relationship Id="rId61" Type="http://schemas.openxmlformats.org/officeDocument/2006/relationships/hyperlink" Target="mailto:2017007157.shivam@ug.sharda.ac.in" TargetMode="External"/><Relationship Id="rId82" Type="http://schemas.openxmlformats.org/officeDocument/2006/relationships/hyperlink" Target="mailto:20160150007.mukesh@ug.sharda.ac.in" TargetMode="External"/><Relationship Id="rId10" Type="http://schemas.openxmlformats.org/officeDocument/2006/relationships/hyperlink" Target="mailto:2017007010.ashutosh@ug.sharda.ac.in" TargetMode="External"/><Relationship Id="rId19" Type="http://schemas.openxmlformats.org/officeDocument/2006/relationships/hyperlink" Target="mailto:2017012443.mohd@ug.sharda.ac.in" TargetMode="External"/><Relationship Id="rId31" Type="http://schemas.openxmlformats.org/officeDocument/2006/relationships/hyperlink" Target="mailto:2017012904.shubham@ug.sharda.ac.in" TargetMode="External"/><Relationship Id="rId44" Type="http://schemas.openxmlformats.org/officeDocument/2006/relationships/hyperlink" Target="mailto:2017013552.sumit@ug.sharda.ac.in" TargetMode="External"/><Relationship Id="rId52" Type="http://schemas.openxmlformats.org/officeDocument/2006/relationships/hyperlink" Target="mailto:2017003203.anand@ug.sharda.ac.in" TargetMode="External"/><Relationship Id="rId60" Type="http://schemas.openxmlformats.org/officeDocument/2006/relationships/hyperlink" Target="mailto:2017012295.shardul@ug.sharda.ac.in" TargetMode="External"/><Relationship Id="rId65" Type="http://schemas.openxmlformats.org/officeDocument/2006/relationships/hyperlink" Target="mailto:2017014074.sanjay@ug.sharda.ac.in" TargetMode="External"/><Relationship Id="rId73" Type="http://schemas.openxmlformats.org/officeDocument/2006/relationships/hyperlink" Target="mailto:2017001774.vinay@ug.sharda.ac.in" TargetMode="External"/><Relationship Id="rId78" Type="http://schemas.openxmlformats.org/officeDocument/2006/relationships/hyperlink" Target="mailto:2017015371.vivek@ug.sharda.ac.in" TargetMode="External"/><Relationship Id="rId81" Type="http://schemas.openxmlformats.org/officeDocument/2006/relationships/hyperlink" Target="mailto:2017008942.mohd@ug.sharda.ac.in" TargetMode="External"/><Relationship Id="rId4" Type="http://schemas.openxmlformats.org/officeDocument/2006/relationships/hyperlink" Target="mailto:2017007102.achyut@ug.sharda.ac.in" TargetMode="External"/><Relationship Id="rId9" Type="http://schemas.openxmlformats.org/officeDocument/2006/relationships/hyperlink" Target="mailto:2017005218.archit@ug.sharda.ac.in" TargetMode="External"/><Relationship Id="rId14" Type="http://schemas.openxmlformats.org/officeDocument/2006/relationships/hyperlink" Target="mailto:2017008217.kanika@ug.sharda.ac.in" TargetMode="External"/><Relationship Id="rId22" Type="http://schemas.openxmlformats.org/officeDocument/2006/relationships/hyperlink" Target="mailto:2017006594.prakash@ug.sharda.ac.in" TargetMode="External"/><Relationship Id="rId27" Type="http://schemas.openxmlformats.org/officeDocument/2006/relationships/hyperlink" Target="mailto:2017007073.rishav@ug.sharda.ac.in" TargetMode="External"/><Relationship Id="rId30" Type="http://schemas.openxmlformats.org/officeDocument/2006/relationships/hyperlink" Target="mailto:2017010729.satyam@ug.sharda.ac.in" TargetMode="External"/><Relationship Id="rId35" Type="http://schemas.openxmlformats.org/officeDocument/2006/relationships/hyperlink" Target="mailto:2017011111.vikash@ug.sharda.ac.in" TargetMode="External"/><Relationship Id="rId43" Type="http://schemas.openxmlformats.org/officeDocument/2006/relationships/hyperlink" Target="mailto:2017014512.priyanka@ug.sharda.ac.in" TargetMode="External"/><Relationship Id="rId48" Type="http://schemas.openxmlformats.org/officeDocument/2006/relationships/hyperlink" Target="mailto:2017012275.rinzen@ug.sharda.ac.in" TargetMode="External"/><Relationship Id="rId56" Type="http://schemas.openxmlformats.org/officeDocument/2006/relationships/hyperlink" Target="mailto:2017003459.manmeet@ug.sharda.ac.in" TargetMode="External"/><Relationship Id="rId64" Type="http://schemas.openxmlformats.org/officeDocument/2006/relationships/hyperlink" Target="mailto:2017004868.annu@ug.sharda.ac.in" TargetMode="External"/><Relationship Id="rId69" Type="http://schemas.openxmlformats.org/officeDocument/2006/relationships/hyperlink" Target="mailto:2017012365.harsh@ug.sharda.ac.in" TargetMode="External"/><Relationship Id="rId77" Type="http://schemas.openxmlformats.org/officeDocument/2006/relationships/hyperlink" Target="mailto:2017014851.aditya@ug.sharda.ac.in" TargetMode="External"/><Relationship Id="rId8" Type="http://schemas.openxmlformats.org/officeDocument/2006/relationships/hyperlink" Target="mailto:2017005104.aradhana@ug.sharda.ac.in" TargetMode="External"/><Relationship Id="rId51" Type="http://schemas.openxmlformats.org/officeDocument/2006/relationships/hyperlink" Target="mailto:2017008955.amitabh@ug.sharda.ac.in" TargetMode="External"/><Relationship Id="rId72" Type="http://schemas.openxmlformats.org/officeDocument/2006/relationships/hyperlink" Target="mailto:2017012357.aditya@ug.sharda.ac.in" TargetMode="External"/><Relationship Id="rId80" Type="http://schemas.openxmlformats.org/officeDocument/2006/relationships/hyperlink" Target="mailto:2017015567.ataullah@ug.sharda.ac.in" TargetMode="External"/><Relationship Id="rId3" Type="http://schemas.openxmlformats.org/officeDocument/2006/relationships/hyperlink" Target="mailto:2016015915.saksham@ug.sharda.ac.in" TargetMode="External"/><Relationship Id="rId12" Type="http://schemas.openxmlformats.org/officeDocument/2006/relationships/hyperlink" Target="mailto:2017011029.bharat@ug.sharda.ac.in" TargetMode="External"/><Relationship Id="rId17" Type="http://schemas.openxmlformats.org/officeDocument/2006/relationships/hyperlink" Target="mailto:2017008298.md@ug.sharda.ac.in" TargetMode="External"/><Relationship Id="rId25" Type="http://schemas.openxmlformats.org/officeDocument/2006/relationships/hyperlink" Target="mailto:2017009649.rishabh@ug.sharda.ac.in" TargetMode="External"/><Relationship Id="rId33" Type="http://schemas.openxmlformats.org/officeDocument/2006/relationships/hyperlink" Target="mailto:2017005450.simran@ug.sharda.ac.in" TargetMode="External"/><Relationship Id="rId38" Type="http://schemas.openxmlformats.org/officeDocument/2006/relationships/hyperlink" Target="mailto:2017004900.chirag@ug.sharda.ac.in" TargetMode="External"/><Relationship Id="rId46" Type="http://schemas.openxmlformats.org/officeDocument/2006/relationships/hyperlink" Target="mailto:2017004664.y@ug.sharda.ac.in" TargetMode="External"/><Relationship Id="rId59" Type="http://schemas.openxmlformats.org/officeDocument/2006/relationships/hyperlink" Target="mailto:2017004538.nishant@ug.sharda.ac.in" TargetMode="External"/><Relationship Id="rId67" Type="http://schemas.openxmlformats.org/officeDocument/2006/relationships/hyperlink" Target="mailto:2017012977.pankaj@ug.sharda.ac.in" TargetMode="External"/><Relationship Id="rId20" Type="http://schemas.openxmlformats.org/officeDocument/2006/relationships/hyperlink" Target="mailto:2017012599.nilesh@ug.sharda.ac.in" TargetMode="External"/><Relationship Id="rId41" Type="http://schemas.openxmlformats.org/officeDocument/2006/relationships/hyperlink" Target="mailto:2017002742.piyush@ug.sharda.ac.in" TargetMode="External"/><Relationship Id="rId54" Type="http://schemas.openxmlformats.org/officeDocument/2006/relationships/hyperlink" Target="mailto:2017007506.ayush@ug.sharda.ac.in" TargetMode="External"/><Relationship Id="rId62" Type="http://schemas.openxmlformats.org/officeDocument/2006/relationships/hyperlink" Target="mailto:2017008505.shubhi@ug.sharda.ac.in" TargetMode="External"/><Relationship Id="rId70" Type="http://schemas.openxmlformats.org/officeDocument/2006/relationships/hyperlink" Target="mailto:2017013762.rohit@ug.sharda.ac.in" TargetMode="External"/><Relationship Id="rId75" Type="http://schemas.openxmlformats.org/officeDocument/2006/relationships/hyperlink" Target="mailto:2017015043.atif@ug.sharda.ac.in" TargetMode="External"/><Relationship Id="rId83" Type="http://schemas.openxmlformats.org/officeDocument/2006/relationships/hyperlink" Target="mailto:2017005124.sourav@ug.sharda.ac.in" TargetMode="External"/><Relationship Id="rId1" Type="http://schemas.openxmlformats.org/officeDocument/2006/relationships/hyperlink" Target="mailto:2016003069.lerish@ug.sharda.ac.in" TargetMode="External"/><Relationship Id="rId6" Type="http://schemas.openxmlformats.org/officeDocument/2006/relationships/hyperlink" Target="mailto:2017006648.akshay@ug.sharda.ac.in" TargetMode="External"/><Relationship Id="rId15" Type="http://schemas.openxmlformats.org/officeDocument/2006/relationships/hyperlink" Target="mailto:2017010363.kritiK@ug.sharda.ac.in" TargetMode="External"/><Relationship Id="rId23" Type="http://schemas.openxmlformats.org/officeDocument/2006/relationships/hyperlink" Target="mailto:2017012541.prateek@ug.sharda.ac.in" TargetMode="External"/><Relationship Id="rId28" Type="http://schemas.openxmlformats.org/officeDocument/2006/relationships/hyperlink" Target="mailto:2017005518.santosh@ug.sharda.ac.in" TargetMode="External"/><Relationship Id="rId36" Type="http://schemas.openxmlformats.org/officeDocument/2006/relationships/hyperlink" Target="mailto:2017009192.vishal@ug.sharda.ac.in" TargetMode="External"/><Relationship Id="rId49" Type="http://schemas.openxmlformats.org/officeDocument/2006/relationships/hyperlink" Target="mailto:2017009123.rahul@ug.sharda.ac.in" TargetMode="External"/><Relationship Id="rId57" Type="http://schemas.openxmlformats.org/officeDocument/2006/relationships/hyperlink" Target="mailto:2017007240.md@ug.sharda.ac.in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mohammedzenhal88@gmail.com" TargetMode="External"/><Relationship Id="rId299" Type="http://schemas.openxmlformats.org/officeDocument/2006/relationships/hyperlink" Target="mailto:nikhilnani6@gmail.com" TargetMode="External"/><Relationship Id="rId21" Type="http://schemas.openxmlformats.org/officeDocument/2006/relationships/hyperlink" Target="mailto:deveshalecha@gmail.com" TargetMode="External"/><Relationship Id="rId63" Type="http://schemas.openxmlformats.org/officeDocument/2006/relationships/hyperlink" Target="mailto:sankriti2304@gmail.com" TargetMode="External"/><Relationship Id="rId159" Type="http://schemas.openxmlformats.org/officeDocument/2006/relationships/hyperlink" Target="mailto:sunidhisharma1997@gmail.com" TargetMode="External"/><Relationship Id="rId324" Type="http://schemas.openxmlformats.org/officeDocument/2006/relationships/hyperlink" Target="mailto:ABHINAY.KSA7@GMAIL.COM" TargetMode="External"/><Relationship Id="rId366" Type="http://schemas.openxmlformats.org/officeDocument/2006/relationships/hyperlink" Target="mailto:sanjanajadhav321@gmail.com" TargetMode="External"/><Relationship Id="rId531" Type="http://schemas.openxmlformats.org/officeDocument/2006/relationships/hyperlink" Target="mailto:shanifya2313@gmail.com" TargetMode="External"/><Relationship Id="rId170" Type="http://schemas.openxmlformats.org/officeDocument/2006/relationships/hyperlink" Target="mailto:sunidhisharma1997@gmail.com" TargetMode="External"/><Relationship Id="rId226" Type="http://schemas.openxmlformats.org/officeDocument/2006/relationships/hyperlink" Target="mailto:alifard.ivwasiq@gmail.com" TargetMode="External"/><Relationship Id="rId433" Type="http://schemas.openxmlformats.org/officeDocument/2006/relationships/hyperlink" Target="mailto:savitha0726@gmail.com" TargetMode="External"/><Relationship Id="rId268" Type="http://schemas.openxmlformats.org/officeDocument/2006/relationships/hyperlink" Target="mailto:alifard.ivwasiq@gmail.com" TargetMode="External"/><Relationship Id="rId475" Type="http://schemas.openxmlformats.org/officeDocument/2006/relationships/hyperlink" Target="mailto:savitha0726@gmail.com" TargetMode="External"/><Relationship Id="rId32" Type="http://schemas.openxmlformats.org/officeDocument/2006/relationships/hyperlink" Target="mailto:kittu983@gmail.com" TargetMode="External"/><Relationship Id="rId74" Type="http://schemas.openxmlformats.org/officeDocument/2006/relationships/hyperlink" Target="mailto:susantabanik123@gmail.com" TargetMode="External"/><Relationship Id="rId128" Type="http://schemas.openxmlformats.org/officeDocument/2006/relationships/hyperlink" Target="mailto:tusharjain7080@gmail.com" TargetMode="External"/><Relationship Id="rId335" Type="http://schemas.openxmlformats.org/officeDocument/2006/relationships/hyperlink" Target="mailto:cvnikhil000@gmail.com" TargetMode="External"/><Relationship Id="rId377" Type="http://schemas.openxmlformats.org/officeDocument/2006/relationships/hyperlink" Target="mailto:sanjanajadhav321@gmail.com" TargetMode="External"/><Relationship Id="rId500" Type="http://schemas.openxmlformats.org/officeDocument/2006/relationships/hyperlink" Target="mailto:vishnuvardhanv471@gmail.com" TargetMode="External"/><Relationship Id="rId542" Type="http://schemas.openxmlformats.org/officeDocument/2006/relationships/hyperlink" Target="mailto:DIVROCK6@GMAIL.COM" TargetMode="External"/><Relationship Id="rId5" Type="http://schemas.openxmlformats.org/officeDocument/2006/relationships/hyperlink" Target="mailto:sanjanajadhav321@gmail.com" TargetMode="External"/><Relationship Id="rId181" Type="http://schemas.openxmlformats.org/officeDocument/2006/relationships/hyperlink" Target="mailto:sunidhisharma1997@gmail.com" TargetMode="External"/><Relationship Id="rId237" Type="http://schemas.openxmlformats.org/officeDocument/2006/relationships/hyperlink" Target="mailto:alifard.ivwasiq@gmail.com" TargetMode="External"/><Relationship Id="rId402" Type="http://schemas.openxmlformats.org/officeDocument/2006/relationships/hyperlink" Target="mailto:himank364123@gmail.com" TargetMode="External"/><Relationship Id="rId279" Type="http://schemas.openxmlformats.org/officeDocument/2006/relationships/hyperlink" Target="mailto:alifard.ivwasiq@gmail.com" TargetMode="External"/><Relationship Id="rId444" Type="http://schemas.openxmlformats.org/officeDocument/2006/relationships/hyperlink" Target="mailto:savitha0726@gmail.com" TargetMode="External"/><Relationship Id="rId486" Type="http://schemas.openxmlformats.org/officeDocument/2006/relationships/hyperlink" Target="mailto:savitha0726@gmail.com" TargetMode="External"/><Relationship Id="rId43" Type="http://schemas.openxmlformats.org/officeDocument/2006/relationships/hyperlink" Target="mailto:chiragi221@gmail.com" TargetMode="External"/><Relationship Id="rId139" Type="http://schemas.openxmlformats.org/officeDocument/2006/relationships/hyperlink" Target="mailto:MADATHAMOURYA@GMAIL.COM" TargetMode="External"/><Relationship Id="rId290" Type="http://schemas.openxmlformats.org/officeDocument/2006/relationships/hyperlink" Target="mailto:vishnu12368@gmail.com" TargetMode="External"/><Relationship Id="rId304" Type="http://schemas.openxmlformats.org/officeDocument/2006/relationships/hyperlink" Target="mailto:maheswaraoils@gmail.com" TargetMode="External"/><Relationship Id="rId346" Type="http://schemas.openxmlformats.org/officeDocument/2006/relationships/hyperlink" Target="mailto:sanjanajadhav321@gmail.com" TargetMode="External"/><Relationship Id="rId388" Type="http://schemas.openxmlformats.org/officeDocument/2006/relationships/hyperlink" Target="mailto:sanjanajadhav321@gmail.com" TargetMode="External"/><Relationship Id="rId511" Type="http://schemas.openxmlformats.org/officeDocument/2006/relationships/hyperlink" Target="mailto:amarnathreddy4157@gmai.com" TargetMode="External"/><Relationship Id="rId85" Type="http://schemas.openxmlformats.org/officeDocument/2006/relationships/hyperlink" Target="mailto:samdariyaayush@gmail.com" TargetMode="External"/><Relationship Id="rId150" Type="http://schemas.openxmlformats.org/officeDocument/2006/relationships/hyperlink" Target="mailto:harshaalfa@gmail.com" TargetMode="External"/><Relationship Id="rId192" Type="http://schemas.openxmlformats.org/officeDocument/2006/relationships/hyperlink" Target="mailto:sunidhisharma1997@gmail.com" TargetMode="External"/><Relationship Id="rId206" Type="http://schemas.openxmlformats.org/officeDocument/2006/relationships/hyperlink" Target="mailto:sunidhisharma1997@gmail.com" TargetMode="External"/><Relationship Id="rId413" Type="http://schemas.openxmlformats.org/officeDocument/2006/relationships/hyperlink" Target="mailto:rohith.gadhiraju99@gmail.com" TargetMode="External"/><Relationship Id="rId248" Type="http://schemas.openxmlformats.org/officeDocument/2006/relationships/hyperlink" Target="mailto:alifard.ivwasiq@gmail.com" TargetMode="External"/><Relationship Id="rId455" Type="http://schemas.openxmlformats.org/officeDocument/2006/relationships/hyperlink" Target="mailto:savitha0726@gmail.com" TargetMode="External"/><Relationship Id="rId497" Type="http://schemas.openxmlformats.org/officeDocument/2006/relationships/hyperlink" Target="mailto:2000sreekar@gmail.com" TargetMode="External"/><Relationship Id="rId12" Type="http://schemas.openxmlformats.org/officeDocument/2006/relationships/hyperlink" Target="mailto:ajindal17@gmail.com" TargetMode="External"/><Relationship Id="rId108" Type="http://schemas.openxmlformats.org/officeDocument/2006/relationships/hyperlink" Target="mailto:satya05071997@gmail.com" TargetMode="External"/><Relationship Id="rId315" Type="http://schemas.openxmlformats.org/officeDocument/2006/relationships/hyperlink" Target="mailto:nanditha2b1@gmail.com" TargetMode="External"/><Relationship Id="rId357" Type="http://schemas.openxmlformats.org/officeDocument/2006/relationships/hyperlink" Target="mailto:sanjanajadhav321@gmail.com" TargetMode="External"/><Relationship Id="rId522" Type="http://schemas.openxmlformats.org/officeDocument/2006/relationships/hyperlink" Target="mailto:aishwaryabj2597@gmail.com" TargetMode="External"/><Relationship Id="rId54" Type="http://schemas.openxmlformats.org/officeDocument/2006/relationships/hyperlink" Target="mailto:rajvora24@gmail.com" TargetMode="External"/><Relationship Id="rId96" Type="http://schemas.openxmlformats.org/officeDocument/2006/relationships/hyperlink" Target="mailto:HASHIRHASSAN555@GMAIL.COM" TargetMode="External"/><Relationship Id="rId161" Type="http://schemas.openxmlformats.org/officeDocument/2006/relationships/hyperlink" Target="mailto:sunidhisharma1997@gmail.com" TargetMode="External"/><Relationship Id="rId217" Type="http://schemas.openxmlformats.org/officeDocument/2006/relationships/hyperlink" Target="mailto:alifard.ivwasiq@gmail.com" TargetMode="External"/><Relationship Id="rId399" Type="http://schemas.openxmlformats.org/officeDocument/2006/relationships/hyperlink" Target="mailto:whyraviteja@gmail.com" TargetMode="External"/><Relationship Id="rId259" Type="http://schemas.openxmlformats.org/officeDocument/2006/relationships/hyperlink" Target="mailto:alifard.ivwasiq@gmail.com" TargetMode="External"/><Relationship Id="rId424" Type="http://schemas.openxmlformats.org/officeDocument/2006/relationships/hyperlink" Target="mailto:saran.dk93@gmail.com" TargetMode="External"/><Relationship Id="rId466" Type="http://schemas.openxmlformats.org/officeDocument/2006/relationships/hyperlink" Target="mailto:savitha0726@gmail.com" TargetMode="External"/><Relationship Id="rId23" Type="http://schemas.openxmlformats.org/officeDocument/2006/relationships/hyperlink" Target="mailto:saqlain.ahmed97@gmail.com" TargetMode="External"/><Relationship Id="rId119" Type="http://schemas.openxmlformats.org/officeDocument/2006/relationships/hyperlink" Target="mailto:tsn1626@gmail.com" TargetMode="External"/><Relationship Id="rId270" Type="http://schemas.openxmlformats.org/officeDocument/2006/relationships/hyperlink" Target="mailto:alifard.ivwasiq@gmail.com" TargetMode="External"/><Relationship Id="rId326" Type="http://schemas.openxmlformats.org/officeDocument/2006/relationships/hyperlink" Target="mailto:KUMAWATAYUSHI31@GMAIL.COM" TargetMode="External"/><Relationship Id="rId533" Type="http://schemas.openxmlformats.org/officeDocument/2006/relationships/hyperlink" Target="mailto:smartthanmai@gmail.com" TargetMode="External"/><Relationship Id="rId65" Type="http://schemas.openxmlformats.org/officeDocument/2006/relationships/hyperlink" Target="mailto:shahabkingkhan@gmail.com" TargetMode="External"/><Relationship Id="rId130" Type="http://schemas.openxmlformats.org/officeDocument/2006/relationships/hyperlink" Target="mailto:darshanhungi@gmail.com" TargetMode="External"/><Relationship Id="rId368" Type="http://schemas.openxmlformats.org/officeDocument/2006/relationships/hyperlink" Target="mailto:sanjanajadhav321@gmail.com" TargetMode="External"/><Relationship Id="rId172" Type="http://schemas.openxmlformats.org/officeDocument/2006/relationships/hyperlink" Target="mailto:sunidhisharma1997@gmail.com" TargetMode="External"/><Relationship Id="rId228" Type="http://schemas.openxmlformats.org/officeDocument/2006/relationships/hyperlink" Target="mailto:alifard.ivwasiq@gmail.com" TargetMode="External"/><Relationship Id="rId435" Type="http://schemas.openxmlformats.org/officeDocument/2006/relationships/hyperlink" Target="mailto:savitha0726@gmail.com" TargetMode="External"/><Relationship Id="rId477" Type="http://schemas.openxmlformats.org/officeDocument/2006/relationships/hyperlink" Target="mailto:savitha0726@gmail.com" TargetMode="External"/><Relationship Id="rId281" Type="http://schemas.openxmlformats.org/officeDocument/2006/relationships/hyperlink" Target="mailto:biofuelresearchers@gmail.com" TargetMode="External"/><Relationship Id="rId337" Type="http://schemas.openxmlformats.org/officeDocument/2006/relationships/hyperlink" Target="mailto:JASWANTHMALEPATI@GMAIL.COM" TargetMode="External"/><Relationship Id="rId502" Type="http://schemas.openxmlformats.org/officeDocument/2006/relationships/hyperlink" Target="mailto:akshayglreddy007@gmail.com" TargetMode="External"/><Relationship Id="rId34" Type="http://schemas.openxmlformats.org/officeDocument/2006/relationships/hyperlink" Target="mailto:jonwin96@gmail.com" TargetMode="External"/><Relationship Id="rId76" Type="http://schemas.openxmlformats.org/officeDocument/2006/relationships/hyperlink" Target="mailto:vijayalakshmiblore@gmail.com" TargetMode="External"/><Relationship Id="rId141" Type="http://schemas.openxmlformats.org/officeDocument/2006/relationships/hyperlink" Target="mailto:MEERABMISHRA102@GMAIL.COM" TargetMode="External"/><Relationship Id="rId379" Type="http://schemas.openxmlformats.org/officeDocument/2006/relationships/hyperlink" Target="mailto:sanjanajadhav321@gmail.com" TargetMode="External"/><Relationship Id="rId544" Type="http://schemas.openxmlformats.org/officeDocument/2006/relationships/hyperlink" Target="mailto:pavanteja22999@gmail.com" TargetMode="External"/><Relationship Id="rId7" Type="http://schemas.openxmlformats.org/officeDocument/2006/relationships/hyperlink" Target="mailto:adibinsur@gmail.com" TargetMode="External"/><Relationship Id="rId183" Type="http://schemas.openxmlformats.org/officeDocument/2006/relationships/hyperlink" Target="mailto:sunidhisharma1997@gmail.com" TargetMode="External"/><Relationship Id="rId239" Type="http://schemas.openxmlformats.org/officeDocument/2006/relationships/hyperlink" Target="mailto:alifard.ivwasiq@gmail.com" TargetMode="External"/><Relationship Id="rId390" Type="http://schemas.openxmlformats.org/officeDocument/2006/relationships/hyperlink" Target="mailto:saikiagargi2@gmail.com" TargetMode="External"/><Relationship Id="rId404" Type="http://schemas.openxmlformats.org/officeDocument/2006/relationships/hyperlink" Target="mailto:akritisinghsecretive12@gmail.com" TargetMode="External"/><Relationship Id="rId446" Type="http://schemas.openxmlformats.org/officeDocument/2006/relationships/hyperlink" Target="mailto:savitha0726@gmail.com" TargetMode="External"/><Relationship Id="rId250" Type="http://schemas.openxmlformats.org/officeDocument/2006/relationships/hyperlink" Target="mailto:alifard.ivwasiq@gmail.com" TargetMode="External"/><Relationship Id="rId292" Type="http://schemas.openxmlformats.org/officeDocument/2006/relationships/hyperlink" Target="mailto:hneyron2452@gmail.com" TargetMode="External"/><Relationship Id="rId306" Type="http://schemas.openxmlformats.org/officeDocument/2006/relationships/hyperlink" Target="mailto:yashaswini.hs247@gmail.com" TargetMode="External"/><Relationship Id="rId488" Type="http://schemas.openxmlformats.org/officeDocument/2006/relationships/hyperlink" Target="mailto:savitha0726@gmail.com" TargetMode="External"/><Relationship Id="rId45" Type="http://schemas.openxmlformats.org/officeDocument/2006/relationships/hyperlink" Target="mailto:kkatto95@gmail.com" TargetMode="External"/><Relationship Id="rId87" Type="http://schemas.openxmlformats.org/officeDocument/2006/relationships/hyperlink" Target="mailto:giririnjarapu@gmail.com" TargetMode="External"/><Relationship Id="rId110" Type="http://schemas.openxmlformats.org/officeDocument/2006/relationships/hyperlink" Target="mailto:jainviky16@gmail.com" TargetMode="External"/><Relationship Id="rId348" Type="http://schemas.openxmlformats.org/officeDocument/2006/relationships/hyperlink" Target="mailto:sanjanajadhav321@gmail.com" TargetMode="External"/><Relationship Id="rId513" Type="http://schemas.openxmlformats.org/officeDocument/2006/relationships/hyperlink" Target="mailto:aathiraraghavan99@gmail.com" TargetMode="External"/><Relationship Id="rId152" Type="http://schemas.openxmlformats.org/officeDocument/2006/relationships/hyperlink" Target="mailto:rjguitarocks@gmail.com" TargetMode="External"/><Relationship Id="rId194" Type="http://schemas.openxmlformats.org/officeDocument/2006/relationships/hyperlink" Target="mailto:sunidhisharma1997@gmail.com" TargetMode="External"/><Relationship Id="rId208" Type="http://schemas.openxmlformats.org/officeDocument/2006/relationships/hyperlink" Target="mailto:sunidhisharma1997@gmail.com" TargetMode="External"/><Relationship Id="rId415" Type="http://schemas.openxmlformats.org/officeDocument/2006/relationships/hyperlink" Target="mailto:SIDDARTHATNESSIE007@GMAIL.COM" TargetMode="External"/><Relationship Id="rId457" Type="http://schemas.openxmlformats.org/officeDocument/2006/relationships/hyperlink" Target="mailto:savitha0726@gmail.com" TargetMode="External"/><Relationship Id="rId261" Type="http://schemas.openxmlformats.org/officeDocument/2006/relationships/hyperlink" Target="mailto:alifard.ivwasiq@gmail.com" TargetMode="External"/><Relationship Id="rId499" Type="http://schemas.openxmlformats.org/officeDocument/2006/relationships/hyperlink" Target="mailto:bharadwajkarthik44@gmail.com" TargetMode="External"/><Relationship Id="rId14" Type="http://schemas.openxmlformats.org/officeDocument/2006/relationships/hyperlink" Target="mailto:anthonyrahul1997@gmail.com" TargetMode="External"/><Relationship Id="rId56" Type="http://schemas.openxmlformats.org/officeDocument/2006/relationships/hyperlink" Target="mailto:prabhakar.bl@rediffmail.com" TargetMode="External"/><Relationship Id="rId317" Type="http://schemas.openxmlformats.org/officeDocument/2006/relationships/hyperlink" Target="mailto:pranshu09876@gmail.com" TargetMode="External"/><Relationship Id="rId359" Type="http://schemas.openxmlformats.org/officeDocument/2006/relationships/hyperlink" Target="mailto:sanjanajadhav321@gmail.com" TargetMode="External"/><Relationship Id="rId524" Type="http://schemas.openxmlformats.org/officeDocument/2006/relationships/hyperlink" Target="mailto:amarasridhara@gmail.com" TargetMode="External"/><Relationship Id="rId98" Type="http://schemas.openxmlformats.org/officeDocument/2006/relationships/hyperlink" Target="mailto:shreyanshluniya123@gmail.com" TargetMode="External"/><Relationship Id="rId121" Type="http://schemas.openxmlformats.org/officeDocument/2006/relationships/hyperlink" Target="mailto:mukul.ajay.1499@gmail.com" TargetMode="External"/><Relationship Id="rId163" Type="http://schemas.openxmlformats.org/officeDocument/2006/relationships/hyperlink" Target="mailto:sunidhisharma1997@gmail.com" TargetMode="External"/><Relationship Id="rId219" Type="http://schemas.openxmlformats.org/officeDocument/2006/relationships/hyperlink" Target="mailto:alifard.ivwasiq@gmail.com" TargetMode="External"/><Relationship Id="rId370" Type="http://schemas.openxmlformats.org/officeDocument/2006/relationships/hyperlink" Target="mailto:sanjanajadhav321@gmail.com" TargetMode="External"/><Relationship Id="rId426" Type="http://schemas.openxmlformats.org/officeDocument/2006/relationships/hyperlink" Target="mailto:rajchitikala@gmail.com" TargetMode="External"/><Relationship Id="rId230" Type="http://schemas.openxmlformats.org/officeDocument/2006/relationships/hyperlink" Target="mailto:alifard.ivwasiq@gmail.com" TargetMode="External"/><Relationship Id="rId468" Type="http://schemas.openxmlformats.org/officeDocument/2006/relationships/hyperlink" Target="mailto:savitha0726@gmail.com" TargetMode="External"/><Relationship Id="rId25" Type="http://schemas.openxmlformats.org/officeDocument/2006/relationships/hyperlink" Target="mailto:jishnupv@rocketmail.com" TargetMode="External"/><Relationship Id="rId67" Type="http://schemas.openxmlformats.org/officeDocument/2006/relationships/hyperlink" Target="mailto:shre1526@gmail.com" TargetMode="External"/><Relationship Id="rId272" Type="http://schemas.openxmlformats.org/officeDocument/2006/relationships/hyperlink" Target="mailto:alifard.ivwasiq@gmail.com" TargetMode="External"/><Relationship Id="rId328" Type="http://schemas.openxmlformats.org/officeDocument/2006/relationships/hyperlink" Target="mailto:SHIVSHASHYAMANKOTIA8@GMAIL.COM" TargetMode="External"/><Relationship Id="rId535" Type="http://schemas.openxmlformats.org/officeDocument/2006/relationships/hyperlink" Target="mailto:kurukula.sivakamalreddy@gmail.com" TargetMode="External"/><Relationship Id="rId132" Type="http://schemas.openxmlformats.org/officeDocument/2006/relationships/hyperlink" Target="mailto:simransimmi23400@gmail.com" TargetMode="External"/><Relationship Id="rId174" Type="http://schemas.openxmlformats.org/officeDocument/2006/relationships/hyperlink" Target="mailto:sunidhisharma1997@gmail.com" TargetMode="External"/><Relationship Id="rId381" Type="http://schemas.openxmlformats.org/officeDocument/2006/relationships/hyperlink" Target="mailto:sanjanajadhav321@gmail.com" TargetMode="External"/><Relationship Id="rId220" Type="http://schemas.openxmlformats.org/officeDocument/2006/relationships/hyperlink" Target="mailto:alifard.ivwasiq@gmail.com" TargetMode="External"/><Relationship Id="rId241" Type="http://schemas.openxmlformats.org/officeDocument/2006/relationships/hyperlink" Target="mailto:alifard.ivwasiq@gmail.com" TargetMode="External"/><Relationship Id="rId437" Type="http://schemas.openxmlformats.org/officeDocument/2006/relationships/hyperlink" Target="mailto:savitha0726@gmail.com" TargetMode="External"/><Relationship Id="rId458" Type="http://schemas.openxmlformats.org/officeDocument/2006/relationships/hyperlink" Target="mailto:savitha0726@gmail.com" TargetMode="External"/><Relationship Id="rId479" Type="http://schemas.openxmlformats.org/officeDocument/2006/relationships/hyperlink" Target="mailto:savitha0726@gmail.com" TargetMode="External"/><Relationship Id="rId15" Type="http://schemas.openxmlformats.org/officeDocument/2006/relationships/hyperlink" Target="mailto:chandar1100@gmail.com" TargetMode="External"/><Relationship Id="rId36" Type="http://schemas.openxmlformats.org/officeDocument/2006/relationships/hyperlink" Target="mailto:amzy_rockks@hotmail.com" TargetMode="External"/><Relationship Id="rId57" Type="http://schemas.openxmlformats.org/officeDocument/2006/relationships/hyperlink" Target="mailto:rajka1974@gmail.com" TargetMode="External"/><Relationship Id="rId262" Type="http://schemas.openxmlformats.org/officeDocument/2006/relationships/hyperlink" Target="mailto:alifard.ivwasiq@gmail.com" TargetMode="External"/><Relationship Id="rId283" Type="http://schemas.openxmlformats.org/officeDocument/2006/relationships/hyperlink" Target="mailto:harshthakur9030@gmail.com" TargetMode="External"/><Relationship Id="rId318" Type="http://schemas.openxmlformats.org/officeDocument/2006/relationships/hyperlink" Target="mailto:yashjain356@gmail.com" TargetMode="External"/><Relationship Id="rId339" Type="http://schemas.openxmlformats.org/officeDocument/2006/relationships/hyperlink" Target="mailto:SAHAVINASH561@GMAIL.COM" TargetMode="External"/><Relationship Id="rId490" Type="http://schemas.openxmlformats.org/officeDocument/2006/relationships/hyperlink" Target="mailto:savitha0726@gmail.com" TargetMode="External"/><Relationship Id="rId504" Type="http://schemas.openxmlformats.org/officeDocument/2006/relationships/hyperlink" Target="mailto:akshay.bheem123@gmail.com" TargetMode="External"/><Relationship Id="rId525" Type="http://schemas.openxmlformats.org/officeDocument/2006/relationships/hyperlink" Target="mailto:chintupanuganti@gmail.com" TargetMode="External"/><Relationship Id="rId546" Type="http://schemas.openxmlformats.org/officeDocument/2006/relationships/hyperlink" Target="mailto:rohithbomma007@gmail.com" TargetMode="External"/><Relationship Id="rId78" Type="http://schemas.openxmlformats.org/officeDocument/2006/relationships/hyperlink" Target="mailto:valentina_14tennis@gmail.com" TargetMode="External"/><Relationship Id="rId99" Type="http://schemas.openxmlformats.org/officeDocument/2006/relationships/hyperlink" Target="http://b.com/" TargetMode="External"/><Relationship Id="rId101" Type="http://schemas.openxmlformats.org/officeDocument/2006/relationships/hyperlink" Target="mailto:mansivenkat380@gmail.com" TargetMode="External"/><Relationship Id="rId122" Type="http://schemas.openxmlformats.org/officeDocument/2006/relationships/hyperlink" Target="mailto:althafmubarak3345@gmail.com" TargetMode="External"/><Relationship Id="rId143" Type="http://schemas.openxmlformats.org/officeDocument/2006/relationships/hyperlink" Target="mailto:JETTILEPAKSHI@GMAIL.COM" TargetMode="External"/><Relationship Id="rId164" Type="http://schemas.openxmlformats.org/officeDocument/2006/relationships/hyperlink" Target="mailto:sunidhisharma1997@gmail.com" TargetMode="External"/><Relationship Id="rId185" Type="http://schemas.openxmlformats.org/officeDocument/2006/relationships/hyperlink" Target="mailto:sunidhisharma1997@gmail.com" TargetMode="External"/><Relationship Id="rId350" Type="http://schemas.openxmlformats.org/officeDocument/2006/relationships/hyperlink" Target="mailto:sanjanajadhav321@gmail.com" TargetMode="External"/><Relationship Id="rId371" Type="http://schemas.openxmlformats.org/officeDocument/2006/relationships/hyperlink" Target="mailto:sanjanajadhav321@gmail.com" TargetMode="External"/><Relationship Id="rId406" Type="http://schemas.openxmlformats.org/officeDocument/2006/relationships/hyperlink" Target="mailto:abhinavkumardubey65144@gmail.com" TargetMode="External"/><Relationship Id="rId9" Type="http://schemas.openxmlformats.org/officeDocument/2006/relationships/hyperlink" Target="mailto:akash.k1997@gmail.com" TargetMode="External"/><Relationship Id="rId210" Type="http://schemas.openxmlformats.org/officeDocument/2006/relationships/hyperlink" Target="mailto:sunidhisharma1997@gmail.com" TargetMode="External"/><Relationship Id="rId392" Type="http://schemas.openxmlformats.org/officeDocument/2006/relationships/hyperlink" Target="mailto:riswin8013@gmail.com" TargetMode="External"/><Relationship Id="rId427" Type="http://schemas.openxmlformats.org/officeDocument/2006/relationships/hyperlink" Target="mailto:venugopalerisetty@gmail.com" TargetMode="External"/><Relationship Id="rId448" Type="http://schemas.openxmlformats.org/officeDocument/2006/relationships/hyperlink" Target="mailto:savitha0726@gmail.com" TargetMode="External"/><Relationship Id="rId469" Type="http://schemas.openxmlformats.org/officeDocument/2006/relationships/hyperlink" Target="mailto:savitha0726@gmail.com" TargetMode="External"/><Relationship Id="rId26" Type="http://schemas.openxmlformats.org/officeDocument/2006/relationships/hyperlink" Target="mailto:robinrajan75@gmail.com" TargetMode="External"/><Relationship Id="rId231" Type="http://schemas.openxmlformats.org/officeDocument/2006/relationships/hyperlink" Target="mailto:alifard.ivwasiq@gmail.com" TargetMode="External"/><Relationship Id="rId252" Type="http://schemas.openxmlformats.org/officeDocument/2006/relationships/hyperlink" Target="mailto:alifard.ivwasiq@gmail.com" TargetMode="External"/><Relationship Id="rId273" Type="http://schemas.openxmlformats.org/officeDocument/2006/relationships/hyperlink" Target="mailto:alifard.ivwasiq@gmail.com" TargetMode="External"/><Relationship Id="rId294" Type="http://schemas.openxmlformats.org/officeDocument/2006/relationships/hyperlink" Target="mailto:mk.yeswanth408@gmail.com" TargetMode="External"/><Relationship Id="rId308" Type="http://schemas.openxmlformats.org/officeDocument/2006/relationships/hyperlink" Target="mailto:harishpandu43@gmail.com" TargetMode="External"/><Relationship Id="rId329" Type="http://schemas.openxmlformats.org/officeDocument/2006/relationships/hyperlink" Target="mailto:SHEIKH.FAZILSHEIKH123@GMAIL.COM" TargetMode="External"/><Relationship Id="rId480" Type="http://schemas.openxmlformats.org/officeDocument/2006/relationships/hyperlink" Target="mailto:savitha0726@gmail.com" TargetMode="External"/><Relationship Id="rId515" Type="http://schemas.openxmlformats.org/officeDocument/2006/relationships/hyperlink" Target="mailto:surya.life484@gmail.com" TargetMode="External"/><Relationship Id="rId536" Type="http://schemas.openxmlformats.org/officeDocument/2006/relationships/hyperlink" Target="mailto:bhagyaduttsolanki@gmail.com" TargetMode="External"/><Relationship Id="rId47" Type="http://schemas.openxmlformats.org/officeDocument/2006/relationships/hyperlink" Target="mailto:h.eftikhai@gmail.com" TargetMode="External"/><Relationship Id="rId68" Type="http://schemas.openxmlformats.org/officeDocument/2006/relationships/hyperlink" Target="mailto:shubhamkr696@gmail.com" TargetMode="External"/><Relationship Id="rId89" Type="http://schemas.openxmlformats.org/officeDocument/2006/relationships/hyperlink" Target="mailto:rahulkothari2897@gmail.com" TargetMode="External"/><Relationship Id="rId112" Type="http://schemas.openxmlformats.org/officeDocument/2006/relationships/hyperlink" Target="mailto:sharmashreya958@gmail.com" TargetMode="External"/><Relationship Id="rId133" Type="http://schemas.openxmlformats.org/officeDocument/2006/relationships/hyperlink" Target="mailto:nikeshas536@gmail.com" TargetMode="External"/><Relationship Id="rId154" Type="http://schemas.openxmlformats.org/officeDocument/2006/relationships/hyperlink" Target="mailto:bhupendra9834@gmail.com" TargetMode="External"/><Relationship Id="rId175" Type="http://schemas.openxmlformats.org/officeDocument/2006/relationships/hyperlink" Target="mailto:sunidhisharma1997@gmail.com" TargetMode="External"/><Relationship Id="rId340" Type="http://schemas.openxmlformats.org/officeDocument/2006/relationships/hyperlink" Target="mailto:d.ajay99@gmail.com" TargetMode="External"/><Relationship Id="rId361" Type="http://schemas.openxmlformats.org/officeDocument/2006/relationships/hyperlink" Target="mailto:sanjanajadhav321@gmail.com" TargetMode="External"/><Relationship Id="rId196" Type="http://schemas.openxmlformats.org/officeDocument/2006/relationships/hyperlink" Target="mailto:sunidhisharma1997@gmail.com" TargetMode="External"/><Relationship Id="rId200" Type="http://schemas.openxmlformats.org/officeDocument/2006/relationships/hyperlink" Target="mailto:sunidhisharma1997@gmail.com" TargetMode="External"/><Relationship Id="rId382" Type="http://schemas.openxmlformats.org/officeDocument/2006/relationships/hyperlink" Target="mailto:sanjanajadhav321@gmail.com" TargetMode="External"/><Relationship Id="rId417" Type="http://schemas.openxmlformats.org/officeDocument/2006/relationships/hyperlink" Target="mailto:DARADURGADHARANI@GMAIL.COM" TargetMode="External"/><Relationship Id="rId438" Type="http://schemas.openxmlformats.org/officeDocument/2006/relationships/hyperlink" Target="mailto:savitha0726@gmail.com" TargetMode="External"/><Relationship Id="rId459" Type="http://schemas.openxmlformats.org/officeDocument/2006/relationships/hyperlink" Target="mailto:savitha0726@gmail.com" TargetMode="External"/><Relationship Id="rId16" Type="http://schemas.openxmlformats.org/officeDocument/2006/relationships/hyperlink" Target="mailto:arjunan25@gmail.com" TargetMode="External"/><Relationship Id="rId221" Type="http://schemas.openxmlformats.org/officeDocument/2006/relationships/hyperlink" Target="mailto:alifard.ivwasiq@gmail.com" TargetMode="External"/><Relationship Id="rId242" Type="http://schemas.openxmlformats.org/officeDocument/2006/relationships/hyperlink" Target="mailto:alifard.ivwasiq@gmail.com" TargetMode="External"/><Relationship Id="rId263" Type="http://schemas.openxmlformats.org/officeDocument/2006/relationships/hyperlink" Target="mailto:alifard.ivwasiq@gmail.com" TargetMode="External"/><Relationship Id="rId284" Type="http://schemas.openxmlformats.org/officeDocument/2006/relationships/hyperlink" Target="mailto:mananbshah1@gmail.com" TargetMode="External"/><Relationship Id="rId319" Type="http://schemas.openxmlformats.org/officeDocument/2006/relationships/hyperlink" Target="mailto:haricool621@gmail.com" TargetMode="External"/><Relationship Id="rId470" Type="http://schemas.openxmlformats.org/officeDocument/2006/relationships/hyperlink" Target="mailto:savitha0726@gmail.com" TargetMode="External"/><Relationship Id="rId491" Type="http://schemas.openxmlformats.org/officeDocument/2006/relationships/hyperlink" Target="mailto:savitha0726@gmail.com" TargetMode="External"/><Relationship Id="rId505" Type="http://schemas.openxmlformats.org/officeDocument/2006/relationships/hyperlink" Target="mailto:bhavinpatel8751@gmail.com" TargetMode="External"/><Relationship Id="rId526" Type="http://schemas.openxmlformats.org/officeDocument/2006/relationships/hyperlink" Target="mailto:rohinidistributors@gmail.com" TargetMode="External"/><Relationship Id="rId37" Type="http://schemas.openxmlformats.org/officeDocument/2006/relationships/hyperlink" Target="mailto:bhaskarfoxy@gmail.com" TargetMode="External"/><Relationship Id="rId58" Type="http://schemas.openxmlformats.org/officeDocument/2006/relationships/hyperlink" Target="mailto:ankush98reddy@icloud.com" TargetMode="External"/><Relationship Id="rId79" Type="http://schemas.openxmlformats.org/officeDocument/2006/relationships/hyperlink" Target="mailto:wahidullah.zahid2015@gmail.com" TargetMode="External"/><Relationship Id="rId102" Type="http://schemas.openxmlformats.org/officeDocument/2006/relationships/hyperlink" Target="mailto:hrith.raj9@gmail.com" TargetMode="External"/><Relationship Id="rId123" Type="http://schemas.openxmlformats.org/officeDocument/2006/relationships/hyperlink" Target="mailto:jayan0671@gmail.com" TargetMode="External"/><Relationship Id="rId144" Type="http://schemas.openxmlformats.org/officeDocument/2006/relationships/hyperlink" Target="mailto:sidhartha758013@gmail.com" TargetMode="External"/><Relationship Id="rId330" Type="http://schemas.openxmlformats.org/officeDocument/2006/relationships/hyperlink" Target="mailto:RITWIKA.DHAL@GMAIL.COM" TargetMode="External"/><Relationship Id="rId547" Type="http://schemas.openxmlformats.org/officeDocument/2006/relationships/hyperlink" Target="mailto:tallapallevasusree@gmail.com" TargetMode="External"/><Relationship Id="rId90" Type="http://schemas.openxmlformats.org/officeDocument/2006/relationships/hyperlink" Target="mailto:NITHYANANDA40@YMAIL.COM" TargetMode="External"/><Relationship Id="rId165" Type="http://schemas.openxmlformats.org/officeDocument/2006/relationships/hyperlink" Target="mailto:sunidhisharma1997@gmail.com" TargetMode="External"/><Relationship Id="rId186" Type="http://schemas.openxmlformats.org/officeDocument/2006/relationships/hyperlink" Target="mailto:sunidhisharma1997@gmail.com" TargetMode="External"/><Relationship Id="rId351" Type="http://schemas.openxmlformats.org/officeDocument/2006/relationships/hyperlink" Target="mailto:sanjanajadhav321@gmail.com" TargetMode="External"/><Relationship Id="rId372" Type="http://schemas.openxmlformats.org/officeDocument/2006/relationships/hyperlink" Target="mailto:sanjanajadhav321@gmail.com" TargetMode="External"/><Relationship Id="rId393" Type="http://schemas.openxmlformats.org/officeDocument/2006/relationships/hyperlink" Target="mailto:venkatprasad1237@gmail.com" TargetMode="External"/><Relationship Id="rId407" Type="http://schemas.openxmlformats.org/officeDocument/2006/relationships/hyperlink" Target="mailto:addhurianand555@gmail.com" TargetMode="External"/><Relationship Id="rId428" Type="http://schemas.openxmlformats.org/officeDocument/2006/relationships/hyperlink" Target="mailto:sprem3175@gmail.com" TargetMode="External"/><Relationship Id="rId449" Type="http://schemas.openxmlformats.org/officeDocument/2006/relationships/hyperlink" Target="mailto:savitha0726@gmail.com" TargetMode="External"/><Relationship Id="rId211" Type="http://schemas.openxmlformats.org/officeDocument/2006/relationships/hyperlink" Target="mailto:sunidhisharma1997@gmail.com" TargetMode="External"/><Relationship Id="rId232" Type="http://schemas.openxmlformats.org/officeDocument/2006/relationships/hyperlink" Target="mailto:alifard.ivwasiq@gmail.com" TargetMode="External"/><Relationship Id="rId253" Type="http://schemas.openxmlformats.org/officeDocument/2006/relationships/hyperlink" Target="mailto:alifard.ivwasiq@gmail.com" TargetMode="External"/><Relationship Id="rId274" Type="http://schemas.openxmlformats.org/officeDocument/2006/relationships/hyperlink" Target="mailto:alifard.ivwasiq@gmail.com" TargetMode="External"/><Relationship Id="rId295" Type="http://schemas.openxmlformats.org/officeDocument/2006/relationships/hyperlink" Target="mailto:siddhantsharma393@gmail.com" TargetMode="External"/><Relationship Id="rId309" Type="http://schemas.openxmlformats.org/officeDocument/2006/relationships/hyperlink" Target="mailto:maggivivek138@gmail.com" TargetMode="External"/><Relationship Id="rId460" Type="http://schemas.openxmlformats.org/officeDocument/2006/relationships/hyperlink" Target="mailto:savitha0726@gmail.com" TargetMode="External"/><Relationship Id="rId481" Type="http://schemas.openxmlformats.org/officeDocument/2006/relationships/hyperlink" Target="mailto:savitha0726@gmail.com" TargetMode="External"/><Relationship Id="rId516" Type="http://schemas.openxmlformats.org/officeDocument/2006/relationships/hyperlink" Target="mailto:rgreddy.0127@gmail.com" TargetMode="External"/><Relationship Id="rId27" Type="http://schemas.openxmlformats.org/officeDocument/2006/relationships/hyperlink" Target="mailto:jhalaniglass@gmail.com" TargetMode="External"/><Relationship Id="rId48" Type="http://schemas.openxmlformats.org/officeDocument/2006/relationships/hyperlink" Target="mailto:hajar.qaimy2@gmail.com" TargetMode="External"/><Relationship Id="rId69" Type="http://schemas.openxmlformats.org/officeDocument/2006/relationships/hyperlink" Target="mailto:shubhamvarma333@gmail.com" TargetMode="External"/><Relationship Id="rId113" Type="http://schemas.openxmlformats.org/officeDocument/2006/relationships/hyperlink" Target="mailto:sai9490519936@gmail.com" TargetMode="External"/><Relationship Id="rId134" Type="http://schemas.openxmlformats.org/officeDocument/2006/relationships/hyperlink" Target="mailto:gracious58antara@gmail.com" TargetMode="External"/><Relationship Id="rId320" Type="http://schemas.openxmlformats.org/officeDocument/2006/relationships/hyperlink" Target="mailto:subramanyamrajukeerthipati@gmail.com" TargetMode="External"/><Relationship Id="rId537" Type="http://schemas.openxmlformats.org/officeDocument/2006/relationships/hyperlink" Target="mailto:neerajareddychalla2000@gmail.com" TargetMode="External"/><Relationship Id="rId80" Type="http://schemas.openxmlformats.org/officeDocument/2006/relationships/hyperlink" Target="mailto:zainabhusain786@gmail.com" TargetMode="External"/><Relationship Id="rId155" Type="http://schemas.openxmlformats.org/officeDocument/2006/relationships/hyperlink" Target="mailto:pruthvisvk2000@gmail.com" TargetMode="External"/><Relationship Id="rId176" Type="http://schemas.openxmlformats.org/officeDocument/2006/relationships/hyperlink" Target="mailto:sunidhisharma1997@gmail.com" TargetMode="External"/><Relationship Id="rId197" Type="http://schemas.openxmlformats.org/officeDocument/2006/relationships/hyperlink" Target="mailto:sunidhisharma1997@gmail.com" TargetMode="External"/><Relationship Id="rId341" Type="http://schemas.openxmlformats.org/officeDocument/2006/relationships/hyperlink" Target="mailto:hemanthdts321@gmail.com" TargetMode="External"/><Relationship Id="rId362" Type="http://schemas.openxmlformats.org/officeDocument/2006/relationships/hyperlink" Target="mailto:sanjanajadhav321@gmail.com" TargetMode="External"/><Relationship Id="rId383" Type="http://schemas.openxmlformats.org/officeDocument/2006/relationships/hyperlink" Target="mailto:sanjanajadhav321@gmail.com" TargetMode="External"/><Relationship Id="rId418" Type="http://schemas.openxmlformats.org/officeDocument/2006/relationships/hyperlink" Target="mailto:hemant1k1@gmail.com" TargetMode="External"/><Relationship Id="rId439" Type="http://schemas.openxmlformats.org/officeDocument/2006/relationships/hyperlink" Target="mailto:savitha0726@gmail.com" TargetMode="External"/><Relationship Id="rId201" Type="http://schemas.openxmlformats.org/officeDocument/2006/relationships/hyperlink" Target="mailto:sunidhisharma1997@gmail.com" TargetMode="External"/><Relationship Id="rId222" Type="http://schemas.openxmlformats.org/officeDocument/2006/relationships/hyperlink" Target="mailto:alifard.ivwasiq@gmail.com" TargetMode="External"/><Relationship Id="rId243" Type="http://schemas.openxmlformats.org/officeDocument/2006/relationships/hyperlink" Target="mailto:alifard.ivwasiq@gmail.com" TargetMode="External"/><Relationship Id="rId264" Type="http://schemas.openxmlformats.org/officeDocument/2006/relationships/hyperlink" Target="mailto:alifard.ivwasiq@gmail.com" TargetMode="External"/><Relationship Id="rId285" Type="http://schemas.openxmlformats.org/officeDocument/2006/relationships/hyperlink" Target="mailto:anaghasiyengar@gmail.com" TargetMode="External"/><Relationship Id="rId450" Type="http://schemas.openxmlformats.org/officeDocument/2006/relationships/hyperlink" Target="mailto:savitha0726@gmail.com" TargetMode="External"/><Relationship Id="rId471" Type="http://schemas.openxmlformats.org/officeDocument/2006/relationships/hyperlink" Target="mailto:savitha0726@gmail.com" TargetMode="External"/><Relationship Id="rId506" Type="http://schemas.openxmlformats.org/officeDocument/2006/relationships/hyperlink" Target="mailto:taufeeqa413@gmail.com" TargetMode="External"/><Relationship Id="rId17" Type="http://schemas.openxmlformats.org/officeDocument/2006/relationships/hyperlink" Target="mailto:djmusicacester@gmail.com" TargetMode="External"/><Relationship Id="rId38" Type="http://schemas.openxmlformats.org/officeDocument/2006/relationships/hyperlink" Target="mailto:faizanmohdd10@gmail.com" TargetMode="External"/><Relationship Id="rId59" Type="http://schemas.openxmlformats.org/officeDocument/2006/relationships/hyperlink" Target="mailto:SULICHISHTY@HMAIL.COM" TargetMode="External"/><Relationship Id="rId103" Type="http://schemas.openxmlformats.org/officeDocument/2006/relationships/hyperlink" Target="mailto:dolllekhana21@gmail.com" TargetMode="External"/><Relationship Id="rId124" Type="http://schemas.openxmlformats.org/officeDocument/2006/relationships/hyperlink" Target="mailto:koushiknandigam@gmail.com" TargetMode="External"/><Relationship Id="rId310" Type="http://schemas.openxmlformats.org/officeDocument/2006/relationships/hyperlink" Target="mailto:snehalsonu1999@gmail.com" TargetMode="External"/><Relationship Id="rId492" Type="http://schemas.openxmlformats.org/officeDocument/2006/relationships/hyperlink" Target="mailto:savitha0726@gmail.com" TargetMode="External"/><Relationship Id="rId527" Type="http://schemas.openxmlformats.org/officeDocument/2006/relationships/hyperlink" Target="mailto:noumankhan7733@gmail.com" TargetMode="External"/><Relationship Id="rId548" Type="http://schemas.openxmlformats.org/officeDocument/2006/relationships/hyperlink" Target="mailto:nithinr20000@gmail.com" TargetMode="External"/><Relationship Id="rId70" Type="http://schemas.openxmlformats.org/officeDocument/2006/relationships/hyperlink" Target="mailto:sindhoora.sadananda@gmail.com" TargetMode="External"/><Relationship Id="rId91" Type="http://schemas.openxmlformats.org/officeDocument/2006/relationships/hyperlink" Target="mailto:AMNSHA9@GMAIL.COM" TargetMode="External"/><Relationship Id="rId145" Type="http://schemas.openxmlformats.org/officeDocument/2006/relationships/hyperlink" Target="mailto:siddhikam18@gmail.com" TargetMode="External"/><Relationship Id="rId166" Type="http://schemas.openxmlformats.org/officeDocument/2006/relationships/hyperlink" Target="mailto:sunidhisharma1997@gmail.com" TargetMode="External"/><Relationship Id="rId187" Type="http://schemas.openxmlformats.org/officeDocument/2006/relationships/hyperlink" Target="mailto:sunidhisharma1997@gmail.com" TargetMode="External"/><Relationship Id="rId331" Type="http://schemas.openxmlformats.org/officeDocument/2006/relationships/hyperlink" Target="mailto:BALUDURGAM1999@GMAIL.COM" TargetMode="External"/><Relationship Id="rId352" Type="http://schemas.openxmlformats.org/officeDocument/2006/relationships/hyperlink" Target="mailto:sanjanajadhav321@gmail.com" TargetMode="External"/><Relationship Id="rId373" Type="http://schemas.openxmlformats.org/officeDocument/2006/relationships/hyperlink" Target="mailto:sanjanajadhav321@gmail.com" TargetMode="External"/><Relationship Id="rId394" Type="http://schemas.openxmlformats.org/officeDocument/2006/relationships/hyperlink" Target="mailto:sandeeps808@gmail.com" TargetMode="External"/><Relationship Id="rId408" Type="http://schemas.openxmlformats.org/officeDocument/2006/relationships/hyperlink" Target="mailto:annieshalini.as@gmail.com" TargetMode="External"/><Relationship Id="rId429" Type="http://schemas.openxmlformats.org/officeDocument/2006/relationships/hyperlink" Target="mailto:SIVAKRISHNAXYZ9@GMAIL.COM" TargetMode="External"/><Relationship Id="rId1" Type="http://schemas.openxmlformats.org/officeDocument/2006/relationships/hyperlink" Target="mailto:alifard.ivwasiq@gmail.com" TargetMode="External"/><Relationship Id="rId212" Type="http://schemas.openxmlformats.org/officeDocument/2006/relationships/hyperlink" Target="mailto:sunidhisharma1997@gmail.com" TargetMode="External"/><Relationship Id="rId233" Type="http://schemas.openxmlformats.org/officeDocument/2006/relationships/hyperlink" Target="mailto:alifard.ivwasiq@gmail.com" TargetMode="External"/><Relationship Id="rId254" Type="http://schemas.openxmlformats.org/officeDocument/2006/relationships/hyperlink" Target="mailto:alifard.ivwasiq@gmail.com" TargetMode="External"/><Relationship Id="rId440" Type="http://schemas.openxmlformats.org/officeDocument/2006/relationships/hyperlink" Target="mailto:savitha0726@gmail.com" TargetMode="External"/><Relationship Id="rId28" Type="http://schemas.openxmlformats.org/officeDocument/2006/relationships/hyperlink" Target="mailto:kram4354@gmail.com" TargetMode="External"/><Relationship Id="rId49" Type="http://schemas.openxmlformats.org/officeDocument/2006/relationships/hyperlink" Target="mailto:nick10messi@gmail.com" TargetMode="External"/><Relationship Id="rId114" Type="http://schemas.openxmlformats.org/officeDocument/2006/relationships/hyperlink" Target="mailto:suminithesh@gmail.com" TargetMode="External"/><Relationship Id="rId275" Type="http://schemas.openxmlformats.org/officeDocument/2006/relationships/hyperlink" Target="mailto:alifard.ivwasiq@gmail.com" TargetMode="External"/><Relationship Id="rId296" Type="http://schemas.openxmlformats.org/officeDocument/2006/relationships/hyperlink" Target="mailto:kuriangeorge282@gmail.com" TargetMode="External"/><Relationship Id="rId300" Type="http://schemas.openxmlformats.org/officeDocument/2006/relationships/hyperlink" Target="mailto:karikattianusha@gmail.com" TargetMode="External"/><Relationship Id="rId461" Type="http://schemas.openxmlformats.org/officeDocument/2006/relationships/hyperlink" Target="mailto:savitha0726@gmail.com" TargetMode="External"/><Relationship Id="rId482" Type="http://schemas.openxmlformats.org/officeDocument/2006/relationships/hyperlink" Target="mailto:savitha0726@gmail.com" TargetMode="External"/><Relationship Id="rId517" Type="http://schemas.openxmlformats.org/officeDocument/2006/relationships/hyperlink" Target="mailto:prashanthreddykeesari@gmail.com" TargetMode="External"/><Relationship Id="rId538" Type="http://schemas.openxmlformats.org/officeDocument/2006/relationships/hyperlink" Target="mailto:KASULAAISHU@GMAIL.COM" TargetMode="External"/><Relationship Id="rId60" Type="http://schemas.openxmlformats.org/officeDocument/2006/relationships/hyperlink" Target="mailto:sbfrds@gmail.com" TargetMode="External"/><Relationship Id="rId81" Type="http://schemas.openxmlformats.org/officeDocument/2006/relationships/hyperlink" Target="mailto:sabafathima787@gmail.com" TargetMode="External"/><Relationship Id="rId135" Type="http://schemas.openxmlformats.org/officeDocument/2006/relationships/hyperlink" Target="mailto:siddnlw@gmail.com" TargetMode="External"/><Relationship Id="rId156" Type="http://schemas.openxmlformats.org/officeDocument/2006/relationships/hyperlink" Target="mailto:sunidhisharma1997@gmail.com" TargetMode="External"/><Relationship Id="rId177" Type="http://schemas.openxmlformats.org/officeDocument/2006/relationships/hyperlink" Target="mailto:sunidhisharma1997@gmail.com" TargetMode="External"/><Relationship Id="rId198" Type="http://schemas.openxmlformats.org/officeDocument/2006/relationships/hyperlink" Target="mailto:sunidhisharma1997@gmail.com" TargetMode="External"/><Relationship Id="rId321" Type="http://schemas.openxmlformats.org/officeDocument/2006/relationships/hyperlink" Target="mailto:sanjeevsanjeev70544@gmail.com" TargetMode="External"/><Relationship Id="rId342" Type="http://schemas.openxmlformats.org/officeDocument/2006/relationships/hyperlink" Target="mailto:sanjanajadhav321@gmail.com" TargetMode="External"/><Relationship Id="rId363" Type="http://schemas.openxmlformats.org/officeDocument/2006/relationships/hyperlink" Target="mailto:sanjanajadhav321@gmail.com" TargetMode="External"/><Relationship Id="rId384" Type="http://schemas.openxmlformats.org/officeDocument/2006/relationships/hyperlink" Target="mailto:sanjanajadhav321@gmail.com" TargetMode="External"/><Relationship Id="rId419" Type="http://schemas.openxmlformats.org/officeDocument/2006/relationships/hyperlink" Target="mailto:himabindureddy001@gmail.com" TargetMode="External"/><Relationship Id="rId202" Type="http://schemas.openxmlformats.org/officeDocument/2006/relationships/hyperlink" Target="mailto:sunidhisharma1997@gmail.com" TargetMode="External"/><Relationship Id="rId223" Type="http://schemas.openxmlformats.org/officeDocument/2006/relationships/hyperlink" Target="mailto:alifard.ivwasiq@gmail.com" TargetMode="External"/><Relationship Id="rId244" Type="http://schemas.openxmlformats.org/officeDocument/2006/relationships/hyperlink" Target="mailto:alifard.ivwasiq@gmail.com" TargetMode="External"/><Relationship Id="rId430" Type="http://schemas.openxmlformats.org/officeDocument/2006/relationships/hyperlink" Target="mailto:kishore6780@gmail.com" TargetMode="External"/><Relationship Id="rId18" Type="http://schemas.openxmlformats.org/officeDocument/2006/relationships/hyperlink" Target="mailto:chandraprakash9999@gmail.com" TargetMode="External"/><Relationship Id="rId39" Type="http://schemas.openxmlformats.org/officeDocument/2006/relationships/hyperlink" Target="mailto:mj.millu33_s@yahoo.com" TargetMode="External"/><Relationship Id="rId265" Type="http://schemas.openxmlformats.org/officeDocument/2006/relationships/hyperlink" Target="mailto:alifard.ivwasiq@gmail.com" TargetMode="External"/><Relationship Id="rId286" Type="http://schemas.openxmlformats.org/officeDocument/2006/relationships/hyperlink" Target="mailto:waleed78647@gmail.com" TargetMode="External"/><Relationship Id="rId451" Type="http://schemas.openxmlformats.org/officeDocument/2006/relationships/hyperlink" Target="mailto:savitha0726@gmail.com" TargetMode="External"/><Relationship Id="rId472" Type="http://schemas.openxmlformats.org/officeDocument/2006/relationships/hyperlink" Target="mailto:savitha0726@gmail.com" TargetMode="External"/><Relationship Id="rId493" Type="http://schemas.openxmlformats.org/officeDocument/2006/relationships/hyperlink" Target="mailto:savitha0726@gmail.com" TargetMode="External"/><Relationship Id="rId507" Type="http://schemas.openxmlformats.org/officeDocument/2006/relationships/hyperlink" Target="mailto:pavansai184@gmail.com" TargetMode="External"/><Relationship Id="rId528" Type="http://schemas.openxmlformats.org/officeDocument/2006/relationships/hyperlink" Target="mailto:shraddhu99@gmail.com" TargetMode="External"/><Relationship Id="rId549" Type="http://schemas.openxmlformats.org/officeDocument/2006/relationships/hyperlink" Target="mailto:lmanikanta45@gmail.com" TargetMode="External"/><Relationship Id="rId50" Type="http://schemas.openxmlformats.org/officeDocument/2006/relationships/hyperlink" Target="mailto:hiitspankajpatel@gmail.com" TargetMode="External"/><Relationship Id="rId104" Type="http://schemas.openxmlformats.org/officeDocument/2006/relationships/hyperlink" Target="mailto:mpasricha.42@gmail.com" TargetMode="External"/><Relationship Id="rId125" Type="http://schemas.openxmlformats.org/officeDocument/2006/relationships/hyperlink" Target="mailto:mg1532000@gmail.com" TargetMode="External"/><Relationship Id="rId146" Type="http://schemas.openxmlformats.org/officeDocument/2006/relationships/hyperlink" Target="mailto:aashikadeepthi28@gmail.com" TargetMode="External"/><Relationship Id="rId167" Type="http://schemas.openxmlformats.org/officeDocument/2006/relationships/hyperlink" Target="mailto:sunidhisharma1997@gmail.com" TargetMode="External"/><Relationship Id="rId188" Type="http://schemas.openxmlformats.org/officeDocument/2006/relationships/hyperlink" Target="mailto:sunidhisharma1997@gmail.com" TargetMode="External"/><Relationship Id="rId311" Type="http://schemas.openxmlformats.org/officeDocument/2006/relationships/hyperlink" Target="mailto:officialsohamroy1998@gmail.com" TargetMode="External"/><Relationship Id="rId332" Type="http://schemas.openxmlformats.org/officeDocument/2006/relationships/hyperlink" Target="mailto:akulabalaji2016@gmail.com" TargetMode="External"/><Relationship Id="rId353" Type="http://schemas.openxmlformats.org/officeDocument/2006/relationships/hyperlink" Target="mailto:sanjanajadhav321@gmail.com" TargetMode="External"/><Relationship Id="rId374" Type="http://schemas.openxmlformats.org/officeDocument/2006/relationships/hyperlink" Target="mailto:sanjanajadhav321@gmail.com" TargetMode="External"/><Relationship Id="rId395" Type="http://schemas.openxmlformats.org/officeDocument/2006/relationships/hyperlink" Target="mailto:madiha1ahmed@gmail.com" TargetMode="External"/><Relationship Id="rId409" Type="http://schemas.openxmlformats.org/officeDocument/2006/relationships/hyperlink" Target="mailto:mishraprerna868@gmail.com" TargetMode="External"/><Relationship Id="rId71" Type="http://schemas.openxmlformats.org/officeDocument/2006/relationships/hyperlink" Target="mailto:sowgandhikh@gmail.com" TargetMode="External"/><Relationship Id="rId92" Type="http://schemas.openxmlformats.org/officeDocument/2006/relationships/hyperlink" Target="mailto:MEGHANASHINDE96@GMAIL.COM" TargetMode="External"/><Relationship Id="rId213" Type="http://schemas.openxmlformats.org/officeDocument/2006/relationships/hyperlink" Target="mailto:sunidhisharma1997@gmail.com" TargetMode="External"/><Relationship Id="rId234" Type="http://schemas.openxmlformats.org/officeDocument/2006/relationships/hyperlink" Target="mailto:alifard.ivwasiq@gmail.com" TargetMode="External"/><Relationship Id="rId420" Type="http://schemas.openxmlformats.org/officeDocument/2006/relationships/hyperlink" Target="mailto:harikaknv@gmail.com" TargetMode="External"/><Relationship Id="rId2" Type="http://schemas.openxmlformats.org/officeDocument/2006/relationships/hyperlink" Target="mailto:shabbirsqthalia@gmail.com" TargetMode="External"/><Relationship Id="rId29" Type="http://schemas.openxmlformats.org/officeDocument/2006/relationships/hyperlink" Target="mailto:madhurenunath@gmail.com" TargetMode="External"/><Relationship Id="rId255" Type="http://schemas.openxmlformats.org/officeDocument/2006/relationships/hyperlink" Target="mailto:alifard.ivwasiq@gmail.com" TargetMode="External"/><Relationship Id="rId276" Type="http://schemas.openxmlformats.org/officeDocument/2006/relationships/hyperlink" Target="mailto:alifard.ivwasiq@gmail.com" TargetMode="External"/><Relationship Id="rId297" Type="http://schemas.openxmlformats.org/officeDocument/2006/relationships/hyperlink" Target="mailto:hrishikeshk83@gmail.com" TargetMode="External"/><Relationship Id="rId441" Type="http://schemas.openxmlformats.org/officeDocument/2006/relationships/hyperlink" Target="mailto:savitha0726@gmail.com" TargetMode="External"/><Relationship Id="rId462" Type="http://schemas.openxmlformats.org/officeDocument/2006/relationships/hyperlink" Target="mailto:savitha0726@gmail.com" TargetMode="External"/><Relationship Id="rId483" Type="http://schemas.openxmlformats.org/officeDocument/2006/relationships/hyperlink" Target="mailto:savitha0726@gmail.com" TargetMode="External"/><Relationship Id="rId518" Type="http://schemas.openxmlformats.org/officeDocument/2006/relationships/hyperlink" Target="mailto:k.rudra268@gmail.com" TargetMode="External"/><Relationship Id="rId539" Type="http://schemas.openxmlformats.org/officeDocument/2006/relationships/hyperlink" Target="mailto:ATIQFATHIMA786@GMAIL.COM" TargetMode="External"/><Relationship Id="rId40" Type="http://schemas.openxmlformats.org/officeDocument/2006/relationships/hyperlink" Target="mailto:RAMESHPA01@gmail.com" TargetMode="External"/><Relationship Id="rId115" Type="http://schemas.openxmlformats.org/officeDocument/2006/relationships/hyperlink" Target="mailto:sairamnaidu456@gmail.com" TargetMode="External"/><Relationship Id="rId136" Type="http://schemas.openxmlformats.org/officeDocument/2006/relationships/hyperlink" Target="mailto:VENKATADHEERAJ1999@GMAIL.COM" TargetMode="External"/><Relationship Id="rId157" Type="http://schemas.openxmlformats.org/officeDocument/2006/relationships/hyperlink" Target="mailto:sunidhisharma1997@gmail.com" TargetMode="External"/><Relationship Id="rId178" Type="http://schemas.openxmlformats.org/officeDocument/2006/relationships/hyperlink" Target="mailto:sunidhisharma1997@gmail.com" TargetMode="External"/><Relationship Id="rId301" Type="http://schemas.openxmlformats.org/officeDocument/2006/relationships/hyperlink" Target="mailto:sarvesh.sonu@yahoo.co.in" TargetMode="External"/><Relationship Id="rId322" Type="http://schemas.openxmlformats.org/officeDocument/2006/relationships/hyperlink" Target="mailto:MIHIR.SHAH8260@GMAIL.COM" TargetMode="External"/><Relationship Id="rId343" Type="http://schemas.openxmlformats.org/officeDocument/2006/relationships/hyperlink" Target="mailto:sanjanajadhav321@gmail.com" TargetMode="External"/><Relationship Id="rId364" Type="http://schemas.openxmlformats.org/officeDocument/2006/relationships/hyperlink" Target="mailto:sanjanajadhav321@gmail.com" TargetMode="External"/><Relationship Id="rId550" Type="http://schemas.openxmlformats.org/officeDocument/2006/relationships/hyperlink" Target="mailto:ABHISHEKKERKETTA94@GMAIL.COM" TargetMode="External"/><Relationship Id="rId61" Type="http://schemas.openxmlformats.org/officeDocument/2006/relationships/hyperlink" Target="mailto:safi.brice@gmail.com" TargetMode="External"/><Relationship Id="rId82" Type="http://schemas.openxmlformats.org/officeDocument/2006/relationships/hyperlink" Target="mailto:mehrotrarishab01@gmail.com" TargetMode="External"/><Relationship Id="rId199" Type="http://schemas.openxmlformats.org/officeDocument/2006/relationships/hyperlink" Target="mailto:sunidhisharma1997@gmail.com" TargetMode="External"/><Relationship Id="rId203" Type="http://schemas.openxmlformats.org/officeDocument/2006/relationships/hyperlink" Target="mailto:sunidhisharma1997@gmail.com" TargetMode="External"/><Relationship Id="rId385" Type="http://schemas.openxmlformats.org/officeDocument/2006/relationships/hyperlink" Target="mailto:sanjanajadhav321@gmail.com" TargetMode="External"/><Relationship Id="rId19" Type="http://schemas.openxmlformats.org/officeDocument/2006/relationships/hyperlink" Target="mailto:deepakrajpurohit500@gmail.com" TargetMode="External"/><Relationship Id="rId224" Type="http://schemas.openxmlformats.org/officeDocument/2006/relationships/hyperlink" Target="mailto:alifard.ivwasiq@gmail.com" TargetMode="External"/><Relationship Id="rId245" Type="http://schemas.openxmlformats.org/officeDocument/2006/relationships/hyperlink" Target="mailto:alifard.ivwasiq@gmail.com" TargetMode="External"/><Relationship Id="rId266" Type="http://schemas.openxmlformats.org/officeDocument/2006/relationships/hyperlink" Target="mailto:alifard.ivwasiq@gmail.com" TargetMode="External"/><Relationship Id="rId287" Type="http://schemas.openxmlformats.org/officeDocument/2006/relationships/hyperlink" Target="mailto:tbegenji99@gmail.com" TargetMode="External"/><Relationship Id="rId410" Type="http://schemas.openxmlformats.org/officeDocument/2006/relationships/hyperlink" Target="mailto:gauravbaman30014b@gmail.com" TargetMode="External"/><Relationship Id="rId431" Type="http://schemas.openxmlformats.org/officeDocument/2006/relationships/hyperlink" Target="mailto:manas1301199@gmail.com" TargetMode="External"/><Relationship Id="rId452" Type="http://schemas.openxmlformats.org/officeDocument/2006/relationships/hyperlink" Target="mailto:savitha0726@gmail.com" TargetMode="External"/><Relationship Id="rId473" Type="http://schemas.openxmlformats.org/officeDocument/2006/relationships/hyperlink" Target="mailto:savitha0726@gmail.com" TargetMode="External"/><Relationship Id="rId494" Type="http://schemas.openxmlformats.org/officeDocument/2006/relationships/hyperlink" Target="mailto:abhiram0520@gmail.com" TargetMode="External"/><Relationship Id="rId508" Type="http://schemas.openxmlformats.org/officeDocument/2006/relationships/hyperlink" Target="mailto:ik.gagan@gmail.com" TargetMode="External"/><Relationship Id="rId529" Type="http://schemas.openxmlformats.org/officeDocument/2006/relationships/hyperlink" Target="mailto:agarwalshristi23@gmail.com" TargetMode="External"/><Relationship Id="rId30" Type="http://schemas.openxmlformats.org/officeDocument/2006/relationships/hyperlink" Target="mailto:ateeq3567@gmail.com" TargetMode="External"/><Relationship Id="rId105" Type="http://schemas.openxmlformats.org/officeDocument/2006/relationships/hyperlink" Target="mailto:vermas691999@gmail.com" TargetMode="External"/><Relationship Id="rId126" Type="http://schemas.openxmlformats.org/officeDocument/2006/relationships/hyperlink" Target="mailto:amarashyam12345@gmail.com" TargetMode="External"/><Relationship Id="rId147" Type="http://schemas.openxmlformats.org/officeDocument/2006/relationships/hyperlink" Target="mailto:jpurvansh23@gmail.com" TargetMode="External"/><Relationship Id="rId168" Type="http://schemas.openxmlformats.org/officeDocument/2006/relationships/hyperlink" Target="mailto:sunidhisharma1997@gmail.com" TargetMode="External"/><Relationship Id="rId312" Type="http://schemas.openxmlformats.org/officeDocument/2006/relationships/hyperlink" Target="mailto:yashasyashu21@gmail.com" TargetMode="External"/><Relationship Id="rId333" Type="http://schemas.openxmlformats.org/officeDocument/2006/relationships/hyperlink" Target="mailto:vishwajeetsharma23@gmail.com" TargetMode="External"/><Relationship Id="rId354" Type="http://schemas.openxmlformats.org/officeDocument/2006/relationships/hyperlink" Target="mailto:sanjanajadhav321@gmail.com" TargetMode="External"/><Relationship Id="rId540" Type="http://schemas.openxmlformats.org/officeDocument/2006/relationships/hyperlink" Target="mailto:KULASEKHAR357@GMAIL.COM" TargetMode="External"/><Relationship Id="rId51" Type="http://schemas.openxmlformats.org/officeDocument/2006/relationships/hyperlink" Target="mailto:RATHODPRANAY12@GMAIL.COM" TargetMode="External"/><Relationship Id="rId72" Type="http://schemas.openxmlformats.org/officeDocument/2006/relationships/hyperlink" Target="mailto:smtsaha0727@gmal.com" TargetMode="External"/><Relationship Id="rId93" Type="http://schemas.openxmlformats.org/officeDocument/2006/relationships/hyperlink" Target="mailto:SHASHANKBANGALURU97@GMAIL.COM" TargetMode="External"/><Relationship Id="rId189" Type="http://schemas.openxmlformats.org/officeDocument/2006/relationships/hyperlink" Target="mailto:sunidhisharma1997@gmail.com" TargetMode="External"/><Relationship Id="rId375" Type="http://schemas.openxmlformats.org/officeDocument/2006/relationships/hyperlink" Target="mailto:sanjanajadhav321@gmail.com" TargetMode="External"/><Relationship Id="rId396" Type="http://schemas.openxmlformats.org/officeDocument/2006/relationships/hyperlink" Target="mailto:manojnaidum24@gmail.com" TargetMode="External"/><Relationship Id="rId3" Type="http://schemas.openxmlformats.org/officeDocument/2006/relationships/hyperlink" Target="mailto:savitha0726@gmail.com" TargetMode="External"/><Relationship Id="rId214" Type="http://schemas.openxmlformats.org/officeDocument/2006/relationships/hyperlink" Target="mailto:sunidhisharma1997@gmail.com" TargetMode="External"/><Relationship Id="rId235" Type="http://schemas.openxmlformats.org/officeDocument/2006/relationships/hyperlink" Target="mailto:alifard.ivwasiq@gmail.com" TargetMode="External"/><Relationship Id="rId256" Type="http://schemas.openxmlformats.org/officeDocument/2006/relationships/hyperlink" Target="mailto:alifard.ivwasiq@gmail.com" TargetMode="External"/><Relationship Id="rId277" Type="http://schemas.openxmlformats.org/officeDocument/2006/relationships/hyperlink" Target="mailto:alifard.ivwasiq@gmail.com" TargetMode="External"/><Relationship Id="rId298" Type="http://schemas.openxmlformats.org/officeDocument/2006/relationships/hyperlink" Target="mailto:karnamkarthiknagesh@gmail.com" TargetMode="External"/><Relationship Id="rId400" Type="http://schemas.openxmlformats.org/officeDocument/2006/relationships/hyperlink" Target="mailto:vishnutejaperla5959@gmail.com" TargetMode="External"/><Relationship Id="rId421" Type="http://schemas.openxmlformats.org/officeDocument/2006/relationships/hyperlink" Target="mailto:srinivas2414@gmail.com" TargetMode="External"/><Relationship Id="rId442" Type="http://schemas.openxmlformats.org/officeDocument/2006/relationships/hyperlink" Target="mailto:savitha0726@gmail.com" TargetMode="External"/><Relationship Id="rId463" Type="http://schemas.openxmlformats.org/officeDocument/2006/relationships/hyperlink" Target="mailto:savitha0726@gmail.com" TargetMode="External"/><Relationship Id="rId484" Type="http://schemas.openxmlformats.org/officeDocument/2006/relationships/hyperlink" Target="mailto:savitha0726@gmail.com" TargetMode="External"/><Relationship Id="rId519" Type="http://schemas.openxmlformats.org/officeDocument/2006/relationships/hyperlink" Target="mailto:abdulbasith0008@gmail.com" TargetMode="External"/><Relationship Id="rId116" Type="http://schemas.openxmlformats.org/officeDocument/2006/relationships/hyperlink" Target="mailto:pmsnaidu5678@gmail.com" TargetMode="External"/><Relationship Id="rId137" Type="http://schemas.openxmlformats.org/officeDocument/2006/relationships/hyperlink" Target="mailto:RITHIKABEJJANKI69@GMAIL.COM" TargetMode="External"/><Relationship Id="rId158" Type="http://schemas.openxmlformats.org/officeDocument/2006/relationships/hyperlink" Target="mailto:sunidhisharma1997@gmail.com" TargetMode="External"/><Relationship Id="rId302" Type="http://schemas.openxmlformats.org/officeDocument/2006/relationships/hyperlink" Target="mailto:eswar.damam@gmail.com" TargetMode="External"/><Relationship Id="rId323" Type="http://schemas.openxmlformats.org/officeDocument/2006/relationships/hyperlink" Target="mailto:JAYANTHREDDY5666@GMAIL.COM" TargetMode="External"/><Relationship Id="rId344" Type="http://schemas.openxmlformats.org/officeDocument/2006/relationships/hyperlink" Target="mailto:sanjanajadhav321@gmail.com" TargetMode="External"/><Relationship Id="rId530" Type="http://schemas.openxmlformats.org/officeDocument/2006/relationships/hyperlink" Target="mailto:gvsrjuly8@gmail.com" TargetMode="External"/><Relationship Id="rId20" Type="http://schemas.openxmlformats.org/officeDocument/2006/relationships/hyperlink" Target="mailto:deepthi_gulecha@yahoo.in" TargetMode="External"/><Relationship Id="rId41" Type="http://schemas.openxmlformats.org/officeDocument/2006/relationships/hyperlink" Target="mailto:velvelayudhan@gmail.com" TargetMode="External"/><Relationship Id="rId62" Type="http://schemas.openxmlformats.org/officeDocument/2006/relationships/hyperlink" Target="mailto:said.jaincollege@gmail.com" TargetMode="External"/><Relationship Id="rId83" Type="http://schemas.openxmlformats.org/officeDocument/2006/relationships/hyperlink" Target="mailto:shraddhu90@gmail.com" TargetMode="External"/><Relationship Id="rId179" Type="http://schemas.openxmlformats.org/officeDocument/2006/relationships/hyperlink" Target="mailto:sunidhisharma1997@gmail.com" TargetMode="External"/><Relationship Id="rId365" Type="http://schemas.openxmlformats.org/officeDocument/2006/relationships/hyperlink" Target="mailto:sanjanajadhav321@gmail.com" TargetMode="External"/><Relationship Id="rId386" Type="http://schemas.openxmlformats.org/officeDocument/2006/relationships/hyperlink" Target="mailto:sanjanajadhav321@gmail.com" TargetMode="External"/><Relationship Id="rId551" Type="http://schemas.openxmlformats.org/officeDocument/2006/relationships/hyperlink" Target="mailto:samarasimhareddy.g@gmail.com" TargetMode="External"/><Relationship Id="rId190" Type="http://schemas.openxmlformats.org/officeDocument/2006/relationships/hyperlink" Target="mailto:sunidhisharma1997@gmail.com" TargetMode="External"/><Relationship Id="rId204" Type="http://schemas.openxmlformats.org/officeDocument/2006/relationships/hyperlink" Target="mailto:sunidhisharma1997@gmail.com" TargetMode="External"/><Relationship Id="rId225" Type="http://schemas.openxmlformats.org/officeDocument/2006/relationships/hyperlink" Target="mailto:alifard.ivwasiq@gmail.com" TargetMode="External"/><Relationship Id="rId246" Type="http://schemas.openxmlformats.org/officeDocument/2006/relationships/hyperlink" Target="mailto:alifard.ivwasiq@gmail.com" TargetMode="External"/><Relationship Id="rId267" Type="http://schemas.openxmlformats.org/officeDocument/2006/relationships/hyperlink" Target="mailto:alifard.ivwasiq@gmail.com" TargetMode="External"/><Relationship Id="rId288" Type="http://schemas.openxmlformats.org/officeDocument/2006/relationships/hyperlink" Target="mailto:ssumukha747@gmail.com" TargetMode="External"/><Relationship Id="rId411" Type="http://schemas.openxmlformats.org/officeDocument/2006/relationships/hyperlink" Target="mailto:naman.pathak391@gmail.com" TargetMode="External"/><Relationship Id="rId432" Type="http://schemas.openxmlformats.org/officeDocument/2006/relationships/hyperlink" Target="mailto:savitha0726@gmail.com" TargetMode="External"/><Relationship Id="rId453" Type="http://schemas.openxmlformats.org/officeDocument/2006/relationships/hyperlink" Target="mailto:savitha0726@gmail.com" TargetMode="External"/><Relationship Id="rId474" Type="http://schemas.openxmlformats.org/officeDocument/2006/relationships/hyperlink" Target="mailto:savitha0726@gmail.com" TargetMode="External"/><Relationship Id="rId509" Type="http://schemas.openxmlformats.org/officeDocument/2006/relationships/hyperlink" Target="mailto:sandeepjain6565@yahoo.in" TargetMode="External"/><Relationship Id="rId106" Type="http://schemas.openxmlformats.org/officeDocument/2006/relationships/hyperlink" Target="mailto:baisamrendrasingh692@gmail.com" TargetMode="External"/><Relationship Id="rId127" Type="http://schemas.openxmlformats.org/officeDocument/2006/relationships/hyperlink" Target="mailto:dixitabhargava@gmail.com" TargetMode="External"/><Relationship Id="rId313" Type="http://schemas.openxmlformats.org/officeDocument/2006/relationships/hyperlink" Target="mailto:mohdnabhann@gmail.com" TargetMode="External"/><Relationship Id="rId495" Type="http://schemas.openxmlformats.org/officeDocument/2006/relationships/hyperlink" Target="mailto:sahilsanjeeb04@gmail.com" TargetMode="External"/><Relationship Id="rId10" Type="http://schemas.openxmlformats.org/officeDocument/2006/relationships/hyperlink" Target="mailto:akshayjain86703@gmail.com" TargetMode="External"/><Relationship Id="rId31" Type="http://schemas.openxmlformats.org/officeDocument/2006/relationships/hyperlink" Target="mailto:shafiqmohammed182@gmail.com" TargetMode="External"/><Relationship Id="rId52" Type="http://schemas.openxmlformats.org/officeDocument/2006/relationships/hyperlink" Target="mailto:5lannytorres@gmail.com" TargetMode="External"/><Relationship Id="rId73" Type="http://schemas.openxmlformats.org/officeDocument/2006/relationships/hyperlink" Target="mailto:sumukhkamdur@gmail.com" TargetMode="External"/><Relationship Id="rId94" Type="http://schemas.openxmlformats.org/officeDocument/2006/relationships/hyperlink" Target="mailto:CALPAARJUN@HOTMAIL.COM" TargetMode="External"/><Relationship Id="rId148" Type="http://schemas.openxmlformats.org/officeDocument/2006/relationships/hyperlink" Target="mailto:mohammedhamadh042@gmail.com" TargetMode="External"/><Relationship Id="rId169" Type="http://schemas.openxmlformats.org/officeDocument/2006/relationships/hyperlink" Target="mailto:sunidhisharma1997@gmail.com" TargetMode="External"/><Relationship Id="rId334" Type="http://schemas.openxmlformats.org/officeDocument/2006/relationships/hyperlink" Target="mailto:vankadaratanisha@gmail.com" TargetMode="External"/><Relationship Id="rId355" Type="http://schemas.openxmlformats.org/officeDocument/2006/relationships/hyperlink" Target="mailto:sanjanajadhav321@gmail.com" TargetMode="External"/><Relationship Id="rId376" Type="http://schemas.openxmlformats.org/officeDocument/2006/relationships/hyperlink" Target="mailto:sanjanajadhav321@gmail.com" TargetMode="External"/><Relationship Id="rId397" Type="http://schemas.openxmlformats.org/officeDocument/2006/relationships/hyperlink" Target="mailto:kishanps11@gmail.com" TargetMode="External"/><Relationship Id="rId520" Type="http://schemas.openxmlformats.org/officeDocument/2006/relationships/hyperlink" Target="mailto:jalak.rasaily@gmail.com" TargetMode="External"/><Relationship Id="rId541" Type="http://schemas.openxmlformats.org/officeDocument/2006/relationships/hyperlink" Target="mailto:YAMU122@REDIFFMAIL.COM" TargetMode="External"/><Relationship Id="rId4" Type="http://schemas.openxmlformats.org/officeDocument/2006/relationships/hyperlink" Target="mailto:mjainashish@gmail.com" TargetMode="External"/><Relationship Id="rId180" Type="http://schemas.openxmlformats.org/officeDocument/2006/relationships/hyperlink" Target="mailto:sunidhisharma1997@gmail.com" TargetMode="External"/><Relationship Id="rId215" Type="http://schemas.openxmlformats.org/officeDocument/2006/relationships/hyperlink" Target="mailto:sunidhisharma1997@gmail.com" TargetMode="External"/><Relationship Id="rId236" Type="http://schemas.openxmlformats.org/officeDocument/2006/relationships/hyperlink" Target="mailto:alifard.ivwasiq@gmail.com" TargetMode="External"/><Relationship Id="rId257" Type="http://schemas.openxmlformats.org/officeDocument/2006/relationships/hyperlink" Target="mailto:alifard.ivwasiq@gmail.com" TargetMode="External"/><Relationship Id="rId278" Type="http://schemas.openxmlformats.org/officeDocument/2006/relationships/hyperlink" Target="mailto:alifard.ivwasiq@gmail.com" TargetMode="External"/><Relationship Id="rId401" Type="http://schemas.openxmlformats.org/officeDocument/2006/relationships/hyperlink" Target="mailto:psrathore150@gmail.com" TargetMode="External"/><Relationship Id="rId422" Type="http://schemas.openxmlformats.org/officeDocument/2006/relationships/hyperlink" Target="mailto:druthidhar03@gmail.com" TargetMode="External"/><Relationship Id="rId443" Type="http://schemas.openxmlformats.org/officeDocument/2006/relationships/hyperlink" Target="mailto:savitha0726@gmail.com" TargetMode="External"/><Relationship Id="rId464" Type="http://schemas.openxmlformats.org/officeDocument/2006/relationships/hyperlink" Target="mailto:savitha0726@gmail.com" TargetMode="External"/><Relationship Id="rId303" Type="http://schemas.openxmlformats.org/officeDocument/2006/relationships/hyperlink" Target="mailto:prathap.power@gmail.com" TargetMode="External"/><Relationship Id="rId485" Type="http://schemas.openxmlformats.org/officeDocument/2006/relationships/hyperlink" Target="mailto:savitha0726@gmail.com" TargetMode="External"/><Relationship Id="rId42" Type="http://schemas.openxmlformats.org/officeDocument/2006/relationships/hyperlink" Target="mailto:sampatprasad34@gmail.com" TargetMode="External"/><Relationship Id="rId84" Type="http://schemas.openxmlformats.org/officeDocument/2006/relationships/hyperlink" Target="mailto:dr_sadashiva@yahoo.co.in" TargetMode="External"/><Relationship Id="rId138" Type="http://schemas.openxmlformats.org/officeDocument/2006/relationships/hyperlink" Target="mailto:DRUVA1999@GMAIL.COM" TargetMode="External"/><Relationship Id="rId345" Type="http://schemas.openxmlformats.org/officeDocument/2006/relationships/hyperlink" Target="mailto:sanjanajadhav321@gmail.com" TargetMode="External"/><Relationship Id="rId387" Type="http://schemas.openxmlformats.org/officeDocument/2006/relationships/hyperlink" Target="mailto:sanjanajadhav321@gmail.com" TargetMode="External"/><Relationship Id="rId510" Type="http://schemas.openxmlformats.org/officeDocument/2006/relationships/hyperlink" Target="mailto:m.satyapriyadarshini@gmail.com" TargetMode="External"/><Relationship Id="rId552" Type="http://schemas.openxmlformats.org/officeDocument/2006/relationships/hyperlink" Target="mailto:narayanakonedela123@gmail.com" TargetMode="External"/><Relationship Id="rId191" Type="http://schemas.openxmlformats.org/officeDocument/2006/relationships/hyperlink" Target="mailto:sunidhisharma1997@gmail.com" TargetMode="External"/><Relationship Id="rId205" Type="http://schemas.openxmlformats.org/officeDocument/2006/relationships/hyperlink" Target="mailto:sunidhisharma1997@gmail.com" TargetMode="External"/><Relationship Id="rId247" Type="http://schemas.openxmlformats.org/officeDocument/2006/relationships/hyperlink" Target="mailto:alifard.ivwasiq@gmail.com" TargetMode="External"/><Relationship Id="rId412" Type="http://schemas.openxmlformats.org/officeDocument/2006/relationships/hyperlink" Target="mailto:pdgproloy26@gmail.com" TargetMode="External"/><Relationship Id="rId107" Type="http://schemas.openxmlformats.org/officeDocument/2006/relationships/hyperlink" Target="mailto:sk8414189@gmail.com" TargetMode="External"/><Relationship Id="rId289" Type="http://schemas.openxmlformats.org/officeDocument/2006/relationships/hyperlink" Target="mailto:kevinpayyappilly343@gmail.com" TargetMode="External"/><Relationship Id="rId454" Type="http://schemas.openxmlformats.org/officeDocument/2006/relationships/hyperlink" Target="mailto:savitha0726@gmail.com" TargetMode="External"/><Relationship Id="rId496" Type="http://schemas.openxmlformats.org/officeDocument/2006/relationships/hyperlink" Target="mailto:rajendra3764@gmail.com" TargetMode="External"/><Relationship Id="rId11" Type="http://schemas.openxmlformats.org/officeDocument/2006/relationships/hyperlink" Target="mailto:amanbilwadiya@gmail.com" TargetMode="External"/><Relationship Id="rId53" Type="http://schemas.openxmlformats.org/officeDocument/2006/relationships/hyperlink" Target="mailto:ahulrdj23@gmail.com" TargetMode="External"/><Relationship Id="rId149" Type="http://schemas.openxmlformats.org/officeDocument/2006/relationships/hyperlink" Target="mailto:arasif015@gmail.com" TargetMode="External"/><Relationship Id="rId314" Type="http://schemas.openxmlformats.org/officeDocument/2006/relationships/hyperlink" Target="mailto:jboo7ash@gmail.com" TargetMode="External"/><Relationship Id="rId356" Type="http://schemas.openxmlformats.org/officeDocument/2006/relationships/hyperlink" Target="mailto:sanjanajadhav321@gmail.com" TargetMode="External"/><Relationship Id="rId398" Type="http://schemas.openxmlformats.org/officeDocument/2006/relationships/hyperlink" Target="mailto:shrivastava.aman23@gmail.com" TargetMode="External"/><Relationship Id="rId521" Type="http://schemas.openxmlformats.org/officeDocument/2006/relationships/hyperlink" Target="mailto:hemanthgajula.2000@gmail.com" TargetMode="External"/><Relationship Id="rId95" Type="http://schemas.openxmlformats.org/officeDocument/2006/relationships/hyperlink" Target="mailto:BABITHAREDDY1970@GMAIL.COM" TargetMode="External"/><Relationship Id="rId160" Type="http://schemas.openxmlformats.org/officeDocument/2006/relationships/hyperlink" Target="mailto:sunidhisharma1997@gmail.com" TargetMode="External"/><Relationship Id="rId216" Type="http://schemas.openxmlformats.org/officeDocument/2006/relationships/hyperlink" Target="mailto:sunidhisharma1997@gmail.com" TargetMode="External"/><Relationship Id="rId423" Type="http://schemas.openxmlformats.org/officeDocument/2006/relationships/hyperlink" Target="mailto:tiwaripiyush25@gmail.com" TargetMode="External"/><Relationship Id="rId258" Type="http://schemas.openxmlformats.org/officeDocument/2006/relationships/hyperlink" Target="mailto:alifard.ivwasiq@gmail.com" TargetMode="External"/><Relationship Id="rId465" Type="http://schemas.openxmlformats.org/officeDocument/2006/relationships/hyperlink" Target="mailto:savitha0726@gmail.com" TargetMode="External"/><Relationship Id="rId22" Type="http://schemas.openxmlformats.org/officeDocument/2006/relationships/hyperlink" Target="mailto:hudaifhdf3@gmail.com" TargetMode="External"/><Relationship Id="rId64" Type="http://schemas.openxmlformats.org/officeDocument/2006/relationships/hyperlink" Target="mailto:satyam.tri01@gmail.com" TargetMode="External"/><Relationship Id="rId118" Type="http://schemas.openxmlformats.org/officeDocument/2006/relationships/hyperlink" Target="mailto:syedkhaja30@gmail.com" TargetMode="External"/><Relationship Id="rId325" Type="http://schemas.openxmlformats.org/officeDocument/2006/relationships/hyperlink" Target="mailto:NUKALAKISHAN@GMAIL.COM" TargetMode="External"/><Relationship Id="rId367" Type="http://schemas.openxmlformats.org/officeDocument/2006/relationships/hyperlink" Target="mailto:sanjanajadhav321@gmail.com" TargetMode="External"/><Relationship Id="rId532" Type="http://schemas.openxmlformats.org/officeDocument/2006/relationships/hyperlink" Target="mailto:prithvihmc@gmail.com" TargetMode="External"/><Relationship Id="rId171" Type="http://schemas.openxmlformats.org/officeDocument/2006/relationships/hyperlink" Target="mailto:sunidhisharma1997@gmail.com" TargetMode="External"/><Relationship Id="rId227" Type="http://schemas.openxmlformats.org/officeDocument/2006/relationships/hyperlink" Target="mailto:alifard.ivwasiq@gmail.com" TargetMode="External"/><Relationship Id="rId269" Type="http://schemas.openxmlformats.org/officeDocument/2006/relationships/hyperlink" Target="mailto:alifard.ivwasiq@gmail.com" TargetMode="External"/><Relationship Id="rId434" Type="http://schemas.openxmlformats.org/officeDocument/2006/relationships/hyperlink" Target="mailto:savitha0726@gmail.com" TargetMode="External"/><Relationship Id="rId476" Type="http://schemas.openxmlformats.org/officeDocument/2006/relationships/hyperlink" Target="mailto:savitha0726@gmail.com" TargetMode="External"/><Relationship Id="rId33" Type="http://schemas.openxmlformats.org/officeDocument/2006/relationships/hyperlink" Target="mailto:arjunprakash8118@gmail.com" TargetMode="External"/><Relationship Id="rId129" Type="http://schemas.openxmlformats.org/officeDocument/2006/relationships/hyperlink" Target="mailto:abhisheksubba.py@gmail.com" TargetMode="External"/><Relationship Id="rId280" Type="http://schemas.openxmlformats.org/officeDocument/2006/relationships/hyperlink" Target="mailto:alifard.ivwasiq@gmail.com" TargetMode="External"/><Relationship Id="rId336" Type="http://schemas.openxmlformats.org/officeDocument/2006/relationships/hyperlink" Target="mailto:anasnikar01@gmail.com" TargetMode="External"/><Relationship Id="rId501" Type="http://schemas.openxmlformats.org/officeDocument/2006/relationships/hyperlink" Target="mailto:sunklapverma4489@gmail.com" TargetMode="External"/><Relationship Id="rId543" Type="http://schemas.openxmlformats.org/officeDocument/2006/relationships/hyperlink" Target="mailto:anilkumarrps2017@gmail.com" TargetMode="External"/><Relationship Id="rId75" Type="http://schemas.openxmlformats.org/officeDocument/2006/relationships/hyperlink" Target="mailto:tskrishna11@gmail.com" TargetMode="External"/><Relationship Id="rId140" Type="http://schemas.openxmlformats.org/officeDocument/2006/relationships/hyperlink" Target="mailto:ANIRUDH.PADMANABAN@GMAIL.COM" TargetMode="External"/><Relationship Id="rId182" Type="http://schemas.openxmlformats.org/officeDocument/2006/relationships/hyperlink" Target="mailto:sunidhisharma1997@gmail.com" TargetMode="External"/><Relationship Id="rId378" Type="http://schemas.openxmlformats.org/officeDocument/2006/relationships/hyperlink" Target="mailto:sanjanajadhav321@gmail.com" TargetMode="External"/><Relationship Id="rId403" Type="http://schemas.openxmlformats.org/officeDocument/2006/relationships/hyperlink" Target="mailto:pksb99999@gmail.com" TargetMode="External"/><Relationship Id="rId6" Type="http://schemas.openxmlformats.org/officeDocument/2006/relationships/hyperlink" Target="mailto:PAVITRAKSWAMY@GMAIL.COM" TargetMode="External"/><Relationship Id="rId238" Type="http://schemas.openxmlformats.org/officeDocument/2006/relationships/hyperlink" Target="mailto:alifard.ivwasiq@gmail.com" TargetMode="External"/><Relationship Id="rId445" Type="http://schemas.openxmlformats.org/officeDocument/2006/relationships/hyperlink" Target="mailto:savitha0726@gmail.com" TargetMode="External"/><Relationship Id="rId487" Type="http://schemas.openxmlformats.org/officeDocument/2006/relationships/hyperlink" Target="mailto:savitha0726@gmail.com" TargetMode="External"/><Relationship Id="rId291" Type="http://schemas.openxmlformats.org/officeDocument/2006/relationships/hyperlink" Target="mailto:poojithadatla@gmail.com" TargetMode="External"/><Relationship Id="rId305" Type="http://schemas.openxmlformats.org/officeDocument/2006/relationships/hyperlink" Target="mailto:ybunny50@gmail.com" TargetMode="External"/><Relationship Id="rId347" Type="http://schemas.openxmlformats.org/officeDocument/2006/relationships/hyperlink" Target="mailto:sanjanajadhav321@gmail.com" TargetMode="External"/><Relationship Id="rId512" Type="http://schemas.openxmlformats.org/officeDocument/2006/relationships/hyperlink" Target="mailto:saikirankumarreddy850@gmail.com" TargetMode="External"/><Relationship Id="rId44" Type="http://schemas.openxmlformats.org/officeDocument/2006/relationships/hyperlink" Target="mailto:kiran661reddy@gmail.com" TargetMode="External"/><Relationship Id="rId86" Type="http://schemas.openxmlformats.org/officeDocument/2006/relationships/hyperlink" Target="mailto:sunidhisharma1997@gmail.com" TargetMode="External"/><Relationship Id="rId151" Type="http://schemas.openxmlformats.org/officeDocument/2006/relationships/hyperlink" Target="mailto:venugopalerisetty@gmail.com" TargetMode="External"/><Relationship Id="rId389" Type="http://schemas.openxmlformats.org/officeDocument/2006/relationships/hyperlink" Target="mailto:sskss123.456@gmail.com" TargetMode="External"/><Relationship Id="rId193" Type="http://schemas.openxmlformats.org/officeDocument/2006/relationships/hyperlink" Target="mailto:sunidhisharma1997@gmail.com" TargetMode="External"/><Relationship Id="rId207" Type="http://schemas.openxmlformats.org/officeDocument/2006/relationships/hyperlink" Target="mailto:sunidhisharma1997@gmail.com" TargetMode="External"/><Relationship Id="rId249" Type="http://schemas.openxmlformats.org/officeDocument/2006/relationships/hyperlink" Target="mailto:alifard.ivwasiq@gmail.com" TargetMode="External"/><Relationship Id="rId414" Type="http://schemas.openxmlformats.org/officeDocument/2006/relationships/hyperlink" Target="mailto:jainatishay167@yahoo.in" TargetMode="External"/><Relationship Id="rId456" Type="http://schemas.openxmlformats.org/officeDocument/2006/relationships/hyperlink" Target="mailto:savitha0726@gmail.com" TargetMode="External"/><Relationship Id="rId498" Type="http://schemas.openxmlformats.org/officeDocument/2006/relationships/hyperlink" Target="mailto:sriutpalnath270@gmail.com" TargetMode="External"/><Relationship Id="rId13" Type="http://schemas.openxmlformats.org/officeDocument/2006/relationships/hyperlink" Target="mailto:anaghasrinath@gmail.com" TargetMode="External"/><Relationship Id="rId109" Type="http://schemas.openxmlformats.org/officeDocument/2006/relationships/hyperlink" Target="mailto:babafakruddin701@gmail.com" TargetMode="External"/><Relationship Id="rId260" Type="http://schemas.openxmlformats.org/officeDocument/2006/relationships/hyperlink" Target="mailto:alifard.ivwasiq@gmail.com" TargetMode="External"/><Relationship Id="rId316" Type="http://schemas.openxmlformats.org/officeDocument/2006/relationships/hyperlink" Target="mailto:kaushikannu6999@gmail.com" TargetMode="External"/><Relationship Id="rId523" Type="http://schemas.openxmlformats.org/officeDocument/2006/relationships/hyperlink" Target="mailto:yellatiakhil541@gmail.com" TargetMode="External"/><Relationship Id="rId55" Type="http://schemas.openxmlformats.org/officeDocument/2006/relationships/hyperlink" Target="mailto:raj.shekar360@gmail.com" TargetMode="External"/><Relationship Id="rId97" Type="http://schemas.openxmlformats.org/officeDocument/2006/relationships/hyperlink" Target="mailto:hussainjamali786@gmail.com" TargetMode="External"/><Relationship Id="rId120" Type="http://schemas.openxmlformats.org/officeDocument/2006/relationships/hyperlink" Target="mailto:vamsireddy1729@gmail.com" TargetMode="External"/><Relationship Id="rId358" Type="http://schemas.openxmlformats.org/officeDocument/2006/relationships/hyperlink" Target="mailto:sanjanajadhav321@gmail.com" TargetMode="External"/><Relationship Id="rId162" Type="http://schemas.openxmlformats.org/officeDocument/2006/relationships/hyperlink" Target="mailto:sunidhisharma1997@gmail.com" TargetMode="External"/><Relationship Id="rId218" Type="http://schemas.openxmlformats.org/officeDocument/2006/relationships/hyperlink" Target="mailto:alifard.ivwasiq@gmail.com" TargetMode="External"/><Relationship Id="rId425" Type="http://schemas.openxmlformats.org/officeDocument/2006/relationships/hyperlink" Target="mailto:rahulgunda007@gmail.com" TargetMode="External"/><Relationship Id="rId467" Type="http://schemas.openxmlformats.org/officeDocument/2006/relationships/hyperlink" Target="mailto:savitha0726@gmail.com" TargetMode="External"/><Relationship Id="rId271" Type="http://schemas.openxmlformats.org/officeDocument/2006/relationships/hyperlink" Target="mailto:alifard.ivwasiq@gmail.com" TargetMode="External"/><Relationship Id="rId24" Type="http://schemas.openxmlformats.org/officeDocument/2006/relationships/hyperlink" Target="mailto:sufi.4083@gmail.com" TargetMode="External"/><Relationship Id="rId66" Type="http://schemas.openxmlformats.org/officeDocument/2006/relationships/hyperlink" Target="mailto:rcbshivam15@gmail.com" TargetMode="External"/><Relationship Id="rId131" Type="http://schemas.openxmlformats.org/officeDocument/2006/relationships/hyperlink" Target="mailto:personalfile12345@gmail.com" TargetMode="External"/><Relationship Id="rId327" Type="http://schemas.openxmlformats.org/officeDocument/2006/relationships/hyperlink" Target="mailto:YUVANATHEEN@GMAIL.COM" TargetMode="External"/><Relationship Id="rId369" Type="http://schemas.openxmlformats.org/officeDocument/2006/relationships/hyperlink" Target="mailto:sanjanajadhav321@gmail.com" TargetMode="External"/><Relationship Id="rId534" Type="http://schemas.openxmlformats.org/officeDocument/2006/relationships/hyperlink" Target="mailto:sankarmunikrishnappa@gmail.com" TargetMode="External"/><Relationship Id="rId173" Type="http://schemas.openxmlformats.org/officeDocument/2006/relationships/hyperlink" Target="mailto:sunidhisharma1997@gmail.com" TargetMode="External"/><Relationship Id="rId229" Type="http://schemas.openxmlformats.org/officeDocument/2006/relationships/hyperlink" Target="mailto:alifard.ivwasiq@gmail.com" TargetMode="External"/><Relationship Id="rId380" Type="http://schemas.openxmlformats.org/officeDocument/2006/relationships/hyperlink" Target="mailto:sanjanajadhav321@gmail.com" TargetMode="External"/><Relationship Id="rId436" Type="http://schemas.openxmlformats.org/officeDocument/2006/relationships/hyperlink" Target="mailto:savitha0726@gmail.com" TargetMode="External"/><Relationship Id="rId240" Type="http://schemas.openxmlformats.org/officeDocument/2006/relationships/hyperlink" Target="mailto:alifard.ivwasiq@gmail.com" TargetMode="External"/><Relationship Id="rId478" Type="http://schemas.openxmlformats.org/officeDocument/2006/relationships/hyperlink" Target="mailto:savitha0726@gmail.com" TargetMode="External"/><Relationship Id="rId35" Type="http://schemas.openxmlformats.org/officeDocument/2006/relationships/hyperlink" Target="mailto:deepakbhulani@gmail.com" TargetMode="External"/><Relationship Id="rId77" Type="http://schemas.openxmlformats.org/officeDocument/2006/relationships/hyperlink" Target="mailto:prof.anilanal@gmail.com" TargetMode="External"/><Relationship Id="rId100" Type="http://schemas.openxmlformats.org/officeDocument/2006/relationships/hyperlink" Target="mailto:charanroyal39@gmail.com" TargetMode="External"/><Relationship Id="rId282" Type="http://schemas.openxmlformats.org/officeDocument/2006/relationships/hyperlink" Target="mailto:davidckolady@gmail.com" TargetMode="External"/><Relationship Id="rId338" Type="http://schemas.openxmlformats.org/officeDocument/2006/relationships/hyperlink" Target="mailto:SHREYASRINIVASA29@YAHOO.COM" TargetMode="External"/><Relationship Id="rId503" Type="http://schemas.openxmlformats.org/officeDocument/2006/relationships/hyperlink" Target="mailto:nawarmiras@gmail.com" TargetMode="External"/><Relationship Id="rId545" Type="http://schemas.openxmlformats.org/officeDocument/2006/relationships/hyperlink" Target="mailto:sksagargouda@gmail.com" TargetMode="External"/><Relationship Id="rId8" Type="http://schemas.openxmlformats.org/officeDocument/2006/relationships/hyperlink" Target="mailto:akash.k1997@gmail.com" TargetMode="External"/><Relationship Id="rId142" Type="http://schemas.openxmlformats.org/officeDocument/2006/relationships/hyperlink" Target="mailto:HOTWANIADITYA1203@GMAIL.COM" TargetMode="External"/><Relationship Id="rId184" Type="http://schemas.openxmlformats.org/officeDocument/2006/relationships/hyperlink" Target="mailto:sunidhisharma1997@gmail.com" TargetMode="External"/><Relationship Id="rId391" Type="http://schemas.openxmlformats.org/officeDocument/2006/relationships/hyperlink" Target="mailto:girish.kemba26@gmail.com" TargetMode="External"/><Relationship Id="rId405" Type="http://schemas.openxmlformats.org/officeDocument/2006/relationships/hyperlink" Target="mailto:vidyapurple903@gmail.com" TargetMode="External"/><Relationship Id="rId447" Type="http://schemas.openxmlformats.org/officeDocument/2006/relationships/hyperlink" Target="mailto:savitha0726@gmail.com" TargetMode="External"/><Relationship Id="rId251" Type="http://schemas.openxmlformats.org/officeDocument/2006/relationships/hyperlink" Target="mailto:alifard.ivwasiq@gmail.com" TargetMode="External"/><Relationship Id="rId489" Type="http://schemas.openxmlformats.org/officeDocument/2006/relationships/hyperlink" Target="mailto:savitha0726@gmail.com" TargetMode="External"/><Relationship Id="rId46" Type="http://schemas.openxmlformats.org/officeDocument/2006/relationships/hyperlink" Target="mailto:seftikhari@gmail.com" TargetMode="External"/><Relationship Id="rId293" Type="http://schemas.openxmlformats.org/officeDocument/2006/relationships/hyperlink" Target="mailto:ajithjacinthmandadi77@gmail.com" TargetMode="External"/><Relationship Id="rId307" Type="http://schemas.openxmlformats.org/officeDocument/2006/relationships/hyperlink" Target="mailto:abinshajizsx@gmail.com" TargetMode="External"/><Relationship Id="rId349" Type="http://schemas.openxmlformats.org/officeDocument/2006/relationships/hyperlink" Target="mailto:sanjanajadhav321@gmail.com" TargetMode="External"/><Relationship Id="rId514" Type="http://schemas.openxmlformats.org/officeDocument/2006/relationships/hyperlink" Target="mailto:sairatnasravan123@gmail.com" TargetMode="External"/><Relationship Id="rId88" Type="http://schemas.openxmlformats.org/officeDocument/2006/relationships/hyperlink" Target="mailto:adiljahangeer5@yahoo.com" TargetMode="External"/><Relationship Id="rId111" Type="http://schemas.openxmlformats.org/officeDocument/2006/relationships/hyperlink" Target="mailto:prateek.arora.22.06@gmail.com" TargetMode="External"/><Relationship Id="rId153" Type="http://schemas.openxmlformats.org/officeDocument/2006/relationships/hyperlink" Target="mailto:shreyanshc321@gmail.com" TargetMode="External"/><Relationship Id="rId195" Type="http://schemas.openxmlformats.org/officeDocument/2006/relationships/hyperlink" Target="mailto:sunidhisharma1997@gmail.com" TargetMode="External"/><Relationship Id="rId209" Type="http://schemas.openxmlformats.org/officeDocument/2006/relationships/hyperlink" Target="mailto:sunidhisharma1997@gmail.com" TargetMode="External"/><Relationship Id="rId360" Type="http://schemas.openxmlformats.org/officeDocument/2006/relationships/hyperlink" Target="mailto:sanjanajadhav321@gmail.com" TargetMode="External"/><Relationship Id="rId416" Type="http://schemas.openxmlformats.org/officeDocument/2006/relationships/hyperlink" Target="mailto:ANKITHSINGHMALIK@GMAIL.COM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mailto:harshaakula2299@gmail.com" TargetMode="External"/><Relationship Id="rId299" Type="http://schemas.openxmlformats.org/officeDocument/2006/relationships/hyperlink" Target="mailto:robinrajan75@gmail.com" TargetMode="External"/><Relationship Id="rId21" Type="http://schemas.openxmlformats.org/officeDocument/2006/relationships/hyperlink" Target="mailto:enayatullah.hamdard@yahoo.com" TargetMode="External"/><Relationship Id="rId63" Type="http://schemas.openxmlformats.org/officeDocument/2006/relationships/hyperlink" Target="mailto:tseringtnsh1876@gmail.com" TargetMode="External"/><Relationship Id="rId159" Type="http://schemas.openxmlformats.org/officeDocument/2006/relationships/hyperlink" Target="mailto:pmayankjain@gmail.com" TargetMode="External"/><Relationship Id="rId324" Type="http://schemas.openxmlformats.org/officeDocument/2006/relationships/hyperlink" Target="mailto:kkrakshitha08@gmail.com" TargetMode="External"/><Relationship Id="rId366" Type="http://schemas.openxmlformats.org/officeDocument/2006/relationships/hyperlink" Target="mailto:smtsaha0727@gmal.com" TargetMode="External"/><Relationship Id="rId531" Type="http://schemas.openxmlformats.org/officeDocument/2006/relationships/hyperlink" Target="mailto:yadhu5002@gmail.com" TargetMode="External"/><Relationship Id="rId170" Type="http://schemas.openxmlformats.org/officeDocument/2006/relationships/hyperlink" Target="mailto:rekhadvs@gmail.com" TargetMode="External"/><Relationship Id="rId226" Type="http://schemas.openxmlformats.org/officeDocument/2006/relationships/hyperlink" Target="mailto:vijayalakshmi31168@gmail.com" TargetMode="External"/><Relationship Id="rId433" Type="http://schemas.openxmlformats.org/officeDocument/2006/relationships/hyperlink" Target="mailto:varunlalwani99@gmail.com" TargetMode="External"/><Relationship Id="rId268" Type="http://schemas.openxmlformats.org/officeDocument/2006/relationships/hyperlink" Target="mailto:surajsesnadris@gmail.com" TargetMode="External"/><Relationship Id="rId475" Type="http://schemas.openxmlformats.org/officeDocument/2006/relationships/hyperlink" Target="mailto:hemanthsrinivas2204@gmail.com" TargetMode="External"/><Relationship Id="rId32" Type="http://schemas.openxmlformats.org/officeDocument/2006/relationships/hyperlink" Target="mailto:nandanasunil20@gmail.com" TargetMode="External"/><Relationship Id="rId74" Type="http://schemas.openxmlformats.org/officeDocument/2006/relationships/hyperlink" Target="mailto:sharath333999@gmail.com" TargetMode="External"/><Relationship Id="rId128" Type="http://schemas.openxmlformats.org/officeDocument/2006/relationships/hyperlink" Target="mailto:rakeshshabhari@gmail" TargetMode="External"/><Relationship Id="rId335" Type="http://schemas.openxmlformats.org/officeDocument/2006/relationships/hyperlink" Target="mailto:tzainshaikh@gmail.com" TargetMode="External"/><Relationship Id="rId377" Type="http://schemas.openxmlformats.org/officeDocument/2006/relationships/hyperlink" Target="mailto:vishnuthottassery@gmail.com" TargetMode="External"/><Relationship Id="rId500" Type="http://schemas.openxmlformats.org/officeDocument/2006/relationships/hyperlink" Target="mailto:mohith090@gmail.com" TargetMode="External"/><Relationship Id="rId5" Type="http://schemas.openxmlformats.org/officeDocument/2006/relationships/hyperlink" Target="mailto:SAILESHKUMAR7333@GMAIL.COM" TargetMode="External"/><Relationship Id="rId181" Type="http://schemas.openxmlformats.org/officeDocument/2006/relationships/hyperlink" Target="mailto:nikitanagpal4@gmail.com" TargetMode="External"/><Relationship Id="rId237" Type="http://schemas.openxmlformats.org/officeDocument/2006/relationships/hyperlink" Target="mailto:monimathews3@gmail.com" TargetMode="External"/><Relationship Id="rId402" Type="http://schemas.openxmlformats.org/officeDocument/2006/relationships/hyperlink" Target="mailto:amark737@gmail.com" TargetMode="External"/><Relationship Id="rId279" Type="http://schemas.openxmlformats.org/officeDocument/2006/relationships/hyperlink" Target="mailto:amanbilwadiya@gmail.com" TargetMode="External"/><Relationship Id="rId444" Type="http://schemas.openxmlformats.org/officeDocument/2006/relationships/hyperlink" Target="mailto:vjayendrapandey@gmail.com" TargetMode="External"/><Relationship Id="rId486" Type="http://schemas.openxmlformats.org/officeDocument/2006/relationships/hyperlink" Target="mailto:deepup070@gmail.com" TargetMode="External"/><Relationship Id="rId43" Type="http://schemas.openxmlformats.org/officeDocument/2006/relationships/hyperlink" Target="mailto:rishabdani@gmail.com" TargetMode="External"/><Relationship Id="rId139" Type="http://schemas.openxmlformats.org/officeDocument/2006/relationships/hyperlink" Target="mailto:blackrock405@gmail.com" TargetMode="External"/><Relationship Id="rId290" Type="http://schemas.openxmlformats.org/officeDocument/2006/relationships/hyperlink" Target="mailto:hsdenenjay@gmail.com" TargetMode="External"/><Relationship Id="rId304" Type="http://schemas.openxmlformats.org/officeDocument/2006/relationships/hyperlink" Target="mailto:kram4354@gmail.com" TargetMode="External"/><Relationship Id="rId346" Type="http://schemas.openxmlformats.org/officeDocument/2006/relationships/hyperlink" Target="mailto:prabhakar.bl@rediffmail.com" TargetMode="External"/><Relationship Id="rId388" Type="http://schemas.openxmlformats.org/officeDocument/2006/relationships/hyperlink" Target="mailto:adiljahangeer5@yahoo.com" TargetMode="External"/><Relationship Id="rId511" Type="http://schemas.openxmlformats.org/officeDocument/2006/relationships/hyperlink" Target="mailto:karthik17gowda@gmail.com" TargetMode="External"/><Relationship Id="rId85" Type="http://schemas.openxmlformats.org/officeDocument/2006/relationships/hyperlink" Target="mailto:vipu17192@gmail.com" TargetMode="External"/><Relationship Id="rId150" Type="http://schemas.openxmlformats.org/officeDocument/2006/relationships/hyperlink" Target="mailto:mukeshjain930@4.mail.com" TargetMode="External"/><Relationship Id="rId192" Type="http://schemas.openxmlformats.org/officeDocument/2006/relationships/hyperlink" Target="mailto:cchandru71@gmail.com" TargetMode="External"/><Relationship Id="rId206" Type="http://schemas.openxmlformats.org/officeDocument/2006/relationships/hyperlink" Target="mailto:anitajat235@gmail.com" TargetMode="External"/><Relationship Id="rId413" Type="http://schemas.openxmlformats.org/officeDocument/2006/relationships/hyperlink" Target="mailto:monishaasha4998@gmail.com" TargetMode="External"/><Relationship Id="rId248" Type="http://schemas.openxmlformats.org/officeDocument/2006/relationships/hyperlink" Target="mailto:gn7418@gmail.com" TargetMode="External"/><Relationship Id="rId455" Type="http://schemas.openxmlformats.org/officeDocument/2006/relationships/hyperlink" Target="mailto:vivek.agara@gmail.com" TargetMode="External"/><Relationship Id="rId497" Type="http://schemas.openxmlformats.org/officeDocument/2006/relationships/hyperlink" Target="mailto:nishahul@gmail.com" TargetMode="External"/><Relationship Id="rId12" Type="http://schemas.openxmlformats.org/officeDocument/2006/relationships/hyperlink" Target="mailto:ABHISANTO20@GMAIL.COM" TargetMode="External"/><Relationship Id="rId108" Type="http://schemas.openxmlformats.org/officeDocument/2006/relationships/hyperlink" Target="mailto:njagadishjaga1@gmail.com" TargetMode="External"/><Relationship Id="rId315" Type="http://schemas.openxmlformats.org/officeDocument/2006/relationships/hyperlink" Target="mailto:nischaykiil@gmail.com" TargetMode="External"/><Relationship Id="rId357" Type="http://schemas.openxmlformats.org/officeDocument/2006/relationships/hyperlink" Target="mailto:rcbshivam15@gmail.com" TargetMode="External"/><Relationship Id="rId522" Type="http://schemas.openxmlformats.org/officeDocument/2006/relationships/hyperlink" Target="mailto:dhirsona9982@gmail.com" TargetMode="External"/><Relationship Id="rId54" Type="http://schemas.openxmlformats.org/officeDocument/2006/relationships/hyperlink" Target="mailto:tejascooljackie14@gmail.com" TargetMode="External"/><Relationship Id="rId96" Type="http://schemas.openxmlformats.org/officeDocument/2006/relationships/hyperlink" Target="mailto:shivanid.r3291@gmail.com" TargetMode="External"/><Relationship Id="rId161" Type="http://schemas.openxmlformats.org/officeDocument/2006/relationships/hyperlink" Target="mailto:sharmayagnesh1704@gmail.com" TargetMode="External"/><Relationship Id="rId217" Type="http://schemas.openxmlformats.org/officeDocument/2006/relationships/hyperlink" Target="mailto:bibhushadahal@yahoo.com" TargetMode="External"/><Relationship Id="rId399" Type="http://schemas.openxmlformats.org/officeDocument/2006/relationships/hyperlink" Target="mailto:MAZINKMOHAMMED@GMAIL.COM" TargetMode="External"/><Relationship Id="rId259" Type="http://schemas.openxmlformats.org/officeDocument/2006/relationships/hyperlink" Target="mailto:lohit.neela@gmail.com" TargetMode="External"/><Relationship Id="rId424" Type="http://schemas.openxmlformats.org/officeDocument/2006/relationships/hyperlink" Target="mailto:edgeshreyas@gmail.com" TargetMode="External"/><Relationship Id="rId466" Type="http://schemas.openxmlformats.org/officeDocument/2006/relationships/hyperlink" Target="mailto:tejasratan1995@gmail.com" TargetMode="External"/><Relationship Id="rId23" Type="http://schemas.openxmlformats.org/officeDocument/2006/relationships/hyperlink" Target="mailto:harsimran501@gmail.com" TargetMode="External"/><Relationship Id="rId119" Type="http://schemas.openxmlformats.org/officeDocument/2006/relationships/hyperlink" Target="mailto:karthik@svgindiabiz" TargetMode="External"/><Relationship Id="rId270" Type="http://schemas.openxmlformats.org/officeDocument/2006/relationships/hyperlink" Target="mailto:VJ301095E@GMAIL.COM" TargetMode="External"/><Relationship Id="rId326" Type="http://schemas.openxmlformats.org/officeDocument/2006/relationships/hyperlink" Target="mailto:RAMESHPA01@gmail.com" TargetMode="External"/><Relationship Id="rId533" Type="http://schemas.openxmlformats.org/officeDocument/2006/relationships/hyperlink" Target="mailto:mk3223@gmail.com" TargetMode="External"/><Relationship Id="rId65" Type="http://schemas.openxmlformats.org/officeDocument/2006/relationships/hyperlink" Target="mailto:gourav.bhansali@yahoo.in" TargetMode="External"/><Relationship Id="rId130" Type="http://schemas.openxmlformats.org/officeDocument/2006/relationships/hyperlink" Target="mailto:rockbuddyram@gmail.com" TargetMode="External"/><Relationship Id="rId368" Type="http://schemas.openxmlformats.org/officeDocument/2006/relationships/hyperlink" Target="mailto:susantabanik123@gmail.com" TargetMode="External"/><Relationship Id="rId172" Type="http://schemas.openxmlformats.org/officeDocument/2006/relationships/hyperlink" Target="mailto:jigar.jain93@yahoo.in" TargetMode="External"/><Relationship Id="rId228" Type="http://schemas.openxmlformats.org/officeDocument/2006/relationships/hyperlink" Target="mailto:roshinikota.rk@gmail.com" TargetMode="External"/><Relationship Id="rId435" Type="http://schemas.openxmlformats.org/officeDocument/2006/relationships/hyperlink" Target="mailto:sahil.gongully@gmail.com" TargetMode="External"/><Relationship Id="rId477" Type="http://schemas.openxmlformats.org/officeDocument/2006/relationships/hyperlink" Target="mailto:akashahah9818@gmail.com" TargetMode="External"/><Relationship Id="rId281" Type="http://schemas.openxmlformats.org/officeDocument/2006/relationships/hyperlink" Target="mailto:anaghasrinath@gmail.com" TargetMode="External"/><Relationship Id="rId337" Type="http://schemas.openxmlformats.org/officeDocument/2006/relationships/hyperlink" Target="mailto:h.eftikhai@gmail.com" TargetMode="External"/><Relationship Id="rId502" Type="http://schemas.openxmlformats.org/officeDocument/2006/relationships/hyperlink" Target="mailto:jayeshkumar.jkp@gmail.com" TargetMode="External"/><Relationship Id="rId34" Type="http://schemas.openxmlformats.org/officeDocument/2006/relationships/hyperlink" Target="mailto:dadhichnv2510@gmail.com" TargetMode="External"/><Relationship Id="rId76" Type="http://schemas.openxmlformats.org/officeDocument/2006/relationships/hyperlink" Target="mailto:vikasdhull.077@gmail.com" TargetMode="External"/><Relationship Id="rId141" Type="http://schemas.openxmlformats.org/officeDocument/2006/relationships/hyperlink" Target="mailto:muhammedmanal04@gmail.com" TargetMode="External"/><Relationship Id="rId379" Type="http://schemas.openxmlformats.org/officeDocument/2006/relationships/hyperlink" Target="mailto:zainabhusain786@gmail.com" TargetMode="External"/><Relationship Id="rId7" Type="http://schemas.openxmlformats.org/officeDocument/2006/relationships/hyperlink" Target="mailto:syedfaisal1996@gmail.com" TargetMode="External"/><Relationship Id="rId183" Type="http://schemas.openxmlformats.org/officeDocument/2006/relationships/hyperlink" Target="mailto:gurramvineeth9459@gmail.com" TargetMode="External"/><Relationship Id="rId239" Type="http://schemas.openxmlformats.org/officeDocument/2006/relationships/hyperlink" Target="mailto:tapywaechitsike@gmail.com" TargetMode="External"/><Relationship Id="rId390" Type="http://schemas.openxmlformats.org/officeDocument/2006/relationships/hyperlink" Target="mailto:msm@uab.ac.in" TargetMode="External"/><Relationship Id="rId404" Type="http://schemas.openxmlformats.org/officeDocument/2006/relationships/hyperlink" Target="mailto:hussainjamali786@gmail.com" TargetMode="External"/><Relationship Id="rId446" Type="http://schemas.openxmlformats.org/officeDocument/2006/relationships/hyperlink" Target="mailto:smitha.vijayakumar18@gmail.com" TargetMode="External"/><Relationship Id="rId250" Type="http://schemas.openxmlformats.org/officeDocument/2006/relationships/hyperlink" Target="mailto:007prabhumachi@gmail.com" TargetMode="External"/><Relationship Id="rId292" Type="http://schemas.openxmlformats.org/officeDocument/2006/relationships/hyperlink" Target="mailto:madanmittal.62@gmail.com" TargetMode="External"/><Relationship Id="rId306" Type="http://schemas.openxmlformats.org/officeDocument/2006/relationships/hyperlink" Target="mailto:kruthick.1997@gmail.com" TargetMode="External"/><Relationship Id="rId488" Type="http://schemas.openxmlformats.org/officeDocument/2006/relationships/hyperlink" Target="mailto:raghu.meruga@gmail.com" TargetMode="External"/><Relationship Id="rId45" Type="http://schemas.openxmlformats.org/officeDocument/2006/relationships/hyperlink" Target="mailto:anikamehta10@gmail.com" TargetMode="External"/><Relationship Id="rId87" Type="http://schemas.openxmlformats.org/officeDocument/2006/relationships/hyperlink" Target="mailto:tanaya8842@gmail.com" TargetMode="External"/><Relationship Id="rId110" Type="http://schemas.openxmlformats.org/officeDocument/2006/relationships/hyperlink" Target="mailto:kunalshroff641@gmail.com" TargetMode="External"/><Relationship Id="rId348" Type="http://schemas.openxmlformats.org/officeDocument/2006/relationships/hyperlink" Target="mailto:ankush98reddy@icloud.com" TargetMode="External"/><Relationship Id="rId513" Type="http://schemas.openxmlformats.org/officeDocument/2006/relationships/hyperlink" Target="mailto:shahabkingkhan@gmail.com" TargetMode="External"/><Relationship Id="rId152" Type="http://schemas.openxmlformats.org/officeDocument/2006/relationships/hyperlink" Target="mailto:viju149@rediffmail.com" TargetMode="External"/><Relationship Id="rId194" Type="http://schemas.openxmlformats.org/officeDocument/2006/relationships/hyperlink" Target="mailto:anup.srk15@gmail.com" TargetMode="External"/><Relationship Id="rId208" Type="http://schemas.openxmlformats.org/officeDocument/2006/relationships/hyperlink" Target="mailto:maanas.kaalra@gmail.com" TargetMode="External"/><Relationship Id="rId415" Type="http://schemas.openxmlformats.org/officeDocument/2006/relationships/hyperlink" Target="mailto:zain0maniyar@gmail.com" TargetMode="External"/><Relationship Id="rId457" Type="http://schemas.openxmlformats.org/officeDocument/2006/relationships/hyperlink" Target="mailto:Nrreddy.7614@gmail.com" TargetMode="External"/><Relationship Id="rId261" Type="http://schemas.openxmlformats.org/officeDocument/2006/relationships/hyperlink" Target="mailto:praveencool@gmail.com" TargetMode="External"/><Relationship Id="rId499" Type="http://schemas.openxmlformats.org/officeDocument/2006/relationships/hyperlink" Target="mailto:mohdsarfasms@gmail.com" TargetMode="External"/><Relationship Id="rId14" Type="http://schemas.openxmlformats.org/officeDocument/2006/relationships/hyperlink" Target="mailto:aditya.raivhura04@gmail.com" TargetMode="External"/><Relationship Id="rId56" Type="http://schemas.openxmlformats.org/officeDocument/2006/relationships/hyperlink" Target="mailto:tejassangtani@gmail.com" TargetMode="External"/><Relationship Id="rId317" Type="http://schemas.openxmlformats.org/officeDocument/2006/relationships/hyperlink" Target="mailto:arjunprakash8118@gmail.com" TargetMode="External"/><Relationship Id="rId359" Type="http://schemas.openxmlformats.org/officeDocument/2006/relationships/hyperlink" Target="mailto:shubhamkr696@gmail.com" TargetMode="External"/><Relationship Id="rId524" Type="http://schemas.openxmlformats.org/officeDocument/2006/relationships/hyperlink" Target="mailto:KAUSHIKGMROCKS@GMAIL.COM" TargetMode="External"/><Relationship Id="rId98" Type="http://schemas.openxmlformats.org/officeDocument/2006/relationships/hyperlink" Target="mailto:narahari70@yahoo.com" TargetMode="External"/><Relationship Id="rId121" Type="http://schemas.openxmlformats.org/officeDocument/2006/relationships/hyperlink" Target="mailto:mohitnchandawat@gmail.com" TargetMode="External"/><Relationship Id="rId163" Type="http://schemas.openxmlformats.org/officeDocument/2006/relationships/hyperlink" Target="mailto:pooja23198@gmail.com" TargetMode="External"/><Relationship Id="rId219" Type="http://schemas.openxmlformats.org/officeDocument/2006/relationships/hyperlink" Target="mailto:sonakshitaparia97@gmail.com" TargetMode="External"/><Relationship Id="rId370" Type="http://schemas.openxmlformats.org/officeDocument/2006/relationships/hyperlink" Target="mailto:trjasgovindappa@gmail.com" TargetMode="External"/><Relationship Id="rId426" Type="http://schemas.openxmlformats.org/officeDocument/2006/relationships/hyperlink" Target="mailto:mohammedashfaq98@gmail.com" TargetMode="External"/><Relationship Id="rId230" Type="http://schemas.openxmlformats.org/officeDocument/2006/relationships/hyperlink" Target="mailto:chirak999@gmail.com" TargetMode="External"/><Relationship Id="rId468" Type="http://schemas.openxmlformats.org/officeDocument/2006/relationships/hyperlink" Target="mailto:nikkygupta1000@gmail.com" TargetMode="External"/><Relationship Id="rId25" Type="http://schemas.openxmlformats.org/officeDocument/2006/relationships/hyperlink" Target="mailto:khalidsharifi722@gmail.com" TargetMode="External"/><Relationship Id="rId46" Type="http://schemas.openxmlformats.org/officeDocument/2006/relationships/hyperlink" Target="mailto:sheikyusuf1997@gmail.com" TargetMode="External"/><Relationship Id="rId67" Type="http://schemas.openxmlformats.org/officeDocument/2006/relationships/hyperlink" Target="mailto:sh.meghana@gmail.com" TargetMode="External"/><Relationship Id="rId272" Type="http://schemas.openxmlformats.org/officeDocument/2006/relationships/hyperlink" Target="mailto:sudeshreddy8@gmail.com" TargetMode="External"/><Relationship Id="rId293" Type="http://schemas.openxmlformats.org/officeDocument/2006/relationships/hyperlink" Target="mailto:sahilmane@gmail.com" TargetMode="External"/><Relationship Id="rId307" Type="http://schemas.openxmlformats.org/officeDocument/2006/relationships/hyperlink" Target="mailto:madhurenunath@gmail.com" TargetMode="External"/><Relationship Id="rId328" Type="http://schemas.openxmlformats.org/officeDocument/2006/relationships/hyperlink" Target="mailto:nikhiljayyn@gmail.com" TargetMode="External"/><Relationship Id="rId349" Type="http://schemas.openxmlformats.org/officeDocument/2006/relationships/hyperlink" Target="mailto:SULICHISHTY@HMAIL.COM" TargetMode="External"/><Relationship Id="rId514" Type="http://schemas.openxmlformats.org/officeDocument/2006/relationships/hyperlink" Target="mailto:bbekc61@gmail.com" TargetMode="External"/><Relationship Id="rId535" Type="http://schemas.openxmlformats.org/officeDocument/2006/relationships/vmlDrawing" Target="../drawings/vmlDrawing1.vml"/><Relationship Id="rId88" Type="http://schemas.openxmlformats.org/officeDocument/2006/relationships/hyperlink" Target="mailto:divensatishchopra@gmail.com" TargetMode="External"/><Relationship Id="rId111" Type="http://schemas.openxmlformats.org/officeDocument/2006/relationships/hyperlink" Target="mailto:anjalibose39@yahoo.in" TargetMode="External"/><Relationship Id="rId132" Type="http://schemas.openxmlformats.org/officeDocument/2006/relationships/hyperlink" Target="mailto:piyushagrawal112@gmail.com" TargetMode="External"/><Relationship Id="rId153" Type="http://schemas.openxmlformats.org/officeDocument/2006/relationships/hyperlink" Target="mailto:taheranayeem01@gmail.com" TargetMode="External"/><Relationship Id="rId174" Type="http://schemas.openxmlformats.org/officeDocument/2006/relationships/hyperlink" Target="mailto:ujwal50000@gmail.com" TargetMode="External"/><Relationship Id="rId195" Type="http://schemas.openxmlformats.org/officeDocument/2006/relationships/hyperlink" Target="mailto:samantsharma@icloud.com" TargetMode="External"/><Relationship Id="rId209" Type="http://schemas.openxmlformats.org/officeDocument/2006/relationships/hyperlink" Target="mailto:sanjibsulu@gmail.com" TargetMode="External"/><Relationship Id="rId360" Type="http://schemas.openxmlformats.org/officeDocument/2006/relationships/hyperlink" Target="mailto:shubhamvarma333@gmail.com" TargetMode="External"/><Relationship Id="rId381" Type="http://schemas.openxmlformats.org/officeDocument/2006/relationships/hyperlink" Target="mailto:mehrotrarishab01@gmail.com" TargetMode="External"/><Relationship Id="rId416" Type="http://schemas.openxmlformats.org/officeDocument/2006/relationships/hyperlink" Target="mailto:preethamjain@gmail.com" TargetMode="External"/><Relationship Id="rId220" Type="http://schemas.openxmlformats.org/officeDocument/2006/relationships/hyperlink" Target="mailto:aaliyahsaji@gmail.com" TargetMode="External"/><Relationship Id="rId241" Type="http://schemas.openxmlformats.org/officeDocument/2006/relationships/hyperlink" Target="mailto:jeevanorton@gmail.com" TargetMode="External"/><Relationship Id="rId437" Type="http://schemas.openxmlformats.org/officeDocument/2006/relationships/hyperlink" Target="mailto:namgyal5569@gmail.com" TargetMode="External"/><Relationship Id="rId458" Type="http://schemas.openxmlformats.org/officeDocument/2006/relationships/hyperlink" Target="mailto:Siddycricket@gmail.com" TargetMode="External"/><Relationship Id="rId479" Type="http://schemas.openxmlformats.org/officeDocument/2006/relationships/hyperlink" Target="mailto:surdudu420@gmail.com" TargetMode="External"/><Relationship Id="rId15" Type="http://schemas.openxmlformats.org/officeDocument/2006/relationships/hyperlink" Target="mailto:alifard.ivwasiq@gmail.com" TargetMode="External"/><Relationship Id="rId36" Type="http://schemas.openxmlformats.org/officeDocument/2006/relationships/hyperlink" Target="mailto:nishantloyola@gmail.com" TargetMode="External"/><Relationship Id="rId57" Type="http://schemas.openxmlformats.org/officeDocument/2006/relationships/hyperlink" Target="mailto:KARTHIKARUNACHAL@YAHOO.COM" TargetMode="External"/><Relationship Id="rId262" Type="http://schemas.openxmlformats.org/officeDocument/2006/relationships/hyperlink" Target="mailto:parijatnhce2@gmail.com" TargetMode="External"/><Relationship Id="rId283" Type="http://schemas.openxmlformats.org/officeDocument/2006/relationships/hyperlink" Target="mailto:chandar1100@gmail.com" TargetMode="External"/><Relationship Id="rId318" Type="http://schemas.openxmlformats.org/officeDocument/2006/relationships/hyperlink" Target="mailto:jonwin96@gmail.com" TargetMode="External"/><Relationship Id="rId339" Type="http://schemas.openxmlformats.org/officeDocument/2006/relationships/hyperlink" Target="mailto:nick10messi@gmail.com" TargetMode="External"/><Relationship Id="rId490" Type="http://schemas.openxmlformats.org/officeDocument/2006/relationships/hyperlink" Target="mailto:anushree.a.n65@gmail.com" TargetMode="External"/><Relationship Id="rId504" Type="http://schemas.openxmlformats.org/officeDocument/2006/relationships/hyperlink" Target="mailto:gnaman99@yahoo.com" TargetMode="External"/><Relationship Id="rId525" Type="http://schemas.openxmlformats.org/officeDocument/2006/relationships/hyperlink" Target="mailto:reshmapjain@gmail.com" TargetMode="External"/><Relationship Id="rId78" Type="http://schemas.openxmlformats.org/officeDocument/2006/relationships/hyperlink" Target="mailto:suepumpset@gmail.com" TargetMode="External"/><Relationship Id="rId99" Type="http://schemas.openxmlformats.org/officeDocument/2006/relationships/hyperlink" Target="mailto:savitha0726@gmail.com" TargetMode="External"/><Relationship Id="rId101" Type="http://schemas.openxmlformats.org/officeDocument/2006/relationships/hyperlink" Target="mailto:mjainashish@gmail.com" TargetMode="External"/><Relationship Id="rId122" Type="http://schemas.openxmlformats.org/officeDocument/2006/relationships/hyperlink" Target="mailto:bhartendradhoreliya25@gmail.com" TargetMode="External"/><Relationship Id="rId143" Type="http://schemas.openxmlformats.org/officeDocument/2006/relationships/hyperlink" Target="mailto:dhruvrathi23@gmail.com" TargetMode="External"/><Relationship Id="rId164" Type="http://schemas.openxmlformats.org/officeDocument/2006/relationships/hyperlink" Target="mailto:insiya139@gmail.com" TargetMode="External"/><Relationship Id="rId185" Type="http://schemas.openxmlformats.org/officeDocument/2006/relationships/hyperlink" Target="mailto:yash.mehts262@gmail.com" TargetMode="External"/><Relationship Id="rId350" Type="http://schemas.openxmlformats.org/officeDocument/2006/relationships/hyperlink" Target="mailto:sbfrds@gmail.com" TargetMode="External"/><Relationship Id="rId371" Type="http://schemas.openxmlformats.org/officeDocument/2006/relationships/hyperlink" Target="mailto:tejus10@yahoo.com" TargetMode="External"/><Relationship Id="rId406" Type="http://schemas.openxmlformats.org/officeDocument/2006/relationships/hyperlink" Target="mailto:BABAANUP@GMAIL.COM" TargetMode="External"/><Relationship Id="rId9" Type="http://schemas.openxmlformats.org/officeDocument/2006/relationships/hyperlink" Target="mailto:deepuforever1301@gmail.com" TargetMode="External"/><Relationship Id="rId210" Type="http://schemas.openxmlformats.org/officeDocument/2006/relationships/hyperlink" Target="mailto:mithra.myna04@gmail.com" TargetMode="External"/><Relationship Id="rId392" Type="http://schemas.openxmlformats.org/officeDocument/2006/relationships/hyperlink" Target="mailto:saiashruthraju@gmail.com" TargetMode="External"/><Relationship Id="rId427" Type="http://schemas.openxmlformats.org/officeDocument/2006/relationships/hyperlink" Target="mailto:freakstr.anandhu@gmail.com" TargetMode="External"/><Relationship Id="rId448" Type="http://schemas.openxmlformats.org/officeDocument/2006/relationships/hyperlink" Target="mailto:ayushmarlecha10@gmail.com" TargetMode="External"/><Relationship Id="rId469" Type="http://schemas.openxmlformats.org/officeDocument/2006/relationships/hyperlink" Target="mailto:tejakodamala@gmail.com" TargetMode="External"/><Relationship Id="rId26" Type="http://schemas.openxmlformats.org/officeDocument/2006/relationships/hyperlink" Target="mailto:krupesh202@gmail.com" TargetMode="External"/><Relationship Id="rId231" Type="http://schemas.openxmlformats.org/officeDocument/2006/relationships/hyperlink" Target="mailto:hemanthscooty76@gmail.com" TargetMode="External"/><Relationship Id="rId252" Type="http://schemas.openxmlformats.org/officeDocument/2006/relationships/hyperlink" Target="mailto:ononavya@gmail.com" TargetMode="External"/><Relationship Id="rId273" Type="http://schemas.openxmlformats.org/officeDocument/2006/relationships/hyperlink" Target="mailto:abhishekgwd3@Gmail.com" TargetMode="External"/><Relationship Id="rId294" Type="http://schemas.openxmlformats.org/officeDocument/2006/relationships/hyperlink" Target="mailto:hudaifhdf3@gmail.com" TargetMode="External"/><Relationship Id="rId308" Type="http://schemas.openxmlformats.org/officeDocument/2006/relationships/hyperlink" Target="mailto:manam.wahge@gmail.com" TargetMode="External"/><Relationship Id="rId329" Type="http://schemas.openxmlformats.org/officeDocument/2006/relationships/hyperlink" Target="mailto:danny.shekar06@gmail.com" TargetMode="External"/><Relationship Id="rId480" Type="http://schemas.openxmlformats.org/officeDocument/2006/relationships/hyperlink" Target="mailto:bsdhanushrao@gmail.com" TargetMode="External"/><Relationship Id="rId515" Type="http://schemas.openxmlformats.org/officeDocument/2006/relationships/hyperlink" Target="mailto:xbatajoo@gmail.com" TargetMode="External"/><Relationship Id="rId536" Type="http://schemas.openxmlformats.org/officeDocument/2006/relationships/comments" Target="../comments1.xml"/><Relationship Id="rId47" Type="http://schemas.openxmlformats.org/officeDocument/2006/relationships/hyperlink" Target="mailto:kalashSHI650@gmail.com" TargetMode="External"/><Relationship Id="rId68" Type="http://schemas.openxmlformats.org/officeDocument/2006/relationships/hyperlink" Target="mailto:kajaykumar987@gmail.com" TargetMode="External"/><Relationship Id="rId89" Type="http://schemas.openxmlformats.org/officeDocument/2006/relationships/hyperlink" Target="mailto:rahulsuper86@gmail.com" TargetMode="External"/><Relationship Id="rId112" Type="http://schemas.openxmlformats.org/officeDocument/2006/relationships/hyperlink" Target="mailto:chandukumarkudavall1123@gmail." TargetMode="External"/><Relationship Id="rId133" Type="http://schemas.openxmlformats.org/officeDocument/2006/relationships/hyperlink" Target="mailto:v.gorani05@gmail.com" TargetMode="External"/><Relationship Id="rId154" Type="http://schemas.openxmlformats.org/officeDocument/2006/relationships/hyperlink" Target="mailto:jayeshdesarala@gmail.com" TargetMode="External"/><Relationship Id="rId175" Type="http://schemas.openxmlformats.org/officeDocument/2006/relationships/hyperlink" Target="mailto:vlatha882@gmail.com" TargetMode="External"/><Relationship Id="rId340" Type="http://schemas.openxmlformats.org/officeDocument/2006/relationships/hyperlink" Target="mailto:hiitspankajpatel@gmail.com" TargetMode="External"/><Relationship Id="rId361" Type="http://schemas.openxmlformats.org/officeDocument/2006/relationships/hyperlink" Target="mailto:nshubhdeep@gmail.com" TargetMode="External"/><Relationship Id="rId196" Type="http://schemas.openxmlformats.org/officeDocument/2006/relationships/hyperlink" Target="mailto:gunjany007@gmail.com" TargetMode="External"/><Relationship Id="rId200" Type="http://schemas.openxmlformats.org/officeDocument/2006/relationships/hyperlink" Target="mailto:navyaks849@gmail.com" TargetMode="External"/><Relationship Id="rId382" Type="http://schemas.openxmlformats.org/officeDocument/2006/relationships/hyperlink" Target="mailto:shraddhu90@gmail.com" TargetMode="External"/><Relationship Id="rId417" Type="http://schemas.openxmlformats.org/officeDocument/2006/relationships/hyperlink" Target="mailto:anjalijainaj99@gmail.com" TargetMode="External"/><Relationship Id="rId438" Type="http://schemas.openxmlformats.org/officeDocument/2006/relationships/hyperlink" Target="mailto:choephelgyaltsen13@gmail.com" TargetMode="External"/><Relationship Id="rId459" Type="http://schemas.openxmlformats.org/officeDocument/2006/relationships/hyperlink" Target="mailto:nandish54.nbr@gmail.com" TargetMode="External"/><Relationship Id="rId16" Type="http://schemas.openxmlformats.org/officeDocument/2006/relationships/hyperlink" Target="mailto:amith.v.97@gmail.com" TargetMode="External"/><Relationship Id="rId221" Type="http://schemas.openxmlformats.org/officeDocument/2006/relationships/hyperlink" Target="mailto:kritikakarkera@rocketmail.com" TargetMode="External"/><Relationship Id="rId242" Type="http://schemas.openxmlformats.org/officeDocument/2006/relationships/hyperlink" Target="mailto:MK32223@GMAIL.COM" TargetMode="External"/><Relationship Id="rId263" Type="http://schemas.openxmlformats.org/officeDocument/2006/relationships/hyperlink" Target="mailto:mithunuthappa49@gmail.com" TargetMode="External"/><Relationship Id="rId284" Type="http://schemas.openxmlformats.org/officeDocument/2006/relationships/hyperlink" Target="mailto:arjunan25@gmail.com" TargetMode="External"/><Relationship Id="rId319" Type="http://schemas.openxmlformats.org/officeDocument/2006/relationships/hyperlink" Target="mailto:deepakbhulani@gmail.com" TargetMode="External"/><Relationship Id="rId470" Type="http://schemas.openxmlformats.org/officeDocument/2006/relationships/hyperlink" Target="mailto:manjotsingh281999@gmail.com" TargetMode="External"/><Relationship Id="rId491" Type="http://schemas.openxmlformats.org/officeDocument/2006/relationships/hyperlink" Target="mailto:kushalnandi77@gmail.com" TargetMode="External"/><Relationship Id="rId505" Type="http://schemas.openxmlformats.org/officeDocument/2006/relationships/hyperlink" Target="mailto:roopa2412@gmail.com" TargetMode="External"/><Relationship Id="rId526" Type="http://schemas.openxmlformats.org/officeDocument/2006/relationships/hyperlink" Target="mailto:sakuntala19292@gmail.com" TargetMode="External"/><Relationship Id="rId37" Type="http://schemas.openxmlformats.org/officeDocument/2006/relationships/hyperlink" Target="mailto:nitheshmr98@gmail.com" TargetMode="External"/><Relationship Id="rId58" Type="http://schemas.openxmlformats.org/officeDocument/2006/relationships/hyperlink" Target="mailto:9845162025.pn@gmail.com" TargetMode="External"/><Relationship Id="rId79" Type="http://schemas.openxmlformats.org/officeDocument/2006/relationships/hyperlink" Target="mailto:ankit.giri18522@gmail.com" TargetMode="External"/><Relationship Id="rId102" Type="http://schemas.openxmlformats.org/officeDocument/2006/relationships/hyperlink" Target="mailto:rohanashok02@gmail.com" TargetMode="External"/><Relationship Id="rId123" Type="http://schemas.openxmlformats.org/officeDocument/2006/relationships/hyperlink" Target="mailto:mdsaqlain777@yahoo.com" TargetMode="External"/><Relationship Id="rId144" Type="http://schemas.openxmlformats.org/officeDocument/2006/relationships/hyperlink" Target="mailto:rahulrakesh200@gmail.com" TargetMode="External"/><Relationship Id="rId330" Type="http://schemas.openxmlformats.org/officeDocument/2006/relationships/hyperlink" Target="mailto:shah1213@gmail.com" TargetMode="External"/><Relationship Id="rId90" Type="http://schemas.openxmlformats.org/officeDocument/2006/relationships/hyperlink" Target="mailto:das.november@gmail.com" TargetMode="External"/><Relationship Id="rId165" Type="http://schemas.openxmlformats.org/officeDocument/2006/relationships/hyperlink" Target="mailto:adidascool8@gmail.com" TargetMode="External"/><Relationship Id="rId186" Type="http://schemas.openxmlformats.org/officeDocument/2006/relationships/hyperlink" Target="mailto:sahababli9932@gmail.com" TargetMode="External"/><Relationship Id="rId351" Type="http://schemas.openxmlformats.org/officeDocument/2006/relationships/hyperlink" Target="mailto:safi.brice@gmail.com" TargetMode="External"/><Relationship Id="rId372" Type="http://schemas.openxmlformats.org/officeDocument/2006/relationships/hyperlink" Target="mailto:vijayalakshmiblore@gmail.com" TargetMode="External"/><Relationship Id="rId393" Type="http://schemas.openxmlformats.org/officeDocument/2006/relationships/hyperlink" Target="mailto:arjunlukke@gmail.com" TargetMode="External"/><Relationship Id="rId407" Type="http://schemas.openxmlformats.org/officeDocument/2006/relationships/hyperlink" Target="mailto:mr.vijramki@gmail.com" TargetMode="External"/><Relationship Id="rId428" Type="http://schemas.openxmlformats.org/officeDocument/2006/relationships/hyperlink" Target="mailto:harshithaani123@gmail.com" TargetMode="External"/><Relationship Id="rId449" Type="http://schemas.openxmlformats.org/officeDocument/2006/relationships/hyperlink" Target="mailto:maheennahalali@gmail.com" TargetMode="External"/><Relationship Id="rId211" Type="http://schemas.openxmlformats.org/officeDocument/2006/relationships/hyperlink" Target="mailto:moniicamahala@gmail.com" TargetMode="External"/><Relationship Id="rId232" Type="http://schemas.openxmlformats.org/officeDocument/2006/relationships/hyperlink" Target="mailto:faizanuddin768@gmail.com" TargetMode="External"/><Relationship Id="rId253" Type="http://schemas.openxmlformats.org/officeDocument/2006/relationships/hyperlink" Target="mailto:kishorechinu5161@gmail.com" TargetMode="External"/><Relationship Id="rId274" Type="http://schemas.openxmlformats.org/officeDocument/2006/relationships/hyperlink" Target="mailto:adibinsur@gmail.com" TargetMode="External"/><Relationship Id="rId295" Type="http://schemas.openxmlformats.org/officeDocument/2006/relationships/hyperlink" Target="mailto:saqlain.ahmed97@gmail.com" TargetMode="External"/><Relationship Id="rId309" Type="http://schemas.openxmlformats.org/officeDocument/2006/relationships/hyperlink" Target="mailto:mr.vijramki@gmail.com" TargetMode="External"/><Relationship Id="rId460" Type="http://schemas.openxmlformats.org/officeDocument/2006/relationships/hyperlink" Target="mailto:pulkitkothari12@gmail.com" TargetMode="External"/><Relationship Id="rId481" Type="http://schemas.openxmlformats.org/officeDocument/2006/relationships/hyperlink" Target="mailto:darshan.pv.1999@gmail.com" TargetMode="External"/><Relationship Id="rId516" Type="http://schemas.openxmlformats.org/officeDocument/2006/relationships/hyperlink" Target="mailto:aishwarya.sures97@gmail.com" TargetMode="External"/><Relationship Id="rId27" Type="http://schemas.openxmlformats.org/officeDocument/2006/relationships/hyperlink" Target="mailto:msjmadhu21@gmail.com" TargetMode="External"/><Relationship Id="rId48" Type="http://schemas.openxmlformats.org/officeDocument/2006/relationships/hyperlink" Target="mailto:shashreya64@gmail.com" TargetMode="External"/><Relationship Id="rId69" Type="http://schemas.openxmlformats.org/officeDocument/2006/relationships/hyperlink" Target="mailto:shubhaj1998@gmail.com" TargetMode="External"/><Relationship Id="rId113" Type="http://schemas.openxmlformats.org/officeDocument/2006/relationships/hyperlink" Target="mailto:anamikapar@gmail.com" TargetMode="External"/><Relationship Id="rId134" Type="http://schemas.openxmlformats.org/officeDocument/2006/relationships/hyperlink" Target="mailto:reyursatra@gmail.com" TargetMode="External"/><Relationship Id="rId320" Type="http://schemas.openxmlformats.org/officeDocument/2006/relationships/hyperlink" Target="mailto:amzy_rockks@hotmail.com" TargetMode="External"/><Relationship Id="rId80" Type="http://schemas.openxmlformats.org/officeDocument/2006/relationships/hyperlink" Target="mailto:rohannm1154@gmail.com" TargetMode="External"/><Relationship Id="rId155" Type="http://schemas.openxmlformats.org/officeDocument/2006/relationships/hyperlink" Target="mailto:emjay0718@gmail.com" TargetMode="External"/><Relationship Id="rId176" Type="http://schemas.openxmlformats.org/officeDocument/2006/relationships/hyperlink" Target="mailto:skherle21@gmail.com" TargetMode="External"/><Relationship Id="rId197" Type="http://schemas.openxmlformats.org/officeDocument/2006/relationships/hyperlink" Target="mailto:draishavarun@GMAIL.COM" TargetMode="External"/><Relationship Id="rId341" Type="http://schemas.openxmlformats.org/officeDocument/2006/relationships/hyperlink" Target="mailto:RATHODPRANAY12@GMAIL.COM" TargetMode="External"/><Relationship Id="rId362" Type="http://schemas.openxmlformats.org/officeDocument/2006/relationships/hyperlink" Target="mailto:sindhoora.sadananda@gmail.com" TargetMode="External"/><Relationship Id="rId383" Type="http://schemas.openxmlformats.org/officeDocument/2006/relationships/hyperlink" Target="mailto:dr_sadashiva@yahoo.co.in" TargetMode="External"/><Relationship Id="rId418" Type="http://schemas.openxmlformats.org/officeDocument/2006/relationships/hyperlink" Target="mailto:jainvridhi@gmail.com" TargetMode="External"/><Relationship Id="rId439" Type="http://schemas.openxmlformats.org/officeDocument/2006/relationships/hyperlink" Target="mailto:rahul.rahulgandhi98@gmail.com" TargetMode="External"/><Relationship Id="rId201" Type="http://schemas.openxmlformats.org/officeDocument/2006/relationships/hyperlink" Target="mailto:imadraza25@yahoo.com" TargetMode="External"/><Relationship Id="rId222" Type="http://schemas.openxmlformats.org/officeDocument/2006/relationships/hyperlink" Target="mailto:sidnabble789@gmail.com" TargetMode="External"/><Relationship Id="rId243" Type="http://schemas.openxmlformats.org/officeDocument/2006/relationships/hyperlink" Target="mailto:afrozpashasoujaboy46@gmail.com" TargetMode="External"/><Relationship Id="rId264" Type="http://schemas.openxmlformats.org/officeDocument/2006/relationships/hyperlink" Target="mailto:Aaishwarya.bysani@gmail.com" TargetMode="External"/><Relationship Id="rId285" Type="http://schemas.openxmlformats.org/officeDocument/2006/relationships/hyperlink" Target="mailto:djmusicacester@gmail.com" TargetMode="External"/><Relationship Id="rId450" Type="http://schemas.openxmlformats.org/officeDocument/2006/relationships/hyperlink" Target="mailto:akashkurien316@gmail.com" TargetMode="External"/><Relationship Id="rId471" Type="http://schemas.openxmlformats.org/officeDocument/2006/relationships/hyperlink" Target="mailto:akhilanishsebastian@gmail.com" TargetMode="External"/><Relationship Id="rId506" Type="http://schemas.openxmlformats.org/officeDocument/2006/relationships/hyperlink" Target="mailto:yakuli123@gmail.com" TargetMode="External"/><Relationship Id="rId17" Type="http://schemas.openxmlformats.org/officeDocument/2006/relationships/hyperlink" Target="mailto:dhanushbabu44@gmail.com" TargetMode="External"/><Relationship Id="rId38" Type="http://schemas.openxmlformats.org/officeDocument/2006/relationships/hyperlink" Target="mailto:nivedhamohan947@gmail.com" TargetMode="External"/><Relationship Id="rId59" Type="http://schemas.openxmlformats.org/officeDocument/2006/relationships/hyperlink" Target="mailto:skycool729@gmail.com" TargetMode="External"/><Relationship Id="rId103" Type="http://schemas.openxmlformats.org/officeDocument/2006/relationships/hyperlink" Target="mailto:sinchu17.sinchana@gmail.com" TargetMode="External"/><Relationship Id="rId124" Type="http://schemas.openxmlformats.org/officeDocument/2006/relationships/hyperlink" Target="mailto:sangeetha.tirpatur@gmail.com" TargetMode="External"/><Relationship Id="rId310" Type="http://schemas.openxmlformats.org/officeDocument/2006/relationships/hyperlink" Target="mailto:ateeq3567@gmail.com" TargetMode="External"/><Relationship Id="rId492" Type="http://schemas.openxmlformats.org/officeDocument/2006/relationships/hyperlink" Target="mailto:muskanperiwal1284@gmail.com" TargetMode="External"/><Relationship Id="rId527" Type="http://schemas.openxmlformats.org/officeDocument/2006/relationships/hyperlink" Target="mailto:alishbholan7@gmail.com" TargetMode="External"/><Relationship Id="rId70" Type="http://schemas.openxmlformats.org/officeDocument/2006/relationships/hyperlink" Target="mailto:libmatejas@gmail.com" TargetMode="External"/><Relationship Id="rId91" Type="http://schemas.openxmlformats.org/officeDocument/2006/relationships/hyperlink" Target="mailto:karan85530703@gmail.com" TargetMode="External"/><Relationship Id="rId145" Type="http://schemas.openxmlformats.org/officeDocument/2006/relationships/hyperlink" Target="mailto:hareshkumar106@gmail.com" TargetMode="External"/><Relationship Id="rId166" Type="http://schemas.openxmlformats.org/officeDocument/2006/relationships/hyperlink" Target="mailto:ommair10@gmail.com" TargetMode="External"/><Relationship Id="rId187" Type="http://schemas.openxmlformats.org/officeDocument/2006/relationships/hyperlink" Target="mailto:vanig.bhat@yahoo.co.in" TargetMode="External"/><Relationship Id="rId331" Type="http://schemas.openxmlformats.org/officeDocument/2006/relationships/hyperlink" Target="mailto:sampatprasad34@gmail.com" TargetMode="External"/><Relationship Id="rId352" Type="http://schemas.openxmlformats.org/officeDocument/2006/relationships/hyperlink" Target="mailto:said.jaincollege@gmail.com" TargetMode="External"/><Relationship Id="rId373" Type="http://schemas.openxmlformats.org/officeDocument/2006/relationships/hyperlink" Target="mailto:prof.anilanal@gmail.com" TargetMode="External"/><Relationship Id="rId394" Type="http://schemas.openxmlformats.org/officeDocument/2006/relationships/hyperlink" Target="mailto:KUNALMEHROTRA.KM44@GMAIL.COM" TargetMode="External"/><Relationship Id="rId408" Type="http://schemas.openxmlformats.org/officeDocument/2006/relationships/hyperlink" Target="mailto:sharadhibs@gmail.com" TargetMode="External"/><Relationship Id="rId429" Type="http://schemas.openxmlformats.org/officeDocument/2006/relationships/hyperlink" Target="mailto:likithswaroop464@gmail.com" TargetMode="External"/><Relationship Id="rId1" Type="http://schemas.openxmlformats.org/officeDocument/2006/relationships/hyperlink" Target="mailto:nabeelpasha370@gmail.com" TargetMode="External"/><Relationship Id="rId212" Type="http://schemas.openxmlformats.org/officeDocument/2006/relationships/hyperlink" Target="mailto:sonalikarki1998@gmail.com" TargetMode="External"/><Relationship Id="rId233" Type="http://schemas.openxmlformats.org/officeDocument/2006/relationships/hyperlink" Target="mailto:kenponnanna@gmail.com" TargetMode="External"/><Relationship Id="rId254" Type="http://schemas.openxmlformats.org/officeDocument/2006/relationships/hyperlink" Target="mailto:hemanthkumar791@gmail.com" TargetMode="External"/><Relationship Id="rId440" Type="http://schemas.openxmlformats.org/officeDocument/2006/relationships/hyperlink" Target="mailto:mnkvm85@gmail.com" TargetMode="External"/><Relationship Id="rId28" Type="http://schemas.openxmlformats.org/officeDocument/2006/relationships/hyperlink" Target="mailto:manisha.shaa@gmail.com" TargetMode="External"/><Relationship Id="rId49" Type="http://schemas.openxmlformats.org/officeDocument/2006/relationships/hyperlink" Target="mailto:sunilhthadani13@gmail.com" TargetMode="External"/><Relationship Id="rId114" Type="http://schemas.openxmlformats.org/officeDocument/2006/relationships/hyperlink" Target="mailto:naveena.munaga@gmail.com" TargetMode="External"/><Relationship Id="rId275" Type="http://schemas.openxmlformats.org/officeDocument/2006/relationships/hyperlink" Target="mailto:likhithgajendra@gmail.com" TargetMode="External"/><Relationship Id="rId296" Type="http://schemas.openxmlformats.org/officeDocument/2006/relationships/hyperlink" Target="mailto:sufi.4083@gmail.com" TargetMode="External"/><Relationship Id="rId300" Type="http://schemas.openxmlformats.org/officeDocument/2006/relationships/hyperlink" Target="mailto:pradeep6067@gmail.com" TargetMode="External"/><Relationship Id="rId461" Type="http://schemas.openxmlformats.org/officeDocument/2006/relationships/hyperlink" Target="mailto:yashikravi23@gmail.com" TargetMode="External"/><Relationship Id="rId482" Type="http://schemas.openxmlformats.org/officeDocument/2006/relationships/hyperlink" Target="mailto:guddukejal06@gmail.com" TargetMode="External"/><Relationship Id="rId517" Type="http://schemas.openxmlformats.org/officeDocument/2006/relationships/hyperlink" Target="mailto:confusedlemmings26@gmail.com" TargetMode="External"/><Relationship Id="rId60" Type="http://schemas.openxmlformats.org/officeDocument/2006/relationships/hyperlink" Target="mailto:adityarockko@gmail.com" TargetMode="External"/><Relationship Id="rId81" Type="http://schemas.openxmlformats.org/officeDocument/2006/relationships/hyperlink" Target="mailto:raghutr3@gmail.com" TargetMode="External"/><Relationship Id="rId135" Type="http://schemas.openxmlformats.org/officeDocument/2006/relationships/hyperlink" Target="mailto:abrarmd216@gmail.com" TargetMode="External"/><Relationship Id="rId156" Type="http://schemas.openxmlformats.org/officeDocument/2006/relationships/hyperlink" Target="mailto:jonsonchoudhary@gmail.com" TargetMode="External"/><Relationship Id="rId177" Type="http://schemas.openxmlformats.org/officeDocument/2006/relationships/hyperlink" Target="mailto:santosh.slp57@gmail.com" TargetMode="External"/><Relationship Id="rId198" Type="http://schemas.openxmlformats.org/officeDocument/2006/relationships/hyperlink" Target="mailto:fardeen1498@gmail.com" TargetMode="External"/><Relationship Id="rId321" Type="http://schemas.openxmlformats.org/officeDocument/2006/relationships/hyperlink" Target="mailto:bhaskarfoxy@gmail.com" TargetMode="External"/><Relationship Id="rId342" Type="http://schemas.openxmlformats.org/officeDocument/2006/relationships/hyperlink" Target="mailto:5lannytorres@gmail.com" TargetMode="External"/><Relationship Id="rId363" Type="http://schemas.openxmlformats.org/officeDocument/2006/relationships/hyperlink" Target="mailto:sirishakj@gmail.cm" TargetMode="External"/><Relationship Id="rId384" Type="http://schemas.openxmlformats.org/officeDocument/2006/relationships/hyperlink" Target="mailto:yamini.queen@gmail.com" TargetMode="External"/><Relationship Id="rId419" Type="http://schemas.openxmlformats.org/officeDocument/2006/relationships/hyperlink" Target="mailto:Nikitajaincool3108@gmail.com" TargetMode="External"/><Relationship Id="rId202" Type="http://schemas.openxmlformats.org/officeDocument/2006/relationships/hyperlink" Target="mailto:prajwal.m1996@gmail.com" TargetMode="External"/><Relationship Id="rId223" Type="http://schemas.openxmlformats.org/officeDocument/2006/relationships/hyperlink" Target="mailto:lata_divakaran@yahoo.com" TargetMode="External"/><Relationship Id="rId244" Type="http://schemas.openxmlformats.org/officeDocument/2006/relationships/hyperlink" Target="mailto:harsha1940@gmail.com" TargetMode="External"/><Relationship Id="rId430" Type="http://schemas.openxmlformats.org/officeDocument/2006/relationships/hyperlink" Target="mailto:rachanan713@gmail.com" TargetMode="External"/><Relationship Id="rId18" Type="http://schemas.openxmlformats.org/officeDocument/2006/relationships/hyperlink" Target="mailto:dhanushbabu44@gmail.com" TargetMode="External"/><Relationship Id="rId39" Type="http://schemas.openxmlformats.org/officeDocument/2006/relationships/hyperlink" Target="mailto:palsanggurung1996@gmail.com" TargetMode="External"/><Relationship Id="rId265" Type="http://schemas.openxmlformats.org/officeDocument/2006/relationships/hyperlink" Target="mailto:PAVITRAKSWAMY@GMAIL.COM" TargetMode="External"/><Relationship Id="rId286" Type="http://schemas.openxmlformats.org/officeDocument/2006/relationships/hyperlink" Target="mailto:chandraprakash9999@gmail.com" TargetMode="External"/><Relationship Id="rId451" Type="http://schemas.openxmlformats.org/officeDocument/2006/relationships/hyperlink" Target="mailto:gmanojn@gmail.com" TargetMode="External"/><Relationship Id="rId472" Type="http://schemas.openxmlformats.org/officeDocument/2006/relationships/hyperlink" Target="mailto:naman.pincha@gmail.com" TargetMode="External"/><Relationship Id="rId493" Type="http://schemas.openxmlformats.org/officeDocument/2006/relationships/hyperlink" Target="mailto:harzeen.sahal8@gmail.com" TargetMode="External"/><Relationship Id="rId507" Type="http://schemas.openxmlformats.org/officeDocument/2006/relationships/hyperlink" Target="mailto:mohamadyakhub@gmail.com" TargetMode="External"/><Relationship Id="rId528" Type="http://schemas.openxmlformats.org/officeDocument/2006/relationships/hyperlink" Target="mailto:mohithpothini300399@gmail.com" TargetMode="External"/><Relationship Id="rId50" Type="http://schemas.openxmlformats.org/officeDocument/2006/relationships/hyperlink" Target="mailto:tejaljadhav090@gmail.com" TargetMode="External"/><Relationship Id="rId104" Type="http://schemas.openxmlformats.org/officeDocument/2006/relationships/hyperlink" Target="mailto:rungta100@gmail.com" TargetMode="External"/><Relationship Id="rId125" Type="http://schemas.openxmlformats.org/officeDocument/2006/relationships/hyperlink" Target="mailto:jhanavi.kedia@gmail.com" TargetMode="External"/><Relationship Id="rId146" Type="http://schemas.openxmlformats.org/officeDocument/2006/relationships/hyperlink" Target="mailto:pateljeevan700@gmail.com" TargetMode="External"/><Relationship Id="rId167" Type="http://schemas.openxmlformats.org/officeDocument/2006/relationships/hyperlink" Target="mailto:miteshrajpal@gmail.com" TargetMode="External"/><Relationship Id="rId188" Type="http://schemas.openxmlformats.org/officeDocument/2006/relationships/hyperlink" Target="mailto:amankasanamla@gmail.com" TargetMode="External"/><Relationship Id="rId311" Type="http://schemas.openxmlformats.org/officeDocument/2006/relationships/hyperlink" Target="mailto:shafiqmohammed182@gmail.com" TargetMode="External"/><Relationship Id="rId332" Type="http://schemas.openxmlformats.org/officeDocument/2006/relationships/hyperlink" Target="mailto:chiragi221@gmail.com" TargetMode="External"/><Relationship Id="rId353" Type="http://schemas.openxmlformats.org/officeDocument/2006/relationships/hyperlink" Target="mailto:sankriti2304@gmail.com" TargetMode="External"/><Relationship Id="rId374" Type="http://schemas.openxmlformats.org/officeDocument/2006/relationships/hyperlink" Target="mailto:vaibhavjain230698@gmail.com" TargetMode="External"/><Relationship Id="rId395" Type="http://schemas.openxmlformats.org/officeDocument/2006/relationships/hyperlink" Target="mailto:NITHYANANDA40@YMAIL.COM" TargetMode="External"/><Relationship Id="rId409" Type="http://schemas.openxmlformats.org/officeDocument/2006/relationships/hyperlink" Target="mailto:keshavanraja7@gmail.com" TargetMode="External"/><Relationship Id="rId71" Type="http://schemas.openxmlformats.org/officeDocument/2006/relationships/hyperlink" Target="mailto:nihitha.c@gmail.com" TargetMode="External"/><Relationship Id="rId92" Type="http://schemas.openxmlformats.org/officeDocument/2006/relationships/hyperlink" Target="mailto:venkey23@gmail.com" TargetMode="External"/><Relationship Id="rId213" Type="http://schemas.openxmlformats.org/officeDocument/2006/relationships/hyperlink" Target="mailto:sanketacharya54@gmail.com" TargetMode="External"/><Relationship Id="rId234" Type="http://schemas.openxmlformats.org/officeDocument/2006/relationships/hyperlink" Target="mailto:mohammed.zaid97@gmail.com" TargetMode="External"/><Relationship Id="rId420" Type="http://schemas.openxmlformats.org/officeDocument/2006/relationships/hyperlink" Target="mailto:abhishekanand413@yahoo.in" TargetMode="External"/><Relationship Id="rId2" Type="http://schemas.openxmlformats.org/officeDocument/2006/relationships/hyperlink" Target="mailto:princesufiyan77@gmail.com" TargetMode="External"/><Relationship Id="rId29" Type="http://schemas.openxmlformats.org/officeDocument/2006/relationships/hyperlink" Target="mailto:ramin.dasgeer@gmail.com" TargetMode="External"/><Relationship Id="rId255" Type="http://schemas.openxmlformats.org/officeDocument/2006/relationships/hyperlink" Target="mailto:alosiousgeorge440@gmail.com" TargetMode="External"/><Relationship Id="rId276" Type="http://schemas.openxmlformats.org/officeDocument/2006/relationships/hyperlink" Target="mailto:akash.k1997@gmail.com" TargetMode="External"/><Relationship Id="rId297" Type="http://schemas.openxmlformats.org/officeDocument/2006/relationships/hyperlink" Target="mailto:jishnupv@rocketmail.com" TargetMode="External"/><Relationship Id="rId441" Type="http://schemas.openxmlformats.org/officeDocument/2006/relationships/hyperlink" Target="mailto:karn.singh434@gmail.com" TargetMode="External"/><Relationship Id="rId462" Type="http://schemas.openxmlformats.org/officeDocument/2006/relationships/hyperlink" Target="mailto:vanyaaaaa10@gmail.com" TargetMode="External"/><Relationship Id="rId483" Type="http://schemas.openxmlformats.org/officeDocument/2006/relationships/hyperlink" Target="mailto:danieljoplin@rocketmail.com" TargetMode="External"/><Relationship Id="rId518" Type="http://schemas.openxmlformats.org/officeDocument/2006/relationships/hyperlink" Target="mailto:sshyam1999@gmail.com" TargetMode="External"/><Relationship Id="rId40" Type="http://schemas.openxmlformats.org/officeDocument/2006/relationships/hyperlink" Target="mailto:pprajwal99@yahoo.com" TargetMode="External"/><Relationship Id="rId115" Type="http://schemas.openxmlformats.org/officeDocument/2006/relationships/hyperlink" Target="mailto:venkatasatyadurgahanuma@gmail.com" TargetMode="External"/><Relationship Id="rId136" Type="http://schemas.openxmlformats.org/officeDocument/2006/relationships/hyperlink" Target="mailto:97smrithi.simmi@gmail.com" TargetMode="External"/><Relationship Id="rId157" Type="http://schemas.openxmlformats.org/officeDocument/2006/relationships/hyperlink" Target="mailto:siri.aadi@gmail.com" TargetMode="External"/><Relationship Id="rId178" Type="http://schemas.openxmlformats.org/officeDocument/2006/relationships/hyperlink" Target="mailto:mnkutty65@gmail.com" TargetMode="External"/><Relationship Id="rId301" Type="http://schemas.openxmlformats.org/officeDocument/2006/relationships/hyperlink" Target="mailto:koushal.sonu@gmail.com" TargetMode="External"/><Relationship Id="rId322" Type="http://schemas.openxmlformats.org/officeDocument/2006/relationships/hyperlink" Target="mailto:faizanmohdd10@gmail.com" TargetMode="External"/><Relationship Id="rId343" Type="http://schemas.openxmlformats.org/officeDocument/2006/relationships/hyperlink" Target="mailto:ahulrdj23@gmail.com" TargetMode="External"/><Relationship Id="rId364" Type="http://schemas.openxmlformats.org/officeDocument/2006/relationships/hyperlink" Target="mailto:sirisha.carol@gmail.com" TargetMode="External"/><Relationship Id="rId61" Type="http://schemas.openxmlformats.org/officeDocument/2006/relationships/hyperlink" Target="mailto:anjumsamira99@gmail.com" TargetMode="External"/><Relationship Id="rId82" Type="http://schemas.openxmlformats.org/officeDocument/2006/relationships/hyperlink" Target="mailto:ambikaiswarya@e.mail.com" TargetMode="External"/><Relationship Id="rId199" Type="http://schemas.openxmlformats.org/officeDocument/2006/relationships/hyperlink" Target="mailto:saurabhraj.urs@gmail.com" TargetMode="External"/><Relationship Id="rId203" Type="http://schemas.openxmlformats.org/officeDocument/2006/relationships/hyperlink" Target="mailto:kshijith619@gmail.com" TargetMode="External"/><Relationship Id="rId385" Type="http://schemas.openxmlformats.org/officeDocument/2006/relationships/hyperlink" Target="mailto:samdariyaayush@gmail.com" TargetMode="External"/><Relationship Id="rId19" Type="http://schemas.openxmlformats.org/officeDocument/2006/relationships/hyperlink" Target="mailto:Jay-bohara678@yahoo.com" TargetMode="External"/><Relationship Id="rId224" Type="http://schemas.openxmlformats.org/officeDocument/2006/relationships/hyperlink" Target="mailto:bhagyalakshmi0301@gmail.com" TargetMode="External"/><Relationship Id="rId245" Type="http://schemas.openxmlformats.org/officeDocument/2006/relationships/hyperlink" Target="mailto:soniwaright2011@yahoo.com" TargetMode="External"/><Relationship Id="rId266" Type="http://schemas.openxmlformats.org/officeDocument/2006/relationships/hyperlink" Target="mailto:rakshithpurushotham@gmail.com" TargetMode="External"/><Relationship Id="rId287" Type="http://schemas.openxmlformats.org/officeDocument/2006/relationships/hyperlink" Target="mailto:deepakrajpurohit500@gmail.com" TargetMode="External"/><Relationship Id="rId410" Type="http://schemas.openxmlformats.org/officeDocument/2006/relationships/hyperlink" Target="http://b.com/" TargetMode="External"/><Relationship Id="rId431" Type="http://schemas.openxmlformats.org/officeDocument/2006/relationships/hyperlink" Target="mailto:v.aiswariya@gmail.com" TargetMode="External"/><Relationship Id="rId452" Type="http://schemas.openxmlformats.org/officeDocument/2006/relationships/hyperlink" Target="mailto:yashwanth123@gmail.com" TargetMode="External"/><Relationship Id="rId473" Type="http://schemas.openxmlformats.org/officeDocument/2006/relationships/hyperlink" Target="mailto:bpraneeth17@gmail.com" TargetMode="External"/><Relationship Id="rId494" Type="http://schemas.openxmlformats.org/officeDocument/2006/relationships/hyperlink" Target="mailto:rohitgautam98@gmail.com" TargetMode="External"/><Relationship Id="rId508" Type="http://schemas.openxmlformats.org/officeDocument/2006/relationships/hyperlink" Target="mailto:mehul.12468@gmail.com" TargetMode="External"/><Relationship Id="rId529" Type="http://schemas.openxmlformats.org/officeDocument/2006/relationships/hyperlink" Target="mailto:mohithmohi@gmail.com" TargetMode="External"/><Relationship Id="rId30" Type="http://schemas.openxmlformats.org/officeDocument/2006/relationships/hyperlink" Target="mailto:ibrukaro@hotmail.com" TargetMode="External"/><Relationship Id="rId105" Type="http://schemas.openxmlformats.org/officeDocument/2006/relationships/hyperlink" Target="mailto:ankithaps96@gmail.com" TargetMode="External"/><Relationship Id="rId126" Type="http://schemas.openxmlformats.org/officeDocument/2006/relationships/hyperlink" Target="mailto:sandeepgupta@jaychemical.com" TargetMode="External"/><Relationship Id="rId147" Type="http://schemas.openxmlformats.org/officeDocument/2006/relationships/hyperlink" Target="mailto:salmangenius11@gmail.com" TargetMode="External"/><Relationship Id="rId168" Type="http://schemas.openxmlformats.org/officeDocument/2006/relationships/hyperlink" Target="mailto:thejas05@gmail.com" TargetMode="External"/><Relationship Id="rId312" Type="http://schemas.openxmlformats.org/officeDocument/2006/relationships/hyperlink" Target="mailto:ajazmohammed510@gmail.com" TargetMode="External"/><Relationship Id="rId333" Type="http://schemas.openxmlformats.org/officeDocument/2006/relationships/hyperlink" Target="mailto:kiran661reddy@gmail.com" TargetMode="External"/><Relationship Id="rId354" Type="http://schemas.openxmlformats.org/officeDocument/2006/relationships/hyperlink" Target="mailto:pmangaladevi@yahoo.co.in" TargetMode="External"/><Relationship Id="rId51" Type="http://schemas.openxmlformats.org/officeDocument/2006/relationships/hyperlink" Target="mailto:vijay.vadlamannati@gmail.com" TargetMode="External"/><Relationship Id="rId72" Type="http://schemas.openxmlformats.org/officeDocument/2006/relationships/hyperlink" Target="mailto:pushpaveni16@gmail.com" TargetMode="External"/><Relationship Id="rId93" Type="http://schemas.openxmlformats.org/officeDocument/2006/relationships/hyperlink" Target="mailto:akshayiain9979@gmail.com" TargetMode="External"/><Relationship Id="rId189" Type="http://schemas.openxmlformats.org/officeDocument/2006/relationships/hyperlink" Target="mailto:bharathsinghcjc540@gmail.com" TargetMode="External"/><Relationship Id="rId375" Type="http://schemas.openxmlformats.org/officeDocument/2006/relationships/hyperlink" Target="mailto:valentina_14tennis@gmail.com" TargetMode="External"/><Relationship Id="rId396" Type="http://schemas.openxmlformats.org/officeDocument/2006/relationships/hyperlink" Target="mailto:AMNSHA9@GMAIL.COM" TargetMode="External"/><Relationship Id="rId3" Type="http://schemas.openxmlformats.org/officeDocument/2006/relationships/hyperlink" Target="mailto:barkathrab980@gmail.com" TargetMode="External"/><Relationship Id="rId214" Type="http://schemas.openxmlformats.org/officeDocument/2006/relationships/hyperlink" Target="mailto:nvl@gmail.com" TargetMode="External"/><Relationship Id="rId235" Type="http://schemas.openxmlformats.org/officeDocument/2006/relationships/hyperlink" Target="mailto:vikkyg5555@gmail.com" TargetMode="External"/><Relationship Id="rId256" Type="http://schemas.openxmlformats.org/officeDocument/2006/relationships/hyperlink" Target="mailto:ashwat93@gmail.com" TargetMode="External"/><Relationship Id="rId277" Type="http://schemas.openxmlformats.org/officeDocument/2006/relationships/hyperlink" Target="mailto:akash.k1997@gmail.com" TargetMode="External"/><Relationship Id="rId298" Type="http://schemas.openxmlformats.org/officeDocument/2006/relationships/hyperlink" Target="mailto:arpitha8125@gmail.com" TargetMode="External"/><Relationship Id="rId400" Type="http://schemas.openxmlformats.org/officeDocument/2006/relationships/hyperlink" Target="mailto:CALPAARJUN@HOTMAIL.COM" TargetMode="External"/><Relationship Id="rId421" Type="http://schemas.openxmlformats.org/officeDocument/2006/relationships/hyperlink" Target="mailto:anirudh.mogili@gmail.com" TargetMode="External"/><Relationship Id="rId442" Type="http://schemas.openxmlformats.org/officeDocument/2006/relationships/hyperlink" Target="mailto:riteshbattu.rb@gmail.com" TargetMode="External"/><Relationship Id="rId463" Type="http://schemas.openxmlformats.org/officeDocument/2006/relationships/hyperlink" Target="mailto:Sanjaybajiya@gmail.com" TargetMode="External"/><Relationship Id="rId484" Type="http://schemas.openxmlformats.org/officeDocument/2006/relationships/hyperlink" Target="mailto:deepthisankruth@gmail.com" TargetMode="External"/><Relationship Id="rId519" Type="http://schemas.openxmlformats.org/officeDocument/2006/relationships/hyperlink" Target="mailto:tamseel69@gmail.com" TargetMode="External"/><Relationship Id="rId116" Type="http://schemas.openxmlformats.org/officeDocument/2006/relationships/hyperlink" Target="mailto:appleqwerty1998@gmail.com" TargetMode="External"/><Relationship Id="rId137" Type="http://schemas.openxmlformats.org/officeDocument/2006/relationships/hyperlink" Target="mailto:hakeemabdul660@gmail.com" TargetMode="External"/><Relationship Id="rId158" Type="http://schemas.openxmlformats.org/officeDocument/2006/relationships/hyperlink" Target="mailto:sa.ashutosh1998@gmail.com" TargetMode="External"/><Relationship Id="rId302" Type="http://schemas.openxmlformats.org/officeDocument/2006/relationships/hyperlink" Target="mailto:jhalaniglass@gmail.com" TargetMode="External"/><Relationship Id="rId323" Type="http://schemas.openxmlformats.org/officeDocument/2006/relationships/hyperlink" Target="mailto:anupriya.ravi@gmail.com" TargetMode="External"/><Relationship Id="rId344" Type="http://schemas.openxmlformats.org/officeDocument/2006/relationships/hyperlink" Target="mailto:rajvora24@gmail.com" TargetMode="External"/><Relationship Id="rId530" Type="http://schemas.openxmlformats.org/officeDocument/2006/relationships/hyperlink" Target="mailto:nibitangaruth123@gmail.con" TargetMode="External"/><Relationship Id="rId20" Type="http://schemas.openxmlformats.org/officeDocument/2006/relationships/hyperlink" Target="mailto:d.himesh111@gmail.com" TargetMode="External"/><Relationship Id="rId41" Type="http://schemas.openxmlformats.org/officeDocument/2006/relationships/hyperlink" Target="mailto:pmanandovara@gmail.com" TargetMode="External"/><Relationship Id="rId62" Type="http://schemas.openxmlformats.org/officeDocument/2006/relationships/hyperlink" Target="mailto:premankurroy1@gmail.com" TargetMode="External"/><Relationship Id="rId83" Type="http://schemas.openxmlformats.org/officeDocument/2006/relationships/hyperlink" Target="mailto:ruchitha.bhaskar@gmail.com" TargetMode="External"/><Relationship Id="rId179" Type="http://schemas.openxmlformats.org/officeDocument/2006/relationships/hyperlink" Target="mailto:priyajeevanandam26@gmail.com" TargetMode="External"/><Relationship Id="rId365" Type="http://schemas.openxmlformats.org/officeDocument/2006/relationships/hyperlink" Target="mailto:sowgandhikh@gmail.com" TargetMode="External"/><Relationship Id="rId386" Type="http://schemas.openxmlformats.org/officeDocument/2006/relationships/hyperlink" Target="mailto:sunidhisharma1997@gmail.com" TargetMode="External"/><Relationship Id="rId190" Type="http://schemas.openxmlformats.org/officeDocument/2006/relationships/hyperlink" Target="mailto:vrishodh@gmail.com" TargetMode="External"/><Relationship Id="rId204" Type="http://schemas.openxmlformats.org/officeDocument/2006/relationships/hyperlink" Target="mailto:akheel.raz@gmail.com" TargetMode="External"/><Relationship Id="rId225" Type="http://schemas.openxmlformats.org/officeDocument/2006/relationships/hyperlink" Target="mailto:vibhabetsy@gmail.com" TargetMode="External"/><Relationship Id="rId246" Type="http://schemas.openxmlformats.org/officeDocument/2006/relationships/hyperlink" Target="mailto:crnithinkumar@gmail.com" TargetMode="External"/><Relationship Id="rId267" Type="http://schemas.openxmlformats.org/officeDocument/2006/relationships/hyperlink" Target="mailto:ashwathisk75@gmail.com" TargetMode="External"/><Relationship Id="rId288" Type="http://schemas.openxmlformats.org/officeDocument/2006/relationships/hyperlink" Target="mailto:deepthi_gulecha@yahoo.in" TargetMode="External"/><Relationship Id="rId411" Type="http://schemas.openxmlformats.org/officeDocument/2006/relationships/hyperlink" Target="mailto:angadsiddharth@gmail.com" TargetMode="External"/><Relationship Id="rId432" Type="http://schemas.openxmlformats.org/officeDocument/2006/relationships/hyperlink" Target="mailto:raihanshaik@hotmail.com" TargetMode="External"/><Relationship Id="rId453" Type="http://schemas.openxmlformats.org/officeDocument/2006/relationships/hyperlink" Target="mailto:junaidmj1012@gmail.com" TargetMode="External"/><Relationship Id="rId474" Type="http://schemas.openxmlformats.org/officeDocument/2006/relationships/hyperlink" Target="mailto:nungtilonglkr2@gmail.com" TargetMode="External"/><Relationship Id="rId509" Type="http://schemas.openxmlformats.org/officeDocument/2006/relationships/hyperlink" Target="mailto:vivek.v.s@icloud.com" TargetMode="External"/><Relationship Id="rId106" Type="http://schemas.openxmlformats.org/officeDocument/2006/relationships/hyperlink" Target="mailto:pritika.kariappa@gmail.com" TargetMode="External"/><Relationship Id="rId127" Type="http://schemas.openxmlformats.org/officeDocument/2006/relationships/hyperlink" Target="mailto:harshitkawad@gmail.com" TargetMode="External"/><Relationship Id="rId313" Type="http://schemas.openxmlformats.org/officeDocument/2006/relationships/hyperlink" Target="mailto:kittu983@gmail.com" TargetMode="External"/><Relationship Id="rId495" Type="http://schemas.openxmlformats.org/officeDocument/2006/relationships/hyperlink" Target="mailto:mrigankaghosh15@gmail.com" TargetMode="External"/><Relationship Id="rId10" Type="http://schemas.openxmlformats.org/officeDocument/2006/relationships/hyperlink" Target="mailto:rahul88677@gmail.com" TargetMode="External"/><Relationship Id="rId31" Type="http://schemas.openxmlformats.org/officeDocument/2006/relationships/hyperlink" Target="mailto:gopalbn1966@gmail.com" TargetMode="External"/><Relationship Id="rId52" Type="http://schemas.openxmlformats.org/officeDocument/2006/relationships/hyperlink" Target="mailto:shabbirsqthalia@gmail.com" TargetMode="External"/><Relationship Id="rId73" Type="http://schemas.openxmlformats.org/officeDocument/2006/relationships/hyperlink" Target="mailto:solankisakshi75@gmail.com" TargetMode="External"/><Relationship Id="rId94" Type="http://schemas.openxmlformats.org/officeDocument/2006/relationships/hyperlink" Target="mailto:shreyasnm045@gmail.com" TargetMode="External"/><Relationship Id="rId148" Type="http://schemas.openxmlformats.org/officeDocument/2006/relationships/hyperlink" Target="mailto:suresh_sirrkay@yahoo.com" TargetMode="External"/><Relationship Id="rId169" Type="http://schemas.openxmlformats.org/officeDocument/2006/relationships/hyperlink" Target="mailto:tasneem.arsnpur@gmail.com" TargetMode="External"/><Relationship Id="rId334" Type="http://schemas.openxmlformats.org/officeDocument/2006/relationships/hyperlink" Target="mailto:kkatto95@gmail.com" TargetMode="External"/><Relationship Id="rId355" Type="http://schemas.openxmlformats.org/officeDocument/2006/relationships/hyperlink" Target="mailto:satyam.tri01@gmail.com" TargetMode="External"/><Relationship Id="rId376" Type="http://schemas.openxmlformats.org/officeDocument/2006/relationships/hyperlink" Target="mailto:varunp619@gmail.com" TargetMode="External"/><Relationship Id="rId397" Type="http://schemas.openxmlformats.org/officeDocument/2006/relationships/hyperlink" Target="mailto:MEGHANASHINDE96@GMAIL.COM" TargetMode="External"/><Relationship Id="rId520" Type="http://schemas.openxmlformats.org/officeDocument/2006/relationships/hyperlink" Target="mailto:vidhinkothari2719@gmail.com" TargetMode="External"/><Relationship Id="rId4" Type="http://schemas.openxmlformats.org/officeDocument/2006/relationships/hyperlink" Target="mailto:RITURAJBROOK96@GMAIL.COM" TargetMode="External"/><Relationship Id="rId180" Type="http://schemas.openxmlformats.org/officeDocument/2006/relationships/hyperlink" Target="mailto:s25712270@gmail.com" TargetMode="External"/><Relationship Id="rId215" Type="http://schemas.openxmlformats.org/officeDocument/2006/relationships/hyperlink" Target="mailto:nvl@gmail.com" TargetMode="External"/><Relationship Id="rId236" Type="http://schemas.openxmlformats.org/officeDocument/2006/relationships/hyperlink" Target="mailto:nareshk.gupta@gmail.com" TargetMode="External"/><Relationship Id="rId257" Type="http://schemas.openxmlformats.org/officeDocument/2006/relationships/hyperlink" Target="mailto:sanjanajadhav321@gmail.com" TargetMode="External"/><Relationship Id="rId278" Type="http://schemas.openxmlformats.org/officeDocument/2006/relationships/hyperlink" Target="mailto:akshayjain86703@gmail.com" TargetMode="External"/><Relationship Id="rId401" Type="http://schemas.openxmlformats.org/officeDocument/2006/relationships/hyperlink" Target="mailto:BABITHAREDDY1970@GMAIL.COM" TargetMode="External"/><Relationship Id="rId422" Type="http://schemas.openxmlformats.org/officeDocument/2006/relationships/hyperlink" Target="mailto:devcharan1118@gmail.com" TargetMode="External"/><Relationship Id="rId443" Type="http://schemas.openxmlformats.org/officeDocument/2006/relationships/hyperlink" Target="mailto:praveen14vs@gmail.com" TargetMode="External"/><Relationship Id="rId464" Type="http://schemas.openxmlformats.org/officeDocument/2006/relationships/hyperlink" Target="mailto:Ppaldecha29@gmail.com" TargetMode="External"/><Relationship Id="rId303" Type="http://schemas.openxmlformats.org/officeDocument/2006/relationships/hyperlink" Target="mailto:keshavanraja7@gmail.com" TargetMode="External"/><Relationship Id="rId485" Type="http://schemas.openxmlformats.org/officeDocument/2006/relationships/hyperlink" Target="mailto:rakesh.dugar7@gmail.com" TargetMode="External"/><Relationship Id="rId42" Type="http://schemas.openxmlformats.org/officeDocument/2006/relationships/hyperlink" Target="http://pavanrocks5121gmail.com/" TargetMode="External"/><Relationship Id="rId84" Type="http://schemas.openxmlformats.org/officeDocument/2006/relationships/hyperlink" Target="mailto:sudhanshv001joshi@gmail.com" TargetMode="External"/><Relationship Id="rId138" Type="http://schemas.openxmlformats.org/officeDocument/2006/relationships/hyperlink" Target="mailto:prajwalcitylove@gmail.com" TargetMode="External"/><Relationship Id="rId345" Type="http://schemas.openxmlformats.org/officeDocument/2006/relationships/hyperlink" Target="mailto:raj.shekar360@gmail.com" TargetMode="External"/><Relationship Id="rId387" Type="http://schemas.openxmlformats.org/officeDocument/2006/relationships/hyperlink" Target="mailto:giririnjarapu@gmail.com" TargetMode="External"/><Relationship Id="rId510" Type="http://schemas.openxmlformats.org/officeDocument/2006/relationships/hyperlink" Target="mailto:ojasvibhsdin@gmail.com" TargetMode="External"/><Relationship Id="rId191" Type="http://schemas.openxmlformats.org/officeDocument/2006/relationships/hyperlink" Target="mailto:suryasatish2@gmail.com" TargetMode="External"/><Relationship Id="rId205" Type="http://schemas.openxmlformats.org/officeDocument/2006/relationships/hyperlink" Target="mailto:cohjea07@naver.com" TargetMode="External"/><Relationship Id="rId247" Type="http://schemas.openxmlformats.org/officeDocument/2006/relationships/hyperlink" Target="mailto:desaiaayush77@yahoo.com" TargetMode="External"/><Relationship Id="rId412" Type="http://schemas.openxmlformats.org/officeDocument/2006/relationships/hyperlink" Target="mailto:kishorevsarathy@gmail.com" TargetMode="External"/><Relationship Id="rId107" Type="http://schemas.openxmlformats.org/officeDocument/2006/relationships/hyperlink" Target="mailto:caandidmomentz@gmail.com" TargetMode="External"/><Relationship Id="rId289" Type="http://schemas.openxmlformats.org/officeDocument/2006/relationships/hyperlink" Target="mailto:deveshalecha@gmail.com" TargetMode="External"/><Relationship Id="rId454" Type="http://schemas.openxmlformats.org/officeDocument/2006/relationships/hyperlink" Target="mailto:rohithc78@gmail.com" TargetMode="External"/><Relationship Id="rId496" Type="http://schemas.openxmlformats.org/officeDocument/2006/relationships/hyperlink" Target="mailto:adithya619@gmail.com" TargetMode="External"/><Relationship Id="rId11" Type="http://schemas.openxmlformats.org/officeDocument/2006/relationships/hyperlink" Target="mailto:PRAVESHSOLANKI@ROCKETMAIL.COM" TargetMode="External"/><Relationship Id="rId53" Type="http://schemas.openxmlformats.org/officeDocument/2006/relationships/hyperlink" Target="mailto:bishnoisudarshan@gmail.com" TargetMode="External"/><Relationship Id="rId149" Type="http://schemas.openxmlformats.org/officeDocument/2006/relationships/hyperlink" Target="mailto:ankithjain28@gmail.com" TargetMode="External"/><Relationship Id="rId314" Type="http://schemas.openxmlformats.org/officeDocument/2006/relationships/hyperlink" Target="mailto:nishathahmed77@gmail.com" TargetMode="External"/><Relationship Id="rId356" Type="http://schemas.openxmlformats.org/officeDocument/2006/relationships/hyperlink" Target="mailto:sheshasimha7@gmail.com" TargetMode="External"/><Relationship Id="rId398" Type="http://schemas.openxmlformats.org/officeDocument/2006/relationships/hyperlink" Target="mailto:SHASHANKBANGALURU97@GMAIL.COM" TargetMode="External"/><Relationship Id="rId521" Type="http://schemas.openxmlformats.org/officeDocument/2006/relationships/hyperlink" Target="mailto:arajwani2017@gmail.com" TargetMode="External"/><Relationship Id="rId95" Type="http://schemas.openxmlformats.org/officeDocument/2006/relationships/hyperlink" Target="mailto:syedfarhan1960@gmail.com" TargetMode="External"/><Relationship Id="rId160" Type="http://schemas.openxmlformats.org/officeDocument/2006/relationships/hyperlink" Target="mailto:hjhiteshjangid@gmail.com" TargetMode="External"/><Relationship Id="rId216" Type="http://schemas.openxmlformats.org/officeDocument/2006/relationships/hyperlink" Target="mailto:debesh390@gmail.com" TargetMode="External"/><Relationship Id="rId423" Type="http://schemas.openxmlformats.org/officeDocument/2006/relationships/hyperlink" Target="mailto:gireeshrk@gmail.com" TargetMode="External"/><Relationship Id="rId258" Type="http://schemas.openxmlformats.org/officeDocument/2006/relationships/hyperlink" Target="mailto:surenderbabu.7@gmail.com" TargetMode="External"/><Relationship Id="rId465" Type="http://schemas.openxmlformats.org/officeDocument/2006/relationships/hyperlink" Target="mailto:v_sankalp@rediffmail.com" TargetMode="External"/><Relationship Id="rId22" Type="http://schemas.openxmlformats.org/officeDocument/2006/relationships/hyperlink" Target="mailto:gangavarapuamarreddy@gmail.com" TargetMode="External"/><Relationship Id="rId64" Type="http://schemas.openxmlformats.org/officeDocument/2006/relationships/hyperlink" Target="mailto:akaur17210@gmail.com" TargetMode="External"/><Relationship Id="rId118" Type="http://schemas.openxmlformats.org/officeDocument/2006/relationships/hyperlink" Target="mailto:niruniranjan470@gmail.com" TargetMode="External"/><Relationship Id="rId325" Type="http://schemas.openxmlformats.org/officeDocument/2006/relationships/hyperlink" Target="mailto:mj.millu33_s@yahoo.com" TargetMode="External"/><Relationship Id="rId367" Type="http://schemas.openxmlformats.org/officeDocument/2006/relationships/hyperlink" Target="mailto:sumukhkamdur@gmail.com" TargetMode="External"/><Relationship Id="rId532" Type="http://schemas.openxmlformats.org/officeDocument/2006/relationships/hyperlink" Target="mailto:mohammed.zaid97@gmail.com" TargetMode="External"/><Relationship Id="rId171" Type="http://schemas.openxmlformats.org/officeDocument/2006/relationships/hyperlink" Target="mailto:vaykantavasu@gmail.com" TargetMode="External"/><Relationship Id="rId227" Type="http://schemas.openxmlformats.org/officeDocument/2006/relationships/hyperlink" Target="mailto:anilsim32@gmail.com" TargetMode="External"/><Relationship Id="rId269" Type="http://schemas.openxmlformats.org/officeDocument/2006/relationships/hyperlink" Target="mailto:ajay.michael7@gmail.com" TargetMode="External"/><Relationship Id="rId434" Type="http://schemas.openxmlformats.org/officeDocument/2006/relationships/hyperlink" Target="mailto:sanjuvijai@gmail.com" TargetMode="External"/><Relationship Id="rId476" Type="http://schemas.openxmlformats.org/officeDocument/2006/relationships/hyperlink" Target="mailto:jindalabhi1111@gmail.com" TargetMode="External"/><Relationship Id="rId33" Type="http://schemas.openxmlformats.org/officeDocument/2006/relationships/hyperlink" Target="mailto:nasirahmadrashed@gmail.com" TargetMode="External"/><Relationship Id="rId129" Type="http://schemas.openxmlformats.org/officeDocument/2006/relationships/hyperlink" Target="mailto:ranjith.kumar.kumar005@gmail.com" TargetMode="External"/><Relationship Id="rId280" Type="http://schemas.openxmlformats.org/officeDocument/2006/relationships/hyperlink" Target="mailto:ajindal17@gmail.com" TargetMode="External"/><Relationship Id="rId336" Type="http://schemas.openxmlformats.org/officeDocument/2006/relationships/hyperlink" Target="mailto:seftikhari@gmail.com" TargetMode="External"/><Relationship Id="rId501" Type="http://schemas.openxmlformats.org/officeDocument/2006/relationships/hyperlink" Target="mailto:vedantbhonsle@gmail.com" TargetMode="External"/><Relationship Id="rId75" Type="http://schemas.openxmlformats.org/officeDocument/2006/relationships/hyperlink" Target="mailto:dharmendarhappy666@gmail.com" TargetMode="External"/><Relationship Id="rId140" Type="http://schemas.openxmlformats.org/officeDocument/2006/relationships/hyperlink" Target="mailto:jain6265@gmail.com" TargetMode="External"/><Relationship Id="rId182" Type="http://schemas.openxmlformats.org/officeDocument/2006/relationships/hyperlink" Target="mailto:geetashetty21@rediffmail.com" TargetMode="External"/><Relationship Id="rId378" Type="http://schemas.openxmlformats.org/officeDocument/2006/relationships/hyperlink" Target="mailto:wahidullah.zahid2015@gmail.com" TargetMode="External"/><Relationship Id="rId403" Type="http://schemas.openxmlformats.org/officeDocument/2006/relationships/hyperlink" Target="mailto:HASHIRHASSAN555@GMAIL.COM" TargetMode="External"/><Relationship Id="rId6" Type="http://schemas.openxmlformats.org/officeDocument/2006/relationships/hyperlink" Target="mailto:DCHHABRAL50@GMAIL.COM" TargetMode="External"/><Relationship Id="rId238" Type="http://schemas.openxmlformats.org/officeDocument/2006/relationships/hyperlink" Target="mailto:hanush311@gmail.com" TargetMode="External"/><Relationship Id="rId445" Type="http://schemas.openxmlformats.org/officeDocument/2006/relationships/hyperlink" Target="mailto:baptistbrendan@gmail.com" TargetMode="External"/><Relationship Id="rId487" Type="http://schemas.openxmlformats.org/officeDocument/2006/relationships/hyperlink" Target="mailto:AOUS_SUBU@YAHOO.CO.IN" TargetMode="External"/><Relationship Id="rId291" Type="http://schemas.openxmlformats.org/officeDocument/2006/relationships/hyperlink" Target="mailto:balamurlilbalanurli@gmail.com" TargetMode="External"/><Relationship Id="rId305" Type="http://schemas.openxmlformats.org/officeDocument/2006/relationships/hyperlink" Target="mailto:kram4354@gmail.com" TargetMode="External"/><Relationship Id="rId347" Type="http://schemas.openxmlformats.org/officeDocument/2006/relationships/hyperlink" Target="mailto:rajka1974@gmail.com" TargetMode="External"/><Relationship Id="rId512" Type="http://schemas.openxmlformats.org/officeDocument/2006/relationships/hyperlink" Target="mailto:nivedtalera12@gmail.com" TargetMode="External"/><Relationship Id="rId44" Type="http://schemas.openxmlformats.org/officeDocument/2006/relationships/hyperlink" Target="mailto:satishsolanki33@yahoo.in" TargetMode="External"/><Relationship Id="rId86" Type="http://schemas.openxmlformats.org/officeDocument/2006/relationships/hyperlink" Target="mailto:salonigjai8@gmail.com" TargetMode="External"/><Relationship Id="rId151" Type="http://schemas.openxmlformats.org/officeDocument/2006/relationships/hyperlink" Target="mailto:ma34mdargeetha819@gmail.com" TargetMode="External"/><Relationship Id="rId389" Type="http://schemas.openxmlformats.org/officeDocument/2006/relationships/hyperlink" Target="mailto:rahulkothari2897@gmail.com" TargetMode="External"/><Relationship Id="rId193" Type="http://schemas.openxmlformats.org/officeDocument/2006/relationships/hyperlink" Target="mailto:padarks.13@gmail.com" TargetMode="External"/><Relationship Id="rId207" Type="http://schemas.openxmlformats.org/officeDocument/2006/relationships/hyperlink" Target="mailto:shiyas.spt@gmail.com" TargetMode="External"/><Relationship Id="rId249" Type="http://schemas.openxmlformats.org/officeDocument/2006/relationships/hyperlink" Target="mailto:sathish.ss@gmail.com" TargetMode="External"/><Relationship Id="rId414" Type="http://schemas.openxmlformats.org/officeDocument/2006/relationships/hyperlink" Target="mailto:snsraja1968@gmail.com" TargetMode="External"/><Relationship Id="rId456" Type="http://schemas.openxmlformats.org/officeDocument/2006/relationships/hyperlink" Target="mailto:Vibhuti.arora0@gmail.com" TargetMode="External"/><Relationship Id="rId498" Type="http://schemas.openxmlformats.org/officeDocument/2006/relationships/hyperlink" Target="mailto:surya.cottanian@gmail.com" TargetMode="External"/><Relationship Id="rId13" Type="http://schemas.openxmlformats.org/officeDocument/2006/relationships/hyperlink" Target="mailto:abusuhail999@gmail.com" TargetMode="External"/><Relationship Id="rId109" Type="http://schemas.openxmlformats.org/officeDocument/2006/relationships/hyperlink" Target="mailto:dchoudar41511999@gmail.com" TargetMode="External"/><Relationship Id="rId260" Type="http://schemas.openxmlformats.org/officeDocument/2006/relationships/hyperlink" Target="mailto:sanjayjena2310@gmailcom" TargetMode="External"/><Relationship Id="rId316" Type="http://schemas.openxmlformats.org/officeDocument/2006/relationships/hyperlink" Target="mailto:syedabubakar97@gmail.com" TargetMode="External"/><Relationship Id="rId523" Type="http://schemas.openxmlformats.org/officeDocument/2006/relationships/hyperlink" Target="mailto:maheennahalali@gmail.com" TargetMode="External"/><Relationship Id="rId55" Type="http://schemas.openxmlformats.org/officeDocument/2006/relationships/hyperlink" Target="mailto:mithunraju6@gmail.com" TargetMode="External"/><Relationship Id="rId97" Type="http://schemas.openxmlformats.org/officeDocument/2006/relationships/hyperlink" Target="mailto:anjipva@gmail.com" TargetMode="External"/><Relationship Id="rId120" Type="http://schemas.openxmlformats.org/officeDocument/2006/relationships/hyperlink" Target="mailto:arun.pareek990@gmail.com" TargetMode="External"/><Relationship Id="rId358" Type="http://schemas.openxmlformats.org/officeDocument/2006/relationships/hyperlink" Target="mailto:shre1526@gmail.com" TargetMode="External"/><Relationship Id="rId162" Type="http://schemas.openxmlformats.org/officeDocument/2006/relationships/hyperlink" Target="mailto:nihalpoo7@gmail.com" TargetMode="External"/><Relationship Id="rId218" Type="http://schemas.openxmlformats.org/officeDocument/2006/relationships/hyperlink" Target="mailto:wefoevanolwayz@gmail.com" TargetMode="External"/><Relationship Id="rId425" Type="http://schemas.openxmlformats.org/officeDocument/2006/relationships/hyperlink" Target="mailto:danishhsn8@gmail.com" TargetMode="External"/><Relationship Id="rId467" Type="http://schemas.openxmlformats.org/officeDocument/2006/relationships/hyperlink" Target="mailto:mohba6@hotmail.com" TargetMode="External"/><Relationship Id="rId271" Type="http://schemas.openxmlformats.org/officeDocument/2006/relationships/hyperlink" Target="mailto:AMIT.PRAM.10@GMAIL.COM" TargetMode="External"/><Relationship Id="rId24" Type="http://schemas.openxmlformats.org/officeDocument/2006/relationships/hyperlink" Target="mailto:sai_roopesh@yahoo.com" TargetMode="External"/><Relationship Id="rId66" Type="http://schemas.openxmlformats.org/officeDocument/2006/relationships/hyperlink" Target="mailto:mutualfundsnagaraj@gmail.com" TargetMode="External"/><Relationship Id="rId131" Type="http://schemas.openxmlformats.org/officeDocument/2006/relationships/hyperlink" Target="mailto:mithunstar37@gmail.com" TargetMode="External"/><Relationship Id="rId327" Type="http://schemas.openxmlformats.org/officeDocument/2006/relationships/hyperlink" Target="mailto:velvelayudhan@gmail.com" TargetMode="External"/><Relationship Id="rId369" Type="http://schemas.openxmlformats.org/officeDocument/2006/relationships/hyperlink" Target="mailto:tskrishna11@gmail.com" TargetMode="External"/><Relationship Id="rId534" Type="http://schemas.openxmlformats.org/officeDocument/2006/relationships/hyperlink" Target="mailto:achintrolls@gmail.com" TargetMode="External"/><Relationship Id="rId173" Type="http://schemas.openxmlformats.org/officeDocument/2006/relationships/hyperlink" Target="mailto:bharathpoov@gmail.com" TargetMode="External"/><Relationship Id="rId229" Type="http://schemas.openxmlformats.org/officeDocument/2006/relationships/hyperlink" Target="mailto:mm1shylajashckar@gmail.com" TargetMode="External"/><Relationship Id="rId380" Type="http://schemas.openxmlformats.org/officeDocument/2006/relationships/hyperlink" Target="mailto:sabafathima787@gmail.com" TargetMode="External"/><Relationship Id="rId436" Type="http://schemas.openxmlformats.org/officeDocument/2006/relationships/hyperlink" Target="mailto:jbae0808@gmail.com" TargetMode="External"/><Relationship Id="rId240" Type="http://schemas.openxmlformats.org/officeDocument/2006/relationships/hyperlink" Target="mailto:desaibharat97@yahoo.com" TargetMode="External"/><Relationship Id="rId478" Type="http://schemas.openxmlformats.org/officeDocument/2006/relationships/hyperlink" Target="mailto:mrskeptical.ucc@gmil.com" TargetMode="External"/><Relationship Id="rId35" Type="http://schemas.openxmlformats.org/officeDocument/2006/relationships/hyperlink" Target="mailto:natraja996@gmail.com" TargetMode="External"/><Relationship Id="rId77" Type="http://schemas.openxmlformats.org/officeDocument/2006/relationships/hyperlink" Target="mailto:harshithareddy4050@gmail.com" TargetMode="External"/><Relationship Id="rId100" Type="http://schemas.openxmlformats.org/officeDocument/2006/relationships/hyperlink" Target="mailto:lucky4239@gmail.com" TargetMode="External"/><Relationship Id="rId282" Type="http://schemas.openxmlformats.org/officeDocument/2006/relationships/hyperlink" Target="mailto:anthonyrahul1997@gmail.com" TargetMode="External"/><Relationship Id="rId338" Type="http://schemas.openxmlformats.org/officeDocument/2006/relationships/hyperlink" Target="mailto:hajar.qaimy2@gmail.com" TargetMode="External"/><Relationship Id="rId503" Type="http://schemas.openxmlformats.org/officeDocument/2006/relationships/hyperlink" Target="mailto:varunkcm98@gmail.com" TargetMode="External"/><Relationship Id="rId8" Type="http://schemas.openxmlformats.org/officeDocument/2006/relationships/hyperlink" Target="mailto:VAIBHAVBUTTON@GMAIL.COM" TargetMode="External"/><Relationship Id="rId142" Type="http://schemas.openxmlformats.org/officeDocument/2006/relationships/hyperlink" Target="mailto:majankj91.mj@gmail.com" TargetMode="External"/><Relationship Id="rId184" Type="http://schemas.openxmlformats.org/officeDocument/2006/relationships/hyperlink" Target="mailto:vishusunil97@gmail.com" TargetMode="External"/><Relationship Id="rId391" Type="http://schemas.openxmlformats.org/officeDocument/2006/relationships/hyperlink" Target="mailto:sujithruss50@gmail.com" TargetMode="External"/><Relationship Id="rId405" Type="http://schemas.openxmlformats.org/officeDocument/2006/relationships/hyperlink" Target="mailto:shreyanshluniya123@gmail.com" TargetMode="External"/><Relationship Id="rId447" Type="http://schemas.openxmlformats.org/officeDocument/2006/relationships/hyperlink" Target="mailto:prajwalmallya4@gmail.com" TargetMode="External"/><Relationship Id="rId251" Type="http://schemas.openxmlformats.org/officeDocument/2006/relationships/hyperlink" Target="mailto:rrao6925@gmail.com" TargetMode="External"/><Relationship Id="rId489" Type="http://schemas.openxmlformats.org/officeDocument/2006/relationships/hyperlink" Target="mailto:bishanpovanna100@gmail.com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mailto:VGOKUL312@GMAIL.COM" TargetMode="External"/><Relationship Id="rId21" Type="http://schemas.openxmlformats.org/officeDocument/2006/relationships/hyperlink" Target="mailto:SUDDZ77@GMAIL.COM" TargetMode="External"/><Relationship Id="rId42" Type="http://schemas.openxmlformats.org/officeDocument/2006/relationships/hyperlink" Target="mailto:AJAYGREATMUNJAMANI@GMAIL.COM" TargetMode="External"/><Relationship Id="rId63" Type="http://schemas.openxmlformats.org/officeDocument/2006/relationships/hyperlink" Target="mailto:KAUSHIKGMROCKS@GMAIL.COM" TargetMode="External"/><Relationship Id="rId84" Type="http://schemas.openxmlformats.org/officeDocument/2006/relationships/hyperlink" Target="mailto:SIDD.VAGG@GMAIL.COM" TargetMode="External"/><Relationship Id="rId138" Type="http://schemas.openxmlformats.org/officeDocument/2006/relationships/hyperlink" Target="mailto:SURAJSINGH14996@GMAIL.COM" TargetMode="External"/><Relationship Id="rId159" Type="http://schemas.openxmlformats.org/officeDocument/2006/relationships/hyperlink" Target="mailto:SALMAKASIM.12@GMAIL.COM" TargetMode="External"/><Relationship Id="rId170" Type="http://schemas.openxmlformats.org/officeDocument/2006/relationships/hyperlink" Target="mailto:TULASIGANGA78@GMAIL.COM" TargetMode="External"/><Relationship Id="rId191" Type="http://schemas.openxmlformats.org/officeDocument/2006/relationships/hyperlink" Target="mailto:ayush20srinivas@gmail.com" TargetMode="External"/><Relationship Id="rId205" Type="http://schemas.openxmlformats.org/officeDocument/2006/relationships/hyperlink" Target="mailto:rrj775@gmail.com" TargetMode="External"/><Relationship Id="rId226" Type="http://schemas.openxmlformats.org/officeDocument/2006/relationships/hyperlink" Target="mailto:madhu.dhanush@gmail.com" TargetMode="External"/><Relationship Id="rId247" Type="http://schemas.openxmlformats.org/officeDocument/2006/relationships/vmlDrawing" Target="../drawings/vmlDrawing2.vml"/><Relationship Id="rId107" Type="http://schemas.openxmlformats.org/officeDocument/2006/relationships/hyperlink" Target="mailto:ANJANGHOSH63@GMAIL.COM" TargetMode="External"/><Relationship Id="rId11" Type="http://schemas.openxmlformats.org/officeDocument/2006/relationships/hyperlink" Target="mailto:SATYA05071997@GMAIL.COM" TargetMode="External"/><Relationship Id="rId32" Type="http://schemas.openxmlformats.org/officeDocument/2006/relationships/hyperlink" Target="mailto:SUHAIB1599@GMAIL.COM" TargetMode="External"/><Relationship Id="rId53" Type="http://schemas.openxmlformats.org/officeDocument/2006/relationships/hyperlink" Target="mailto:KARTHIKSRIKANTH535@GMAIL.COM" TargetMode="External"/><Relationship Id="rId74" Type="http://schemas.openxmlformats.org/officeDocument/2006/relationships/hyperlink" Target="mailto:KEERTHANADIMPLE13@GMAIL.COM" TargetMode="External"/><Relationship Id="rId128" Type="http://schemas.openxmlformats.org/officeDocument/2006/relationships/hyperlink" Target="mailto:QURAISHNAGRI@GMAIL.COM" TargetMode="External"/><Relationship Id="rId149" Type="http://schemas.openxmlformats.org/officeDocument/2006/relationships/hyperlink" Target="mailto:PRASADMUTHANNA@GMAIL.COM" TargetMode="External"/><Relationship Id="rId5" Type="http://schemas.openxmlformats.org/officeDocument/2006/relationships/hyperlink" Target="mailto:KAMKAMKAMLESWAR@GMAIL.COM" TargetMode="External"/><Relationship Id="rId95" Type="http://schemas.openxmlformats.org/officeDocument/2006/relationships/hyperlink" Target="mailto:NAMANRAO1099@GMAIL.COM" TargetMode="External"/><Relationship Id="rId160" Type="http://schemas.openxmlformats.org/officeDocument/2006/relationships/hyperlink" Target="mailto:MANOJ29698@GMAIL.COM" TargetMode="External"/><Relationship Id="rId181" Type="http://schemas.openxmlformats.org/officeDocument/2006/relationships/hyperlink" Target="mailto:udhayraghu666@gmail.com" TargetMode="External"/><Relationship Id="rId216" Type="http://schemas.openxmlformats.org/officeDocument/2006/relationships/hyperlink" Target="mailto:vinaykashyap140@gmail.com" TargetMode="External"/><Relationship Id="rId237" Type="http://schemas.openxmlformats.org/officeDocument/2006/relationships/hyperlink" Target="mailto:jackie.scop@gmail.com" TargetMode="External"/><Relationship Id="rId22" Type="http://schemas.openxmlformats.org/officeDocument/2006/relationships/hyperlink" Target="mailto:RISHKAMATH@GMAIL.COM" TargetMode="External"/><Relationship Id="rId43" Type="http://schemas.openxmlformats.org/officeDocument/2006/relationships/hyperlink" Target="mailto:SHREYA15NOV.99@GMAIL.COM" TargetMode="External"/><Relationship Id="rId64" Type="http://schemas.openxmlformats.org/officeDocument/2006/relationships/hyperlink" Target="mailto:SUJITHA.RAVICHANDRAN1999@GMAIL.COM" TargetMode="External"/><Relationship Id="rId118" Type="http://schemas.openxmlformats.org/officeDocument/2006/relationships/hyperlink" Target="mailto:RNRKBL@GMAIL.COM" TargetMode="External"/><Relationship Id="rId139" Type="http://schemas.openxmlformats.org/officeDocument/2006/relationships/hyperlink" Target="mailto:PRANAV19980322@GMAIL.COM" TargetMode="External"/><Relationship Id="rId85" Type="http://schemas.openxmlformats.org/officeDocument/2006/relationships/hyperlink" Target="mailto:VASISHNAVI0320@GMAIL.COM" TargetMode="External"/><Relationship Id="rId150" Type="http://schemas.openxmlformats.org/officeDocument/2006/relationships/hyperlink" Target="mailto:RAVITEJA97.VITALA@GMAIL.COM" TargetMode="External"/><Relationship Id="rId171" Type="http://schemas.openxmlformats.org/officeDocument/2006/relationships/hyperlink" Target="mailto:tharun.orblove@gmail.com" TargetMode="External"/><Relationship Id="rId192" Type="http://schemas.openxmlformats.org/officeDocument/2006/relationships/hyperlink" Target="mailto:satyatorres73balotelli@gmail.com" TargetMode="External"/><Relationship Id="rId206" Type="http://schemas.openxmlformats.org/officeDocument/2006/relationships/hyperlink" Target="mailto:shakshirunwal3@gmail.com" TargetMode="External"/><Relationship Id="rId227" Type="http://schemas.openxmlformats.org/officeDocument/2006/relationships/hyperlink" Target="mailto:niteshj102@gmail.com" TargetMode="External"/><Relationship Id="rId248" Type="http://schemas.openxmlformats.org/officeDocument/2006/relationships/comments" Target="../comments2.xml"/><Relationship Id="rId12" Type="http://schemas.openxmlformats.org/officeDocument/2006/relationships/hyperlink" Target="mailto:AMMANWORK01@GMAIL.COM" TargetMode="External"/><Relationship Id="rId17" Type="http://schemas.openxmlformats.org/officeDocument/2006/relationships/hyperlink" Target="mailto:SUDHIALLU62@GMAIL.COM" TargetMode="External"/><Relationship Id="rId33" Type="http://schemas.openxmlformats.org/officeDocument/2006/relationships/hyperlink" Target="mailto:COOLSUBBU01@GMAIL.COM" TargetMode="External"/><Relationship Id="rId38" Type="http://schemas.openxmlformats.org/officeDocument/2006/relationships/hyperlink" Target="mailto:ARUNVE666@GMAIL.COM" TargetMode="External"/><Relationship Id="rId59" Type="http://schemas.openxmlformats.org/officeDocument/2006/relationships/hyperlink" Target="mailto:NITYASRINIVAS1999@GMAIL.COM" TargetMode="External"/><Relationship Id="rId103" Type="http://schemas.openxmlformats.org/officeDocument/2006/relationships/hyperlink" Target="mailto:ANSHULJALAN24@GMAIL.COM" TargetMode="External"/><Relationship Id="rId108" Type="http://schemas.openxmlformats.org/officeDocument/2006/relationships/hyperlink" Target="mailto:RAKSHITHRVAIDYAM@GMAIL.COM" TargetMode="External"/><Relationship Id="rId124" Type="http://schemas.openxmlformats.org/officeDocument/2006/relationships/hyperlink" Target="mailto:ARVIND@DYNAMIX.CO.IN" TargetMode="External"/><Relationship Id="rId129" Type="http://schemas.openxmlformats.org/officeDocument/2006/relationships/hyperlink" Target="mailto:bittubiradar005@gmail.com" TargetMode="External"/><Relationship Id="rId54" Type="http://schemas.openxmlformats.org/officeDocument/2006/relationships/hyperlink" Target="mailto:99BHARATHBSK99@GMAIL.COM" TargetMode="External"/><Relationship Id="rId70" Type="http://schemas.openxmlformats.org/officeDocument/2006/relationships/hyperlink" Target="mailto:VELUS531@GMAIL.COM" TargetMode="External"/><Relationship Id="rId75" Type="http://schemas.openxmlformats.org/officeDocument/2006/relationships/hyperlink" Target="mailto:BURAVALLIARJUN@GMAIL.COM" TargetMode="External"/><Relationship Id="rId91" Type="http://schemas.openxmlformats.org/officeDocument/2006/relationships/hyperlink" Target="mailto:VINAYNAGARAJ0@GMAIL.COM" TargetMode="External"/><Relationship Id="rId96" Type="http://schemas.openxmlformats.org/officeDocument/2006/relationships/hyperlink" Target="mailto:VIKI.SANTHOSH@GMAIL.COM" TargetMode="External"/><Relationship Id="rId140" Type="http://schemas.openxmlformats.org/officeDocument/2006/relationships/hyperlink" Target="mailto:CHARANABHAY123@GMAIL.COM" TargetMode="External"/><Relationship Id="rId145" Type="http://schemas.openxmlformats.org/officeDocument/2006/relationships/hyperlink" Target="mailto:i17562525@gmail.com" TargetMode="External"/><Relationship Id="rId161" Type="http://schemas.openxmlformats.org/officeDocument/2006/relationships/hyperlink" Target="mailto:MURALA.V1990@GMAIL.COM" TargetMode="External"/><Relationship Id="rId166" Type="http://schemas.openxmlformats.org/officeDocument/2006/relationships/hyperlink" Target="mailto:KPSRISHTI@GMAIL.COM" TargetMode="External"/><Relationship Id="rId182" Type="http://schemas.openxmlformats.org/officeDocument/2006/relationships/hyperlink" Target="mailto:chandsuresh169@gmail.com" TargetMode="External"/><Relationship Id="rId187" Type="http://schemas.openxmlformats.org/officeDocument/2006/relationships/hyperlink" Target="mailto:akshays1105@gmail.com" TargetMode="External"/><Relationship Id="rId217" Type="http://schemas.openxmlformats.org/officeDocument/2006/relationships/hyperlink" Target="mailto:madankumarreddy10@gmail.com" TargetMode="External"/><Relationship Id="rId1" Type="http://schemas.openxmlformats.org/officeDocument/2006/relationships/hyperlink" Target="mailto:RCR.SINDHE@GMAIL.COM" TargetMode="External"/><Relationship Id="rId6" Type="http://schemas.openxmlformats.org/officeDocument/2006/relationships/hyperlink" Target="mailto:SAHITHIMUNI11@GMAIL.COM" TargetMode="External"/><Relationship Id="rId212" Type="http://schemas.openxmlformats.org/officeDocument/2006/relationships/hyperlink" Target="mailto:sriharipr96@gmail.com" TargetMode="External"/><Relationship Id="rId233" Type="http://schemas.openxmlformats.org/officeDocument/2006/relationships/hyperlink" Target="mailto:burhanloli@gmail.com" TargetMode="External"/><Relationship Id="rId238" Type="http://schemas.openxmlformats.org/officeDocument/2006/relationships/hyperlink" Target="mailto:rajach2797@gmail.com" TargetMode="External"/><Relationship Id="rId23" Type="http://schemas.openxmlformats.org/officeDocument/2006/relationships/hyperlink" Target="mailto:YASHTATED10@GMAIL.COM" TargetMode="External"/><Relationship Id="rId28" Type="http://schemas.openxmlformats.org/officeDocument/2006/relationships/hyperlink" Target="mailto:SHAHSHARAN71@YAHOO.IN" TargetMode="External"/><Relationship Id="rId49" Type="http://schemas.openxmlformats.org/officeDocument/2006/relationships/hyperlink" Target="mailto:VINEETHJ1109@GMAIL.COM" TargetMode="External"/><Relationship Id="rId114" Type="http://schemas.openxmlformats.org/officeDocument/2006/relationships/hyperlink" Target="mailto:CHETHANK9123@GMAIL.COM" TargetMode="External"/><Relationship Id="rId119" Type="http://schemas.openxmlformats.org/officeDocument/2006/relationships/hyperlink" Target="mailto:GAURAV.BRTY@GMAIL.COM" TargetMode="External"/><Relationship Id="rId44" Type="http://schemas.openxmlformats.org/officeDocument/2006/relationships/hyperlink" Target="mailto:SHRIJITH1999@GMAIL.COM" TargetMode="External"/><Relationship Id="rId60" Type="http://schemas.openxmlformats.org/officeDocument/2006/relationships/hyperlink" Target="mailto:SOHANLALJ501732@GMAIL.COM" TargetMode="External"/><Relationship Id="rId65" Type="http://schemas.openxmlformats.org/officeDocument/2006/relationships/hyperlink" Target="mailto:SAIKUMARRAJAN@GMAIL.COM" TargetMode="External"/><Relationship Id="rId81" Type="http://schemas.openxmlformats.org/officeDocument/2006/relationships/hyperlink" Target="mailto:MOHAMMEDSHAYAN9@GMAIL.COM" TargetMode="External"/><Relationship Id="rId86" Type="http://schemas.openxmlformats.org/officeDocument/2006/relationships/hyperlink" Target="mailto:GOWRINSHETTY@GMAIL.COM" TargetMode="External"/><Relationship Id="rId130" Type="http://schemas.openxmlformats.org/officeDocument/2006/relationships/hyperlink" Target="mailto:KKVAISHAK007@GMAIL.COM" TargetMode="External"/><Relationship Id="rId135" Type="http://schemas.openxmlformats.org/officeDocument/2006/relationships/hyperlink" Target="mailto:PINTU19181@GMAIL.COM" TargetMode="External"/><Relationship Id="rId151" Type="http://schemas.openxmlformats.org/officeDocument/2006/relationships/hyperlink" Target="mailto:JMUKHERJEE616@GMAIL.COM" TargetMode="External"/><Relationship Id="rId156" Type="http://schemas.openxmlformats.org/officeDocument/2006/relationships/hyperlink" Target="mailto:LALITJOSH22@GMAIL.COM" TargetMode="External"/><Relationship Id="rId177" Type="http://schemas.openxmlformats.org/officeDocument/2006/relationships/hyperlink" Target="mailto:SAMPRASH777@GMAIL.COM" TargetMode="External"/><Relationship Id="rId198" Type="http://schemas.openxmlformats.org/officeDocument/2006/relationships/hyperlink" Target="mailto:h.elaana678@gmail.com" TargetMode="External"/><Relationship Id="rId172" Type="http://schemas.openxmlformats.org/officeDocument/2006/relationships/hyperlink" Target="mailto:srinivsachandrasekhar67@gmail.com" TargetMode="External"/><Relationship Id="rId193" Type="http://schemas.openxmlformats.org/officeDocument/2006/relationships/hyperlink" Target="mailto:246pavan@gmail.com" TargetMode="External"/><Relationship Id="rId202" Type="http://schemas.openxmlformats.org/officeDocument/2006/relationships/hyperlink" Target="mailto:singhrakshak83@gmail.com" TargetMode="External"/><Relationship Id="rId207" Type="http://schemas.openxmlformats.org/officeDocument/2006/relationships/hyperlink" Target="mailto:monica.sukumar96@gmail.com" TargetMode="External"/><Relationship Id="rId223" Type="http://schemas.openxmlformats.org/officeDocument/2006/relationships/hyperlink" Target="mailto:manojcchoudhary@gmail.com" TargetMode="External"/><Relationship Id="rId228" Type="http://schemas.openxmlformats.org/officeDocument/2006/relationships/hyperlink" Target="mailto:pradeeptony46@gmail.com" TargetMode="External"/><Relationship Id="rId244" Type="http://schemas.openxmlformats.org/officeDocument/2006/relationships/hyperlink" Target="mailto:anagha2924@gmail.com" TargetMode="External"/><Relationship Id="rId13" Type="http://schemas.openxmlformats.org/officeDocument/2006/relationships/hyperlink" Target="mailto:VIKASREDDYM2009@GMAIL.COM" TargetMode="External"/><Relationship Id="rId18" Type="http://schemas.openxmlformats.org/officeDocument/2006/relationships/hyperlink" Target="mailto:RUDRAJEETR@GMAIL.COM" TargetMode="External"/><Relationship Id="rId39" Type="http://schemas.openxmlformats.org/officeDocument/2006/relationships/hyperlink" Target="mailto:ANMOLTANDON7@GMAIL.COM" TargetMode="External"/><Relationship Id="rId109" Type="http://schemas.openxmlformats.org/officeDocument/2006/relationships/hyperlink" Target="mailto:MFKROCKS@GMAIL.COM" TargetMode="External"/><Relationship Id="rId34" Type="http://schemas.openxmlformats.org/officeDocument/2006/relationships/hyperlink" Target="mailto:GIBU_G@YAHOO.COM" TargetMode="External"/><Relationship Id="rId50" Type="http://schemas.openxmlformats.org/officeDocument/2006/relationships/hyperlink" Target="mailto:NICEJNR1995@GMAIL.COM" TargetMode="External"/><Relationship Id="rId55" Type="http://schemas.openxmlformats.org/officeDocument/2006/relationships/hyperlink" Target="mailto:SUJITROMEOSSS@GMAIL.COM" TargetMode="External"/><Relationship Id="rId76" Type="http://schemas.openxmlformats.org/officeDocument/2006/relationships/hyperlink" Target="mailto:SRUSHTISINGH25@GMAIL.COM" TargetMode="External"/><Relationship Id="rId97" Type="http://schemas.openxmlformats.org/officeDocument/2006/relationships/hyperlink" Target="mailto:RENSIVKELIJAH7@GMAIL.COM" TargetMode="External"/><Relationship Id="rId104" Type="http://schemas.openxmlformats.org/officeDocument/2006/relationships/hyperlink" Target="mailto:JANISHSANGHVI@GMAIL.COM" TargetMode="External"/><Relationship Id="rId120" Type="http://schemas.openxmlformats.org/officeDocument/2006/relationships/hyperlink" Target="mailto:HFITHIK03030@GMAIL.COM" TargetMode="External"/><Relationship Id="rId125" Type="http://schemas.openxmlformats.org/officeDocument/2006/relationships/hyperlink" Target="mailto:ABEYVAZ07@GMAIL.COM" TargetMode="External"/><Relationship Id="rId141" Type="http://schemas.openxmlformats.org/officeDocument/2006/relationships/hyperlink" Target="mailto:GAYATREEVERMA@GMAIL.COM" TargetMode="External"/><Relationship Id="rId146" Type="http://schemas.openxmlformats.org/officeDocument/2006/relationships/hyperlink" Target="mailto:ANKUR.MAHOBE@OUTLOOK.COM" TargetMode="External"/><Relationship Id="rId167" Type="http://schemas.openxmlformats.org/officeDocument/2006/relationships/hyperlink" Target="mailto:SHRIDHAR18631008@GMAIL.COM" TargetMode="External"/><Relationship Id="rId188" Type="http://schemas.openxmlformats.org/officeDocument/2006/relationships/hyperlink" Target="mailto:akshayba18@gmail.com" TargetMode="External"/><Relationship Id="rId7" Type="http://schemas.openxmlformats.org/officeDocument/2006/relationships/hyperlink" Target="mailto:SHREYAS.ROCKETMAIL@GMAIL.COM" TargetMode="External"/><Relationship Id="rId71" Type="http://schemas.openxmlformats.org/officeDocument/2006/relationships/hyperlink" Target="mailto:NEERAJ.AGARWAL0311@GMAIL.COM" TargetMode="External"/><Relationship Id="rId92" Type="http://schemas.openxmlformats.org/officeDocument/2006/relationships/hyperlink" Target="mailto:SHTANUSH@GMAIL.COM" TargetMode="External"/><Relationship Id="rId162" Type="http://schemas.openxmlformats.org/officeDocument/2006/relationships/hyperlink" Target="mailto:PATILASHISH3562@GMAIL.COM" TargetMode="External"/><Relationship Id="rId183" Type="http://schemas.openxmlformats.org/officeDocument/2006/relationships/hyperlink" Target="mailto:abhi.mani007@gmail.com" TargetMode="External"/><Relationship Id="rId213" Type="http://schemas.openxmlformats.org/officeDocument/2006/relationships/hyperlink" Target="mailto:meetpsoni@gmail.com" TargetMode="External"/><Relationship Id="rId218" Type="http://schemas.openxmlformats.org/officeDocument/2006/relationships/hyperlink" Target="mailto:akshatapanditjkd@gmail.com" TargetMode="External"/><Relationship Id="rId234" Type="http://schemas.openxmlformats.org/officeDocument/2006/relationships/hyperlink" Target="mailto:adnandhinojwala@gmail.com" TargetMode="External"/><Relationship Id="rId239" Type="http://schemas.openxmlformats.org/officeDocument/2006/relationships/hyperlink" Target="mailto:vinayareddy0143@gmail.com" TargetMode="External"/><Relationship Id="rId2" Type="http://schemas.openxmlformats.org/officeDocument/2006/relationships/hyperlink" Target="mailto:KETANKUMARDAGLI@GMAIL.COM" TargetMode="External"/><Relationship Id="rId29" Type="http://schemas.openxmlformats.org/officeDocument/2006/relationships/hyperlink" Target="mailto:AKASH02091999@GMAIL.COM" TargetMode="External"/><Relationship Id="rId24" Type="http://schemas.openxmlformats.org/officeDocument/2006/relationships/hyperlink" Target="mailto:SATYAMBHAJU@GMAIL.COM" TargetMode="External"/><Relationship Id="rId40" Type="http://schemas.openxmlformats.org/officeDocument/2006/relationships/hyperlink" Target="mailto:DINKY.DADHICH@GMAIL.COM" TargetMode="External"/><Relationship Id="rId45" Type="http://schemas.openxmlformats.org/officeDocument/2006/relationships/hyperlink" Target="mailto:HARSHITHKUMAR9904@GMAIL.COM" TargetMode="External"/><Relationship Id="rId66" Type="http://schemas.openxmlformats.org/officeDocument/2006/relationships/hyperlink" Target="mailto:HARSHITHABHAKTHAVATSALAM@GMAIL.COM" TargetMode="External"/><Relationship Id="rId87" Type="http://schemas.openxmlformats.org/officeDocument/2006/relationships/hyperlink" Target="mailto:PUNEETH.PREDDY@GMAIL.COM" TargetMode="External"/><Relationship Id="rId110" Type="http://schemas.openxmlformats.org/officeDocument/2006/relationships/hyperlink" Target="mailto:SANIYAFATHIMA26@GMAIL.COM" TargetMode="External"/><Relationship Id="rId115" Type="http://schemas.openxmlformats.org/officeDocument/2006/relationships/hyperlink" Target="mailto:BHARGAVBAMNE@GMAIL.COM" TargetMode="External"/><Relationship Id="rId131" Type="http://schemas.openxmlformats.org/officeDocument/2006/relationships/hyperlink" Target="mailto:BAZITH.DEVIL@YAHOO.COM" TargetMode="External"/><Relationship Id="rId136" Type="http://schemas.openxmlformats.org/officeDocument/2006/relationships/hyperlink" Target="mailto:VISHALBTY@GMAIL.COM" TargetMode="External"/><Relationship Id="rId157" Type="http://schemas.openxmlformats.org/officeDocument/2006/relationships/hyperlink" Target="mailto:ADARSHM2164@GMAIL.COM" TargetMode="External"/><Relationship Id="rId178" Type="http://schemas.openxmlformats.org/officeDocument/2006/relationships/hyperlink" Target="mailto:JOHNSON_M333@YAHOO.COM" TargetMode="External"/><Relationship Id="rId61" Type="http://schemas.openxmlformats.org/officeDocument/2006/relationships/hyperlink" Target="mailto:SARATHPEECHINGAYIL@GMAIL.COM" TargetMode="External"/><Relationship Id="rId82" Type="http://schemas.openxmlformats.org/officeDocument/2006/relationships/hyperlink" Target="mailto:HASANLAKDAWALA1@GMAIL.COM" TargetMode="External"/><Relationship Id="rId152" Type="http://schemas.openxmlformats.org/officeDocument/2006/relationships/hyperlink" Target="mailto:PK635268@GMAIL.COM" TargetMode="External"/><Relationship Id="rId173" Type="http://schemas.openxmlformats.org/officeDocument/2006/relationships/hyperlink" Target="mailto:vrushank18@gmail.com" TargetMode="External"/><Relationship Id="rId194" Type="http://schemas.openxmlformats.org/officeDocument/2006/relationships/hyperlink" Target="mailto:mahin9760@gmail.com" TargetMode="External"/><Relationship Id="rId199" Type="http://schemas.openxmlformats.org/officeDocument/2006/relationships/hyperlink" Target="mailto:saumengaurav15@gmail.com" TargetMode="External"/><Relationship Id="rId203" Type="http://schemas.openxmlformats.org/officeDocument/2006/relationships/hyperlink" Target="mailto:ujwal.n1997@gmail.com" TargetMode="External"/><Relationship Id="rId208" Type="http://schemas.openxmlformats.org/officeDocument/2006/relationships/hyperlink" Target="mailto:bharathab76@gmail.com" TargetMode="External"/><Relationship Id="rId229" Type="http://schemas.openxmlformats.org/officeDocument/2006/relationships/hyperlink" Target="mailto:deepthigirish6@gmail.com" TargetMode="External"/><Relationship Id="rId19" Type="http://schemas.openxmlformats.org/officeDocument/2006/relationships/hyperlink" Target="mailto:TJRAO96@GMAIL.COM" TargetMode="External"/><Relationship Id="rId224" Type="http://schemas.openxmlformats.org/officeDocument/2006/relationships/hyperlink" Target="mailto:raj.vishi581@gmail.com" TargetMode="External"/><Relationship Id="rId240" Type="http://schemas.openxmlformats.org/officeDocument/2006/relationships/hyperlink" Target="mailto:tejeswarprashanth02@gmail.com" TargetMode="External"/><Relationship Id="rId245" Type="http://schemas.openxmlformats.org/officeDocument/2006/relationships/hyperlink" Target="mailto:litzshroff16@gmail.com" TargetMode="External"/><Relationship Id="rId14" Type="http://schemas.openxmlformats.org/officeDocument/2006/relationships/hyperlink" Target="mailto:SRITARRAN1999@GMAIL.COM" TargetMode="External"/><Relationship Id="rId30" Type="http://schemas.openxmlformats.org/officeDocument/2006/relationships/hyperlink" Target="mailto:S05091990@GMAIL.COM" TargetMode="External"/><Relationship Id="rId35" Type="http://schemas.openxmlformats.org/officeDocument/2006/relationships/hyperlink" Target="mailto:DHERMAA23@GMAIL.COM" TargetMode="External"/><Relationship Id="rId56" Type="http://schemas.openxmlformats.org/officeDocument/2006/relationships/hyperlink" Target="mailto:PANNAGASIRI@GMAIL.COM" TargetMode="External"/><Relationship Id="rId77" Type="http://schemas.openxmlformats.org/officeDocument/2006/relationships/hyperlink" Target="mailto:ANURAGKRISHNA28@GMAIL.COM" TargetMode="External"/><Relationship Id="rId100" Type="http://schemas.openxmlformats.org/officeDocument/2006/relationships/hyperlink" Target="mailto:MANNAPOORVI4747@GMAIL.COM" TargetMode="External"/><Relationship Id="rId105" Type="http://schemas.openxmlformats.org/officeDocument/2006/relationships/hyperlink" Target="mailto:H.SACHIN.HE@GMAIL.COM" TargetMode="External"/><Relationship Id="rId126" Type="http://schemas.openxmlformats.org/officeDocument/2006/relationships/hyperlink" Target="mailto:RAVIDEVANGA1999@GMAIL.COM" TargetMode="External"/><Relationship Id="rId147" Type="http://schemas.openxmlformats.org/officeDocument/2006/relationships/hyperlink" Target="mailto:BHAVNACHAUhan54@gmail.com" TargetMode="External"/><Relationship Id="rId168" Type="http://schemas.openxmlformats.org/officeDocument/2006/relationships/hyperlink" Target="mailto:PUJARSR@GMAIL.COM" TargetMode="External"/><Relationship Id="rId8" Type="http://schemas.openxmlformats.org/officeDocument/2006/relationships/hyperlink" Target="mailto:ABIDHAKEEM04@GMAIL.COM" TargetMode="External"/><Relationship Id="rId51" Type="http://schemas.openxmlformats.org/officeDocument/2006/relationships/hyperlink" Target="mailto:SHIFA.FATEMA3@GMAIL.COM" TargetMode="External"/><Relationship Id="rId72" Type="http://schemas.openxmlformats.org/officeDocument/2006/relationships/hyperlink" Target="mailto:SHAHIDCOOLMAILBOX@GMAIL.COM" TargetMode="External"/><Relationship Id="rId93" Type="http://schemas.openxmlformats.org/officeDocument/2006/relationships/hyperlink" Target="mailto:SULEGHAIHARSHIT@GMAIL.COM" TargetMode="External"/><Relationship Id="rId98" Type="http://schemas.openxmlformats.org/officeDocument/2006/relationships/hyperlink" Target="mailto:MOHITH1999@GMAIL.COM" TargetMode="External"/><Relationship Id="rId121" Type="http://schemas.openxmlformats.org/officeDocument/2006/relationships/hyperlink" Target="mailto:SUNANDINI123SINHA@GMAIL.COM" TargetMode="External"/><Relationship Id="rId142" Type="http://schemas.openxmlformats.org/officeDocument/2006/relationships/hyperlink" Target="mailto:HAMZATHEDRAGON@GMAIL.COM" TargetMode="External"/><Relationship Id="rId163" Type="http://schemas.openxmlformats.org/officeDocument/2006/relationships/hyperlink" Target="mailto:SRIHARI3SM@GMAIL.COM" TargetMode="External"/><Relationship Id="rId184" Type="http://schemas.openxmlformats.org/officeDocument/2006/relationships/hyperlink" Target="mailto:sbindumadavan@gmail.com" TargetMode="External"/><Relationship Id="rId189" Type="http://schemas.openxmlformats.org/officeDocument/2006/relationships/hyperlink" Target="mailto:pleam.siras.t@hotmail.com" TargetMode="External"/><Relationship Id="rId219" Type="http://schemas.openxmlformats.org/officeDocument/2006/relationships/hyperlink" Target="mailto:veena.hemanth.rao@gmail.com" TargetMode="External"/><Relationship Id="rId3" Type="http://schemas.openxmlformats.org/officeDocument/2006/relationships/hyperlink" Target="mailto:CHANDANAAMBIKA@GMAIL.COM" TargetMode="External"/><Relationship Id="rId214" Type="http://schemas.openxmlformats.org/officeDocument/2006/relationships/hyperlink" Target="mailto:santriptibhujel@gmail.com" TargetMode="External"/><Relationship Id="rId230" Type="http://schemas.openxmlformats.org/officeDocument/2006/relationships/hyperlink" Target="mailto:siddartravichandran06@gmail.com" TargetMode="External"/><Relationship Id="rId235" Type="http://schemas.openxmlformats.org/officeDocument/2006/relationships/hyperlink" Target="mailto:aishwarya007shanmugam@gmail.com" TargetMode="External"/><Relationship Id="rId25" Type="http://schemas.openxmlformats.org/officeDocument/2006/relationships/hyperlink" Target="mailto:ELTONBAPTIST@GMAIL.COM" TargetMode="External"/><Relationship Id="rId46" Type="http://schemas.openxmlformats.org/officeDocument/2006/relationships/hyperlink" Target="mailto:ASWINPREMANTH2000@GMAIL.COM" TargetMode="External"/><Relationship Id="rId67" Type="http://schemas.openxmlformats.org/officeDocument/2006/relationships/hyperlink" Target="mailto:SANKARMUNIKRISHNAPPA@GMAIL.COM" TargetMode="External"/><Relationship Id="rId116" Type="http://schemas.openxmlformats.org/officeDocument/2006/relationships/hyperlink" Target="mailto:MEGHANMADHU12@GMAIL.COM" TargetMode="External"/><Relationship Id="rId137" Type="http://schemas.openxmlformats.org/officeDocument/2006/relationships/hyperlink" Target="mailto:SANYAMS0007@GMAIL.COM" TargetMode="External"/><Relationship Id="rId158" Type="http://schemas.openxmlformats.org/officeDocument/2006/relationships/hyperlink" Target="mailto:prathikvenki@gmail.com" TargetMode="External"/><Relationship Id="rId20" Type="http://schemas.openxmlformats.org/officeDocument/2006/relationships/hyperlink" Target="mailto:AYADAV9718207950@GMAIL.COM" TargetMode="External"/><Relationship Id="rId41" Type="http://schemas.openxmlformats.org/officeDocument/2006/relationships/hyperlink" Target="mailto:POOJA201999@GMAIL.COM" TargetMode="External"/><Relationship Id="rId62" Type="http://schemas.openxmlformats.org/officeDocument/2006/relationships/hyperlink" Target="mailto:RASHMIMUNIRAJ15@GMAIL.COM" TargetMode="External"/><Relationship Id="rId83" Type="http://schemas.openxmlformats.org/officeDocument/2006/relationships/hyperlink" Target="mailto:CHIRAGSATYA10@GMAIL.COM" TargetMode="External"/><Relationship Id="rId88" Type="http://schemas.openxmlformats.org/officeDocument/2006/relationships/hyperlink" Target="mailto:ROHANKRISHNAMURTHY111@GMAIL.COM" TargetMode="External"/><Relationship Id="rId111" Type="http://schemas.openxmlformats.org/officeDocument/2006/relationships/hyperlink" Target="mailto:AIESHAAFREEN97@GMAIL.COM" TargetMode="External"/><Relationship Id="rId132" Type="http://schemas.openxmlformats.org/officeDocument/2006/relationships/hyperlink" Target="mailto:VICTOR.XENG@GMAIL.COM" TargetMode="External"/><Relationship Id="rId153" Type="http://schemas.openxmlformats.org/officeDocument/2006/relationships/hyperlink" Target="mailto:TPARTHIBAN30@GMAIL.COM" TargetMode="External"/><Relationship Id="rId174" Type="http://schemas.openxmlformats.org/officeDocument/2006/relationships/hyperlink" Target="mailto:abhilashep1234@gmail.com" TargetMode="External"/><Relationship Id="rId179" Type="http://schemas.openxmlformats.org/officeDocument/2006/relationships/hyperlink" Target="mailto:SOUNDARYARAJ456@GMAIL.COM" TargetMode="External"/><Relationship Id="rId195" Type="http://schemas.openxmlformats.org/officeDocument/2006/relationships/hyperlink" Target="mailto:saneyar.dibs@outlook.com" TargetMode="External"/><Relationship Id="rId209" Type="http://schemas.openxmlformats.org/officeDocument/2006/relationships/hyperlink" Target="mailto:mnaina979@gmail.com" TargetMode="External"/><Relationship Id="rId190" Type="http://schemas.openxmlformats.org/officeDocument/2006/relationships/hyperlink" Target="mailto:kapil99nikamal@gmail.com" TargetMode="External"/><Relationship Id="rId204" Type="http://schemas.openxmlformats.org/officeDocument/2006/relationships/hyperlink" Target="mailto:rakesh.uma89@gmail.com" TargetMode="External"/><Relationship Id="rId220" Type="http://schemas.openxmlformats.org/officeDocument/2006/relationships/hyperlink" Target="mailto:vivekbaid08@gmail.com" TargetMode="External"/><Relationship Id="rId225" Type="http://schemas.openxmlformats.org/officeDocument/2006/relationships/hyperlink" Target="mailto:pavanm3997@gmail.com" TargetMode="External"/><Relationship Id="rId241" Type="http://schemas.openxmlformats.org/officeDocument/2006/relationships/hyperlink" Target="mailto:rakshith.sr6@gmail.com" TargetMode="External"/><Relationship Id="rId246" Type="http://schemas.openxmlformats.org/officeDocument/2006/relationships/hyperlink" Target="mailto:siddhant_basu@yahoo.com" TargetMode="External"/><Relationship Id="rId15" Type="http://schemas.openxmlformats.org/officeDocument/2006/relationships/hyperlink" Target="mailto:taha.ym@gmail.com" TargetMode="External"/><Relationship Id="rId36" Type="http://schemas.openxmlformats.org/officeDocument/2006/relationships/hyperlink" Target="mailto:NISHU.J@YAHOO.COM" TargetMode="External"/><Relationship Id="rId57" Type="http://schemas.openxmlformats.org/officeDocument/2006/relationships/hyperlink" Target="mailto:SKANDAKUMAR6688@GMAIL.COM" TargetMode="External"/><Relationship Id="rId106" Type="http://schemas.openxmlformats.org/officeDocument/2006/relationships/hyperlink" Target="mailto:HINDUJACHOWDARY@GMAIL.COM" TargetMode="External"/><Relationship Id="rId127" Type="http://schemas.openxmlformats.org/officeDocument/2006/relationships/hyperlink" Target="mailto:HARSHVARDHANTIWARY@LIVE.COM" TargetMode="External"/><Relationship Id="rId10" Type="http://schemas.openxmlformats.org/officeDocument/2006/relationships/hyperlink" Target="mailto:RAGHAVSEJPAL99@GMAIL.COM" TargetMode="External"/><Relationship Id="rId31" Type="http://schemas.openxmlformats.org/officeDocument/2006/relationships/hyperlink" Target="mailto:MOHANA99SINDHU@GMAIL.COM" TargetMode="External"/><Relationship Id="rId52" Type="http://schemas.openxmlformats.org/officeDocument/2006/relationships/hyperlink" Target="mailto:MUKUNDHARAJENDRAN@GMAIL.COM" TargetMode="External"/><Relationship Id="rId73" Type="http://schemas.openxmlformats.org/officeDocument/2006/relationships/hyperlink" Target="mailto:SUNITHARAWAL1995@GMAIL.COM" TargetMode="External"/><Relationship Id="rId78" Type="http://schemas.openxmlformats.org/officeDocument/2006/relationships/hyperlink" Target="mailto:ANAGHANAIR56@GMAIL.COM" TargetMode="External"/><Relationship Id="rId94" Type="http://schemas.openxmlformats.org/officeDocument/2006/relationships/hyperlink" Target="mailto:ABIJITH.SUPERMAN@GMAIL.COM" TargetMode="External"/><Relationship Id="rId99" Type="http://schemas.openxmlformats.org/officeDocument/2006/relationships/hyperlink" Target="mailto:SHAMUDHISHAMU015@GMAIL.COM" TargetMode="External"/><Relationship Id="rId101" Type="http://schemas.openxmlformats.org/officeDocument/2006/relationships/hyperlink" Target="mailto:SHASHIKUROSAKI@GMAIL.COM" TargetMode="External"/><Relationship Id="rId122" Type="http://schemas.openxmlformats.org/officeDocument/2006/relationships/hyperlink" Target="mailto:NARESHNTR746@GMAIL.COM" TargetMode="External"/><Relationship Id="rId143" Type="http://schemas.openxmlformats.org/officeDocument/2006/relationships/hyperlink" Target="mailto:STRINGROYALE@GMAIL.COM" TargetMode="External"/><Relationship Id="rId148" Type="http://schemas.openxmlformats.org/officeDocument/2006/relationships/hyperlink" Target="mailto:DHEERAJ10@ICLOUD.COM" TargetMode="External"/><Relationship Id="rId164" Type="http://schemas.openxmlformats.org/officeDocument/2006/relationships/hyperlink" Target="mailto:NADIRAJAFFAR20@GMAIL.COM" TargetMode="External"/><Relationship Id="rId169" Type="http://schemas.openxmlformats.org/officeDocument/2006/relationships/hyperlink" Target="mailto:SAIRAJ.PR101@GMAIL.COM" TargetMode="External"/><Relationship Id="rId185" Type="http://schemas.openxmlformats.org/officeDocument/2006/relationships/hyperlink" Target="mailto:varunhm.vv1@gmail.com" TargetMode="External"/><Relationship Id="rId4" Type="http://schemas.openxmlformats.org/officeDocument/2006/relationships/hyperlink" Target="mailto:SABITHA.VAHEED@GMAIL.COM" TargetMode="External"/><Relationship Id="rId9" Type="http://schemas.openxmlformats.org/officeDocument/2006/relationships/hyperlink" Target="mailto:DVMJAIN303@GMAIL.COM" TargetMode="External"/><Relationship Id="rId180" Type="http://schemas.openxmlformats.org/officeDocument/2006/relationships/hyperlink" Target="mailto:aishr15@gmail.com" TargetMode="External"/><Relationship Id="rId210" Type="http://schemas.openxmlformats.org/officeDocument/2006/relationships/hyperlink" Target="mailto:navya.sudhindra@gmail.com" TargetMode="External"/><Relationship Id="rId215" Type="http://schemas.openxmlformats.org/officeDocument/2006/relationships/hyperlink" Target="mailto:srividya.bhalle@gmail.com" TargetMode="External"/><Relationship Id="rId236" Type="http://schemas.openxmlformats.org/officeDocument/2006/relationships/hyperlink" Target="mailto:kavya.g.shree@gmail.com" TargetMode="External"/><Relationship Id="rId26" Type="http://schemas.openxmlformats.org/officeDocument/2006/relationships/hyperlink" Target="mailto:ADARSHDKOOL@GMAIL.COM" TargetMode="External"/><Relationship Id="rId231" Type="http://schemas.openxmlformats.org/officeDocument/2006/relationships/hyperlink" Target="mailto:yjkheraluwala@gmail.com" TargetMode="External"/><Relationship Id="rId47" Type="http://schemas.openxmlformats.org/officeDocument/2006/relationships/hyperlink" Target="mailto:PRAVEENRAJ621999@GMAIL.COM" TargetMode="External"/><Relationship Id="rId68" Type="http://schemas.openxmlformats.org/officeDocument/2006/relationships/hyperlink" Target="mailto:AKASHNAIDUAKU@GMAIL.COM" TargetMode="External"/><Relationship Id="rId89" Type="http://schemas.openxmlformats.org/officeDocument/2006/relationships/hyperlink" Target="mailto:CHANDRIKA2000R@GMAIL.COM" TargetMode="External"/><Relationship Id="rId112" Type="http://schemas.openxmlformats.org/officeDocument/2006/relationships/hyperlink" Target="mailto:NITESHMK26@GMAIL.COM" TargetMode="External"/><Relationship Id="rId133" Type="http://schemas.openxmlformats.org/officeDocument/2006/relationships/hyperlink" Target="mailto:TUSHARMEHENDIRATTA11@GMAIL.COM" TargetMode="External"/><Relationship Id="rId154" Type="http://schemas.openxmlformats.org/officeDocument/2006/relationships/hyperlink" Target="mailto:ATHAOPAMY@GMAIL.COM" TargetMode="External"/><Relationship Id="rId175" Type="http://schemas.openxmlformats.org/officeDocument/2006/relationships/hyperlink" Target="mailto:bharath.mady@gmail.com" TargetMode="External"/><Relationship Id="rId196" Type="http://schemas.openxmlformats.org/officeDocument/2006/relationships/hyperlink" Target="mailto:shreehari975@gmail.com" TargetMode="External"/><Relationship Id="rId200" Type="http://schemas.openxmlformats.org/officeDocument/2006/relationships/hyperlink" Target="mailto:chethanta@gmail.com" TargetMode="External"/><Relationship Id="rId16" Type="http://schemas.openxmlformats.org/officeDocument/2006/relationships/hyperlink" Target="mailto:RISHABBN@GMAIL.COM" TargetMode="External"/><Relationship Id="rId221" Type="http://schemas.openxmlformats.org/officeDocument/2006/relationships/hyperlink" Target="mailto:akshayjain86703@gmail.com" TargetMode="External"/><Relationship Id="rId242" Type="http://schemas.openxmlformats.org/officeDocument/2006/relationships/hyperlink" Target="mailto:rajath.t.s.52@gmail.com" TargetMode="External"/><Relationship Id="rId37" Type="http://schemas.openxmlformats.org/officeDocument/2006/relationships/hyperlink" Target="mailto:AGARWALTUSHAR786@GMAIL.COM" TargetMode="External"/><Relationship Id="rId58" Type="http://schemas.openxmlformats.org/officeDocument/2006/relationships/hyperlink" Target="mailto:ARSHNIDA06@GMAIL.COM" TargetMode="External"/><Relationship Id="rId79" Type="http://schemas.openxmlformats.org/officeDocument/2006/relationships/hyperlink" Target="mailto:BITU.SUREKA@GMAIL.COM" TargetMode="External"/><Relationship Id="rId102" Type="http://schemas.openxmlformats.org/officeDocument/2006/relationships/hyperlink" Target="mailto:ADNANMOHAMMED770@GMAIL.COM" TargetMode="External"/><Relationship Id="rId123" Type="http://schemas.openxmlformats.org/officeDocument/2006/relationships/hyperlink" Target="mailto:MANGOLI.PRASANNA05@GMAIL.COM" TargetMode="External"/><Relationship Id="rId144" Type="http://schemas.openxmlformats.org/officeDocument/2006/relationships/hyperlink" Target="mailto:MRHARDCORE44.SS@GMAIL.COM" TargetMode="External"/><Relationship Id="rId90" Type="http://schemas.openxmlformats.org/officeDocument/2006/relationships/hyperlink" Target="mailto:POOJA995@YMAIL.COM" TargetMode="External"/><Relationship Id="rId165" Type="http://schemas.openxmlformats.org/officeDocument/2006/relationships/hyperlink" Target="mailto:PIYUSH248JAIN@GMAIL.COM" TargetMode="External"/><Relationship Id="rId186" Type="http://schemas.openxmlformats.org/officeDocument/2006/relationships/hyperlink" Target="mailto:rahulshekar.28@gmail.com" TargetMode="External"/><Relationship Id="rId211" Type="http://schemas.openxmlformats.org/officeDocument/2006/relationships/hyperlink" Target="mailto:darshud72@gmail.com" TargetMode="External"/><Relationship Id="rId232" Type="http://schemas.openxmlformats.org/officeDocument/2006/relationships/hyperlink" Target="mailto:selvi5293@gmail.com" TargetMode="External"/><Relationship Id="rId27" Type="http://schemas.openxmlformats.org/officeDocument/2006/relationships/hyperlink" Target="mailto:97ABHISHEK.SRIVASTAVA@GMAIL.COM" TargetMode="External"/><Relationship Id="rId48" Type="http://schemas.openxmlformats.org/officeDocument/2006/relationships/hyperlink" Target="mailto:LATHACHINNU222@GMAIL.COM" TargetMode="External"/><Relationship Id="rId69" Type="http://schemas.openxmlformats.org/officeDocument/2006/relationships/hyperlink" Target="mailto:GANESH.VID@GMAIL.COM" TargetMode="External"/><Relationship Id="rId113" Type="http://schemas.openxmlformats.org/officeDocument/2006/relationships/hyperlink" Target="mailto:VAISHNAVISONU27@GMAIL.COM" TargetMode="External"/><Relationship Id="rId134" Type="http://schemas.openxmlformats.org/officeDocument/2006/relationships/hyperlink" Target="mailto:BEGUMJASEEYA@GMAIL.COM" TargetMode="External"/><Relationship Id="rId80" Type="http://schemas.openxmlformats.org/officeDocument/2006/relationships/hyperlink" Target="mailto:MOHAMMEDNAWAZ9144@GMAIL.COM" TargetMode="External"/><Relationship Id="rId155" Type="http://schemas.openxmlformats.org/officeDocument/2006/relationships/hyperlink" Target="mailto:CHETHANKUMARN2000@GMAIL.COM" TargetMode="External"/><Relationship Id="rId176" Type="http://schemas.openxmlformats.org/officeDocument/2006/relationships/hyperlink" Target="mailto:vijethphoenix@gmail.com" TargetMode="External"/><Relationship Id="rId197" Type="http://schemas.openxmlformats.org/officeDocument/2006/relationships/hyperlink" Target="mailto:mohammedkashi17@gmail.com" TargetMode="External"/><Relationship Id="rId201" Type="http://schemas.openxmlformats.org/officeDocument/2006/relationships/hyperlink" Target="mailto:sandeshsoans0116@gmail.com" TargetMode="External"/><Relationship Id="rId222" Type="http://schemas.openxmlformats.org/officeDocument/2006/relationships/hyperlink" Target="mailto:kpriya0411@gmail.com" TargetMode="External"/><Relationship Id="rId243" Type="http://schemas.openxmlformats.org/officeDocument/2006/relationships/hyperlink" Target="mailto:rahulraj.subramani@gmail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rama2395@gmail.com" TargetMode="External"/><Relationship Id="rId13" Type="http://schemas.openxmlformats.org/officeDocument/2006/relationships/hyperlink" Target="mailto:ktshivalingaiah@gmail.com" TargetMode="External"/><Relationship Id="rId3" Type="http://schemas.openxmlformats.org/officeDocument/2006/relationships/hyperlink" Target="mailto:nrnjns92@gmail.com" TargetMode="External"/><Relationship Id="rId7" Type="http://schemas.openxmlformats.org/officeDocument/2006/relationships/hyperlink" Target="mailto:ulrichcorrea701@gmail.com" TargetMode="External"/><Relationship Id="rId12" Type="http://schemas.openxmlformats.org/officeDocument/2006/relationships/hyperlink" Target="mailto:manojbasumataryath.200915@gmail.com" TargetMode="External"/><Relationship Id="rId2" Type="http://schemas.openxmlformats.org/officeDocument/2006/relationships/hyperlink" Target="mailto:ssaipriyas@gmail.com" TargetMode="External"/><Relationship Id="rId16" Type="http://schemas.openxmlformats.org/officeDocument/2006/relationships/comments" Target="../comments3.xml"/><Relationship Id="rId1" Type="http://schemas.openxmlformats.org/officeDocument/2006/relationships/hyperlink" Target="mailto:aishwarya9521@gmail.com" TargetMode="External"/><Relationship Id="rId6" Type="http://schemas.openxmlformats.org/officeDocument/2006/relationships/hyperlink" Target="mailto:anurag8295@gmail.com" TargetMode="External"/><Relationship Id="rId11" Type="http://schemas.openxmlformats.org/officeDocument/2006/relationships/hyperlink" Target="mailto:irshadahmeddr15@gmail.com" TargetMode="External"/><Relationship Id="rId5" Type="http://schemas.openxmlformats.org/officeDocument/2006/relationships/hyperlink" Target="mailto:dilipkumarj1236@gmail.com" TargetMode="External"/><Relationship Id="rId15" Type="http://schemas.openxmlformats.org/officeDocument/2006/relationships/vmlDrawing" Target="../drawings/vmlDrawing3.vml"/><Relationship Id="rId10" Type="http://schemas.openxmlformats.org/officeDocument/2006/relationships/hyperlink" Target="mailto:ash.k.ak49@gmail.com" TargetMode="External"/><Relationship Id="rId4" Type="http://schemas.openxmlformats.org/officeDocument/2006/relationships/hyperlink" Target="mailto:shashank.v.a@gmail.com" TargetMode="External"/><Relationship Id="rId9" Type="http://schemas.openxmlformats.org/officeDocument/2006/relationships/hyperlink" Target="mailto:gurusanketh7@gmail.com" TargetMode="External"/><Relationship Id="rId14" Type="http://schemas.openxmlformats.org/officeDocument/2006/relationships/hyperlink" Target="mailto:koverohan@gmail.com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isarkar169@gmail.com" TargetMode="External"/><Relationship Id="rId13" Type="http://schemas.openxmlformats.org/officeDocument/2006/relationships/hyperlink" Target="mailto:koushikhimanshu98@gmail.com" TargetMode="External"/><Relationship Id="rId18" Type="http://schemas.openxmlformats.org/officeDocument/2006/relationships/hyperlink" Target="mailto:bhojpalsingh95@gmail.com" TargetMode="External"/><Relationship Id="rId3" Type="http://schemas.openxmlformats.org/officeDocument/2006/relationships/hyperlink" Target="mailto:herambparashar@gmail.com" TargetMode="External"/><Relationship Id="rId21" Type="http://schemas.openxmlformats.org/officeDocument/2006/relationships/hyperlink" Target="mailto:urvashithakur57@gmail.com" TargetMode="External"/><Relationship Id="rId7" Type="http://schemas.openxmlformats.org/officeDocument/2006/relationships/hyperlink" Target="mailto:ankitsune2000@gmail.com" TargetMode="External"/><Relationship Id="rId12" Type="http://schemas.openxmlformats.org/officeDocument/2006/relationships/hyperlink" Target="mailto:prakharshrivastava234@gmail.com" TargetMode="External"/><Relationship Id="rId17" Type="http://schemas.openxmlformats.org/officeDocument/2006/relationships/hyperlink" Target="mailto:ajayravat97@gmail.com" TargetMode="External"/><Relationship Id="rId2" Type="http://schemas.openxmlformats.org/officeDocument/2006/relationships/hyperlink" Target="mailto:mandolep@gmail.com" TargetMode="External"/><Relationship Id="rId16" Type="http://schemas.openxmlformats.org/officeDocument/2006/relationships/hyperlink" Target="mailto:ankit928@gmail.com" TargetMode="External"/><Relationship Id="rId20" Type="http://schemas.openxmlformats.org/officeDocument/2006/relationships/hyperlink" Target="mailto:sreejithnair20796@gmail.com" TargetMode="External"/><Relationship Id="rId1" Type="http://schemas.openxmlformats.org/officeDocument/2006/relationships/hyperlink" Target="mailto:sarthakmehtarfc7@gmail.com" TargetMode="External"/><Relationship Id="rId6" Type="http://schemas.openxmlformats.org/officeDocument/2006/relationships/hyperlink" Target="mailto:patelnishi14@gmail.com" TargetMode="External"/><Relationship Id="rId11" Type="http://schemas.openxmlformats.org/officeDocument/2006/relationships/hyperlink" Target="mailto:harshchoudhary7823m@gmail.com" TargetMode="External"/><Relationship Id="rId24" Type="http://schemas.openxmlformats.org/officeDocument/2006/relationships/hyperlink" Target="mailto:prince.khanuja1785@gmail.com" TargetMode="External"/><Relationship Id="rId5" Type="http://schemas.openxmlformats.org/officeDocument/2006/relationships/hyperlink" Target="mailto:shiqra10230@gmail.com" TargetMode="External"/><Relationship Id="rId15" Type="http://schemas.openxmlformats.org/officeDocument/2006/relationships/hyperlink" Target="mailto:singhabhishekgurjar@gmail.com" TargetMode="External"/><Relationship Id="rId23" Type="http://schemas.openxmlformats.org/officeDocument/2006/relationships/hyperlink" Target="mailto:mohaiminkhan11@gmail.com" TargetMode="External"/><Relationship Id="rId10" Type="http://schemas.openxmlformats.org/officeDocument/2006/relationships/hyperlink" Target="mailto:YOGALDAYMA51@GMAIL.COM" TargetMode="External"/><Relationship Id="rId19" Type="http://schemas.openxmlformats.org/officeDocument/2006/relationships/hyperlink" Target="mailto:anmolbpl105@gmail.com" TargetMode="External"/><Relationship Id="rId4" Type="http://schemas.openxmlformats.org/officeDocument/2006/relationships/hyperlink" Target="mailto:shivanijadaun04@yahoo.com" TargetMode="External"/><Relationship Id="rId9" Type="http://schemas.openxmlformats.org/officeDocument/2006/relationships/hyperlink" Target="mailto:1atharvasharma@gmail.com" TargetMode="External"/><Relationship Id="rId14" Type="http://schemas.openxmlformats.org/officeDocument/2006/relationships/hyperlink" Target="mailto:saurabhshandilay4@gmail.com" TargetMode="External"/><Relationship Id="rId22" Type="http://schemas.openxmlformats.org/officeDocument/2006/relationships/hyperlink" Target="mailto:aaryapillai09@gmail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19prakhr.rai98@gmail.com" TargetMode="External"/><Relationship Id="rId3" Type="http://schemas.openxmlformats.org/officeDocument/2006/relationships/hyperlink" Target="mailto:ak6658682@gmail.com" TargetMode="External"/><Relationship Id="rId7" Type="http://schemas.openxmlformats.org/officeDocument/2006/relationships/hyperlink" Target="mailto:mdsuhel66441@gmail.com" TargetMode="External"/><Relationship Id="rId2" Type="http://schemas.openxmlformats.org/officeDocument/2006/relationships/hyperlink" Target="mailto:akfaizan7457@gmail.com" TargetMode="External"/><Relationship Id="rId1" Type="http://schemas.openxmlformats.org/officeDocument/2006/relationships/hyperlink" Target="mailto:bisht.laxmi17@gmail.com" TargetMode="External"/><Relationship Id="rId6" Type="http://schemas.openxmlformats.org/officeDocument/2006/relationships/hyperlink" Target="mailto:abushahmakhan574@gmail.com" TargetMode="External"/><Relationship Id="rId5" Type="http://schemas.openxmlformats.org/officeDocument/2006/relationships/hyperlink" Target="mailto:yousuf.wer@gmail.com" TargetMode="External"/><Relationship Id="rId4" Type="http://schemas.openxmlformats.org/officeDocument/2006/relationships/hyperlink" Target="mailto:anonymousoverride99@gmail.com" TargetMode="External"/><Relationship Id="rId9" Type="http://schemas.openxmlformats.org/officeDocument/2006/relationships/hyperlink" Target="mailto:mdsaifalikhan67@gmail.com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durgasharma057@gmail.com" TargetMode="External"/><Relationship Id="rId13" Type="http://schemas.openxmlformats.org/officeDocument/2006/relationships/hyperlink" Target="mailto:manishahs1506@gmail.com" TargetMode="External"/><Relationship Id="rId18" Type="http://schemas.openxmlformats.org/officeDocument/2006/relationships/hyperlink" Target="mailto:nepoaneyrajat@gmail.com" TargetMode="External"/><Relationship Id="rId3" Type="http://schemas.openxmlformats.org/officeDocument/2006/relationships/hyperlink" Target="mailto:aksrye000@gmail.com" TargetMode="External"/><Relationship Id="rId21" Type="http://schemas.openxmlformats.org/officeDocument/2006/relationships/hyperlink" Target="mailto:saradbhujel98@gmail.com" TargetMode="External"/><Relationship Id="rId7" Type="http://schemas.openxmlformats.org/officeDocument/2006/relationships/hyperlink" Target="mailto:dhiraj.gupta@hotmail.com" TargetMode="External"/><Relationship Id="rId12" Type="http://schemas.openxmlformats.org/officeDocument/2006/relationships/hyperlink" Target="mailto:sabinasharma1997@gmail.com" TargetMode="External"/><Relationship Id="rId17" Type="http://schemas.openxmlformats.org/officeDocument/2006/relationships/hyperlink" Target="mailto:gauravjuly12@gmail.com" TargetMode="External"/><Relationship Id="rId25" Type="http://schemas.openxmlformats.org/officeDocument/2006/relationships/hyperlink" Target="mailto:divyanisarda10@gmail.com" TargetMode="External"/><Relationship Id="rId2" Type="http://schemas.openxmlformats.org/officeDocument/2006/relationships/hyperlink" Target="mailto:chettriabhijeet1998@gmail.com" TargetMode="External"/><Relationship Id="rId16" Type="http://schemas.openxmlformats.org/officeDocument/2006/relationships/hyperlink" Target="mailto:milanpradhan518@gmail.com" TargetMode="External"/><Relationship Id="rId20" Type="http://schemas.openxmlformats.org/officeDocument/2006/relationships/hyperlink" Target="mailto:gurung.prashant44@gmail.com" TargetMode="External"/><Relationship Id="rId1" Type="http://schemas.openxmlformats.org/officeDocument/2006/relationships/hyperlink" Target="mailto:abinsubba09@gmail.com" TargetMode="External"/><Relationship Id="rId6" Type="http://schemas.openxmlformats.org/officeDocument/2006/relationships/hyperlink" Target="mailto:canisha939@gmail.com" TargetMode="External"/><Relationship Id="rId11" Type="http://schemas.openxmlformats.org/officeDocument/2006/relationships/hyperlink" Target="mailto:pujathakur9@gmail.com" TargetMode="External"/><Relationship Id="rId24" Type="http://schemas.openxmlformats.org/officeDocument/2006/relationships/hyperlink" Target="mailto:evanizertamang2015@gmail.com" TargetMode="External"/><Relationship Id="rId5" Type="http://schemas.openxmlformats.org/officeDocument/2006/relationships/hyperlink" Target="mailto:thapaakash447@gmail.com" TargetMode="External"/><Relationship Id="rId15" Type="http://schemas.openxmlformats.org/officeDocument/2006/relationships/hyperlink" Target="mailto:sujatarai484@gmail.com" TargetMode="External"/><Relationship Id="rId23" Type="http://schemas.openxmlformats.org/officeDocument/2006/relationships/hyperlink" Target="mailto:kumarohit62348@gmail.com" TargetMode="External"/><Relationship Id="rId10" Type="http://schemas.openxmlformats.org/officeDocument/2006/relationships/hyperlink" Target="mailto:susilatamang2017@gmail.com" TargetMode="External"/><Relationship Id="rId19" Type="http://schemas.openxmlformats.org/officeDocument/2006/relationships/hyperlink" Target="mailto:rmanisha282@gmail.com" TargetMode="External"/><Relationship Id="rId4" Type="http://schemas.openxmlformats.org/officeDocument/2006/relationships/hyperlink" Target="mailto:azantakarkee1998@gmail.com" TargetMode="External"/><Relationship Id="rId9" Type="http://schemas.openxmlformats.org/officeDocument/2006/relationships/hyperlink" Target="mailto:ningmads1998@gmail.com" TargetMode="External"/><Relationship Id="rId14" Type="http://schemas.openxmlformats.org/officeDocument/2006/relationships/hyperlink" Target="mailto:bhaichungbhutia440@gmail.com" TargetMode="External"/><Relationship Id="rId22" Type="http://schemas.openxmlformats.org/officeDocument/2006/relationships/hyperlink" Target="mailto:samtenlhamu1998@gmail.com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mailto:monalisa6628@gmail.com" TargetMode="External"/><Relationship Id="rId18" Type="http://schemas.openxmlformats.org/officeDocument/2006/relationships/hyperlink" Target="mailto:codeblood_13@yahoo.com" TargetMode="External"/><Relationship Id="rId26" Type="http://schemas.openxmlformats.org/officeDocument/2006/relationships/hyperlink" Target="mailto:contact.sbose@gmail.com" TargetMode="External"/><Relationship Id="rId39" Type="http://schemas.openxmlformats.org/officeDocument/2006/relationships/hyperlink" Target="mailto:jeat001@gmail.com" TargetMode="External"/><Relationship Id="rId21" Type="http://schemas.openxmlformats.org/officeDocument/2006/relationships/hyperlink" Target="mailto:firdousmea2005@gmail.com.com" TargetMode="External"/><Relationship Id="rId34" Type="http://schemas.openxmlformats.org/officeDocument/2006/relationships/hyperlink" Target="mailto:ganguly069trisha@gmail.com" TargetMode="External"/><Relationship Id="rId42" Type="http://schemas.openxmlformats.org/officeDocument/2006/relationships/hyperlink" Target="mailto:mukherje.deep123@gmail.com" TargetMode="External"/><Relationship Id="rId47" Type="http://schemas.openxmlformats.org/officeDocument/2006/relationships/hyperlink" Target="mailto:sayantan.bose14@gmail.com" TargetMode="External"/><Relationship Id="rId50" Type="http://schemas.openxmlformats.org/officeDocument/2006/relationships/hyperlink" Target="mailto:ghoshdastidar.soumya@gmail.com" TargetMode="External"/><Relationship Id="rId55" Type="http://schemas.openxmlformats.org/officeDocument/2006/relationships/hyperlink" Target="mailto:21rishav94@gmail.com" TargetMode="External"/><Relationship Id="rId63" Type="http://schemas.openxmlformats.org/officeDocument/2006/relationships/hyperlink" Target="mailto:kdasgupta02@gmail.com" TargetMode="External"/><Relationship Id="rId68" Type="http://schemas.openxmlformats.org/officeDocument/2006/relationships/hyperlink" Target="mailto:bhutta.das@gmail.com" TargetMode="External"/><Relationship Id="rId7" Type="http://schemas.openxmlformats.org/officeDocument/2006/relationships/hyperlink" Target="mailto:sourav_avik@yahoo.co.in" TargetMode="External"/><Relationship Id="rId2" Type="http://schemas.openxmlformats.org/officeDocument/2006/relationships/hyperlink" Target="mailto:binitkumar.ni2@gmail.com" TargetMode="External"/><Relationship Id="rId16" Type="http://schemas.openxmlformats.org/officeDocument/2006/relationships/hyperlink" Target="mailto:tirthankar.ghosh5@gmail.com" TargetMode="External"/><Relationship Id="rId29" Type="http://schemas.openxmlformats.org/officeDocument/2006/relationships/hyperlink" Target="mailto:deblinaof2010@gmail.com" TargetMode="External"/><Relationship Id="rId1" Type="http://schemas.openxmlformats.org/officeDocument/2006/relationships/hyperlink" Target="mailto:souvik.sv@gmail.com" TargetMode="External"/><Relationship Id="rId6" Type="http://schemas.openxmlformats.org/officeDocument/2006/relationships/hyperlink" Target="mailto:himadridey00@gmail.com" TargetMode="External"/><Relationship Id="rId11" Type="http://schemas.openxmlformats.org/officeDocument/2006/relationships/hyperlink" Target="mailto:mousumib370@gmail.com" TargetMode="External"/><Relationship Id="rId24" Type="http://schemas.openxmlformats.org/officeDocument/2006/relationships/hyperlink" Target="mailto:sugata.pharm@gmail.com" TargetMode="External"/><Relationship Id="rId32" Type="http://schemas.openxmlformats.org/officeDocument/2006/relationships/hyperlink" Target="mailto:skl12345rocks@gmail.com" TargetMode="External"/><Relationship Id="rId37" Type="http://schemas.openxmlformats.org/officeDocument/2006/relationships/hyperlink" Target="mailto:sdey2811@gmail.com" TargetMode="External"/><Relationship Id="rId40" Type="http://schemas.openxmlformats.org/officeDocument/2006/relationships/hyperlink" Target="mailto:saraborty@gmail.com" TargetMode="External"/><Relationship Id="rId45" Type="http://schemas.openxmlformats.org/officeDocument/2006/relationships/hyperlink" Target="mailto:monideepa.m93@gmail.com" TargetMode="External"/><Relationship Id="rId53" Type="http://schemas.openxmlformats.org/officeDocument/2006/relationships/hyperlink" Target="mailto:arya.garg2@gmail.com" TargetMode="External"/><Relationship Id="rId58" Type="http://schemas.openxmlformats.org/officeDocument/2006/relationships/hyperlink" Target="mailto:arnabsamanta03@gmail.com" TargetMode="External"/><Relationship Id="rId66" Type="http://schemas.openxmlformats.org/officeDocument/2006/relationships/hyperlink" Target="mailto:stella1995.seal@gmail.com" TargetMode="External"/><Relationship Id="rId5" Type="http://schemas.openxmlformats.org/officeDocument/2006/relationships/hyperlink" Target="mailto:swas.roy6651@gmail.com" TargetMode="External"/><Relationship Id="rId15" Type="http://schemas.openxmlformats.org/officeDocument/2006/relationships/hyperlink" Target="mailto:sourankanadey30@gmail.com" TargetMode="External"/><Relationship Id="rId23" Type="http://schemas.openxmlformats.org/officeDocument/2006/relationships/hyperlink" Target="mailto:k.bijan.das@gmail.com" TargetMode="External"/><Relationship Id="rId28" Type="http://schemas.openxmlformats.org/officeDocument/2006/relationships/hyperlink" Target="mailto:ranjan.manas@gmail.com" TargetMode="External"/><Relationship Id="rId36" Type="http://schemas.openxmlformats.org/officeDocument/2006/relationships/hyperlink" Target="mailto:ruhita.banerjee21@gmail.com" TargetMode="External"/><Relationship Id="rId49" Type="http://schemas.openxmlformats.org/officeDocument/2006/relationships/hyperlink" Target="mailto:paul.spandan01@gmail.com" TargetMode="External"/><Relationship Id="rId57" Type="http://schemas.openxmlformats.org/officeDocument/2006/relationships/hyperlink" Target="mailto:nahadebapriya@gmail.com" TargetMode="External"/><Relationship Id="rId61" Type="http://schemas.openxmlformats.org/officeDocument/2006/relationships/hyperlink" Target="mailto:riddhi1623@gmail.com" TargetMode="External"/><Relationship Id="rId10" Type="http://schemas.openxmlformats.org/officeDocument/2006/relationships/hyperlink" Target="mailto:susankar.chatterjee09@gmail.com" TargetMode="External"/><Relationship Id="rId19" Type="http://schemas.openxmlformats.org/officeDocument/2006/relationships/hyperlink" Target="mailto:rajesh29chauhan@gmail.com" TargetMode="External"/><Relationship Id="rId31" Type="http://schemas.openxmlformats.org/officeDocument/2006/relationships/hyperlink" Target="mailto:amartya.nandy4@gmail.com" TargetMode="External"/><Relationship Id="rId44" Type="http://schemas.openxmlformats.org/officeDocument/2006/relationships/hyperlink" Target="mailto:stzw20@gmail.com" TargetMode="External"/><Relationship Id="rId52" Type="http://schemas.openxmlformats.org/officeDocument/2006/relationships/hyperlink" Target="mailto:saumajit.santra@gmail.com" TargetMode="External"/><Relationship Id="rId60" Type="http://schemas.openxmlformats.org/officeDocument/2006/relationships/hyperlink" Target="mailto:upmanyu09@gmail.com" TargetMode="External"/><Relationship Id="rId65" Type="http://schemas.openxmlformats.org/officeDocument/2006/relationships/hyperlink" Target="mailto:gangopadhyaydhriti@gmail.com" TargetMode="External"/><Relationship Id="rId4" Type="http://schemas.openxmlformats.org/officeDocument/2006/relationships/hyperlink" Target="mailto:jobsubhendu@gmail.com" TargetMode="External"/><Relationship Id="rId9" Type="http://schemas.openxmlformats.org/officeDocument/2006/relationships/hyperlink" Target="mailto:saptarshi.b1982@outlook.com" TargetMode="External"/><Relationship Id="rId14" Type="http://schemas.openxmlformats.org/officeDocument/2006/relationships/hyperlink" Target="mailto:debraj.commercial@gmail.com" TargetMode="External"/><Relationship Id="rId22" Type="http://schemas.openxmlformats.org/officeDocument/2006/relationships/hyperlink" Target="mailto:itsme.souvik_2008@gmail.com" TargetMode="External"/><Relationship Id="rId27" Type="http://schemas.openxmlformats.org/officeDocument/2006/relationships/hyperlink" Target="mailto:lopamudrakumar.ece@gmail.com" TargetMode="External"/><Relationship Id="rId30" Type="http://schemas.openxmlformats.org/officeDocument/2006/relationships/hyperlink" Target="mailto:sanx2014@gmail.com" TargetMode="External"/><Relationship Id="rId35" Type="http://schemas.openxmlformats.org/officeDocument/2006/relationships/hyperlink" Target="mailto:himanshu.shekhar18@gmail.com" TargetMode="External"/><Relationship Id="rId43" Type="http://schemas.openxmlformats.org/officeDocument/2006/relationships/hyperlink" Target="mailto:taufique.haque697@gmail.com" TargetMode="External"/><Relationship Id="rId48" Type="http://schemas.openxmlformats.org/officeDocument/2006/relationships/hyperlink" Target="mailto:nillzzkd@gmail.com" TargetMode="External"/><Relationship Id="rId56" Type="http://schemas.openxmlformats.org/officeDocument/2006/relationships/hyperlink" Target="mailto:niladree05@gmail.com" TargetMode="External"/><Relationship Id="rId64" Type="http://schemas.openxmlformats.org/officeDocument/2006/relationships/hyperlink" Target="mailto:shresthapratit@gmail.com" TargetMode="External"/><Relationship Id="rId8" Type="http://schemas.openxmlformats.org/officeDocument/2006/relationships/hyperlink" Target="mailto:sen_prabir1ahoo.co.in996@y" TargetMode="External"/><Relationship Id="rId51" Type="http://schemas.openxmlformats.org/officeDocument/2006/relationships/hyperlink" Target="mailto:itsme.shilpa2014@gmail.com" TargetMode="External"/><Relationship Id="rId3" Type="http://schemas.openxmlformats.org/officeDocument/2006/relationships/hyperlink" Target="mailto:banerjee.debmitra@gmail.com" TargetMode="External"/><Relationship Id="rId12" Type="http://schemas.openxmlformats.org/officeDocument/2006/relationships/hyperlink" Target="mailto:lopamudramondal@gmail.com" TargetMode="External"/><Relationship Id="rId17" Type="http://schemas.openxmlformats.org/officeDocument/2006/relationships/hyperlink" Target="mailto:sujaysankarray@gmail.com" TargetMode="External"/><Relationship Id="rId25" Type="http://schemas.openxmlformats.org/officeDocument/2006/relationships/hyperlink" Target="mailto:abhishek.monku@gmail.com" TargetMode="External"/><Relationship Id="rId33" Type="http://schemas.openxmlformats.org/officeDocument/2006/relationships/hyperlink" Target="mailto:nb741147@gmail.com" TargetMode="External"/><Relationship Id="rId38" Type="http://schemas.openxmlformats.org/officeDocument/2006/relationships/hyperlink" Target="mailto:adrinil.sendo@gmail.com" TargetMode="External"/><Relationship Id="rId46" Type="http://schemas.openxmlformats.org/officeDocument/2006/relationships/hyperlink" Target="mailto:tamalmajumdar2@gmail.com" TargetMode="External"/><Relationship Id="rId59" Type="http://schemas.openxmlformats.org/officeDocument/2006/relationships/hyperlink" Target="mailto:madhurimadas31@gmail.com" TargetMode="External"/><Relationship Id="rId67" Type="http://schemas.openxmlformats.org/officeDocument/2006/relationships/hyperlink" Target="mailto:rahulsaha86@gmail.com" TargetMode="External"/><Relationship Id="rId20" Type="http://schemas.openxmlformats.org/officeDocument/2006/relationships/hyperlink" Target="mailto:utpal_cgr@rediffmail.com" TargetMode="External"/><Relationship Id="rId41" Type="http://schemas.openxmlformats.org/officeDocument/2006/relationships/hyperlink" Target="mailto:srirup07@gmail.com" TargetMode="External"/><Relationship Id="rId54" Type="http://schemas.openxmlformats.org/officeDocument/2006/relationships/hyperlink" Target="mailto:nivi.mukh91@gmail.com" TargetMode="External"/><Relationship Id="rId62" Type="http://schemas.openxmlformats.org/officeDocument/2006/relationships/hyperlink" Target="mailto:pmita251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580"/>
  <sheetViews>
    <sheetView topLeftCell="A568" workbookViewId="0">
      <selection activeCell="AC1" sqref="AC1"/>
    </sheetView>
  </sheetViews>
  <sheetFormatPr defaultRowHeight="15"/>
  <sheetData>
    <row r="1" spans="1:41" ht="68.2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5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6" t="s">
        <v>40</v>
      </c>
    </row>
    <row r="2" spans="1:41" ht="29.25" thickBot="1">
      <c r="A2" s="7">
        <v>5</v>
      </c>
      <c r="B2" s="8" t="s">
        <v>41</v>
      </c>
      <c r="C2" s="9" t="s">
        <v>42</v>
      </c>
      <c r="D2" s="10" t="s">
        <v>43</v>
      </c>
      <c r="E2" s="11" t="s">
        <v>44</v>
      </c>
      <c r="F2" s="12" t="s">
        <v>45</v>
      </c>
      <c r="G2" s="13" t="s">
        <v>46</v>
      </c>
      <c r="H2" s="14" t="s">
        <v>47</v>
      </c>
      <c r="I2" s="15">
        <v>2017</v>
      </c>
      <c r="J2" s="11">
        <v>1</v>
      </c>
      <c r="K2" s="9"/>
      <c r="L2" s="9">
        <v>8550988930</v>
      </c>
      <c r="M2" s="11">
        <v>68.599999999999994</v>
      </c>
      <c r="N2" s="11" t="s">
        <v>48</v>
      </c>
      <c r="O2" s="11">
        <v>67.8</v>
      </c>
      <c r="P2" s="11" t="s">
        <v>49</v>
      </c>
      <c r="Q2" s="11" t="s">
        <v>50</v>
      </c>
      <c r="R2" s="11" t="s">
        <v>51</v>
      </c>
      <c r="S2" s="11" t="s">
        <v>51</v>
      </c>
      <c r="T2" s="11" t="s">
        <v>51</v>
      </c>
      <c r="U2" s="11"/>
      <c r="V2" s="11"/>
      <c r="W2" s="11"/>
      <c r="X2" s="11"/>
      <c r="Y2" s="11"/>
      <c r="Z2" s="11"/>
      <c r="AA2" s="11"/>
      <c r="AB2" s="11"/>
      <c r="AC2" s="11" t="s">
        <v>52</v>
      </c>
      <c r="AD2" s="11" t="s">
        <v>53</v>
      </c>
      <c r="AE2" s="11" t="s">
        <v>54</v>
      </c>
      <c r="AF2" s="11" t="s">
        <v>55</v>
      </c>
      <c r="AG2" s="11" t="s">
        <v>56</v>
      </c>
      <c r="AH2" s="11" t="s">
        <v>57</v>
      </c>
      <c r="AI2" s="11" t="s">
        <v>58</v>
      </c>
      <c r="AJ2" s="11" t="s">
        <v>59</v>
      </c>
      <c r="AK2" s="11" t="s">
        <v>60</v>
      </c>
      <c r="AL2" s="11" t="s">
        <v>61</v>
      </c>
      <c r="AM2" s="11"/>
      <c r="AN2" s="11"/>
      <c r="AO2" s="16"/>
    </row>
    <row r="3" spans="1:41" ht="29.25" thickBot="1">
      <c r="A3" s="7">
        <v>6</v>
      </c>
      <c r="B3" s="8" t="s">
        <v>41</v>
      </c>
      <c r="C3" s="17" t="s">
        <v>62</v>
      </c>
      <c r="D3" s="18" t="s">
        <v>63</v>
      </c>
      <c r="E3" s="19" t="s">
        <v>44</v>
      </c>
      <c r="F3" s="12" t="s">
        <v>45</v>
      </c>
      <c r="G3" s="13" t="s">
        <v>46</v>
      </c>
      <c r="H3" s="14" t="s">
        <v>47</v>
      </c>
      <c r="I3" s="20">
        <v>2017</v>
      </c>
      <c r="J3" s="19">
        <v>1</v>
      </c>
      <c r="K3" s="21" t="s">
        <v>64</v>
      </c>
      <c r="L3" s="22">
        <v>7038598866</v>
      </c>
      <c r="M3" s="19">
        <v>65.599999999999994</v>
      </c>
      <c r="N3" s="19" t="s">
        <v>48</v>
      </c>
      <c r="O3" s="19">
        <v>69.849999999999994</v>
      </c>
      <c r="P3" s="19" t="s">
        <v>49</v>
      </c>
      <c r="Q3" s="19" t="s">
        <v>65</v>
      </c>
      <c r="R3" s="19" t="s">
        <v>51</v>
      </c>
      <c r="S3" s="19" t="s">
        <v>51</v>
      </c>
      <c r="T3" s="19" t="s">
        <v>51</v>
      </c>
      <c r="U3" s="19"/>
      <c r="V3" s="19"/>
      <c r="W3" s="19"/>
      <c r="X3" s="19"/>
      <c r="Y3" s="19"/>
      <c r="Z3" s="19"/>
      <c r="AA3" s="19"/>
      <c r="AB3" s="19"/>
      <c r="AC3" s="19" t="s">
        <v>51</v>
      </c>
      <c r="AD3" s="19" t="s">
        <v>53</v>
      </c>
      <c r="AE3" s="19" t="s">
        <v>66</v>
      </c>
      <c r="AF3" s="19" t="s">
        <v>67</v>
      </c>
      <c r="AG3" s="19" t="s">
        <v>68</v>
      </c>
      <c r="AH3" s="19" t="s">
        <v>69</v>
      </c>
      <c r="AI3" s="19" t="s">
        <v>70</v>
      </c>
      <c r="AJ3" s="19" t="s">
        <v>71</v>
      </c>
      <c r="AK3" s="19" t="s">
        <v>60</v>
      </c>
      <c r="AL3" s="19" t="s">
        <v>61</v>
      </c>
      <c r="AM3" s="19"/>
      <c r="AN3" s="19"/>
      <c r="AO3" s="23"/>
    </row>
    <row r="4" spans="1:41" ht="34.5" thickBot="1">
      <c r="A4" s="7">
        <v>17</v>
      </c>
      <c r="B4" s="8" t="s">
        <v>41</v>
      </c>
      <c r="C4" s="24" t="s">
        <v>72</v>
      </c>
      <c r="D4" s="25" t="s">
        <v>43</v>
      </c>
      <c r="E4" s="19" t="s">
        <v>73</v>
      </c>
      <c r="F4" s="12" t="s">
        <v>45</v>
      </c>
      <c r="G4" s="13" t="s">
        <v>46</v>
      </c>
      <c r="H4" s="14" t="s">
        <v>47</v>
      </c>
      <c r="I4" s="20">
        <v>2017</v>
      </c>
      <c r="J4" s="19">
        <v>1</v>
      </c>
      <c r="K4" s="21" t="s">
        <v>74</v>
      </c>
      <c r="L4" s="26">
        <v>9112335959</v>
      </c>
      <c r="M4" s="19">
        <v>50</v>
      </c>
      <c r="N4" s="19" t="s">
        <v>48</v>
      </c>
      <c r="O4" s="19">
        <v>50</v>
      </c>
      <c r="P4" s="19" t="s">
        <v>49</v>
      </c>
      <c r="Q4" s="19" t="s">
        <v>65</v>
      </c>
      <c r="R4" s="19" t="s">
        <v>51</v>
      </c>
      <c r="S4" s="19" t="s">
        <v>51</v>
      </c>
      <c r="T4" s="19" t="s">
        <v>51</v>
      </c>
      <c r="U4" s="19"/>
      <c r="V4" s="19"/>
      <c r="W4" s="19"/>
      <c r="X4" s="19"/>
      <c r="Y4" s="19"/>
      <c r="Z4" s="19"/>
      <c r="AA4" s="19"/>
      <c r="AB4" s="19"/>
      <c r="AC4" s="19" t="s">
        <v>51</v>
      </c>
      <c r="AD4" s="19" t="s">
        <v>53</v>
      </c>
      <c r="AE4" s="19" t="s">
        <v>75</v>
      </c>
      <c r="AF4" s="19" t="s">
        <v>76</v>
      </c>
      <c r="AG4" s="19" t="s">
        <v>77</v>
      </c>
      <c r="AH4" s="19" t="s">
        <v>78</v>
      </c>
      <c r="AI4" s="19"/>
      <c r="AJ4" s="19"/>
      <c r="AK4" s="19"/>
      <c r="AL4" s="19"/>
      <c r="AM4" s="19"/>
      <c r="AN4" s="19"/>
      <c r="AO4" s="23"/>
    </row>
    <row r="5" spans="1:41" ht="29.25" thickBot="1">
      <c r="A5" s="7">
        <v>20</v>
      </c>
      <c r="B5" s="8" t="s">
        <v>41</v>
      </c>
      <c r="C5" s="24" t="s">
        <v>79</v>
      </c>
      <c r="D5" s="25" t="s">
        <v>80</v>
      </c>
      <c r="E5" s="19" t="s">
        <v>73</v>
      </c>
      <c r="F5" s="12" t="s">
        <v>45</v>
      </c>
      <c r="G5" s="13" t="s">
        <v>46</v>
      </c>
      <c r="H5" s="14" t="s">
        <v>47</v>
      </c>
      <c r="I5" s="20">
        <v>2017</v>
      </c>
      <c r="J5" s="19">
        <v>1</v>
      </c>
      <c r="K5" s="21" t="s">
        <v>81</v>
      </c>
      <c r="L5" s="26">
        <v>8796827756</v>
      </c>
      <c r="M5" s="19">
        <v>81.400000000000006</v>
      </c>
      <c r="N5" s="19" t="s">
        <v>48</v>
      </c>
      <c r="O5" s="19">
        <v>56.92</v>
      </c>
      <c r="P5" s="19" t="s">
        <v>49</v>
      </c>
      <c r="Q5" s="19" t="s">
        <v>65</v>
      </c>
      <c r="R5" s="19" t="s">
        <v>51</v>
      </c>
      <c r="S5" s="19" t="s">
        <v>51</v>
      </c>
      <c r="T5" s="19" t="s">
        <v>51</v>
      </c>
      <c r="U5" s="19"/>
      <c r="V5" s="19"/>
      <c r="W5" s="19"/>
      <c r="X5" s="19"/>
      <c r="Y5" s="19"/>
      <c r="Z5" s="19"/>
      <c r="AA5" s="19"/>
      <c r="AB5" s="19"/>
      <c r="AC5" s="19" t="s">
        <v>51</v>
      </c>
      <c r="AD5" s="19" t="s">
        <v>53</v>
      </c>
      <c r="AE5" s="19" t="s">
        <v>82</v>
      </c>
      <c r="AF5" s="19" t="s">
        <v>83</v>
      </c>
      <c r="AG5" s="19" t="s">
        <v>84</v>
      </c>
      <c r="AH5" s="19" t="s">
        <v>85</v>
      </c>
      <c r="AI5" s="19" t="s">
        <v>86</v>
      </c>
      <c r="AJ5" s="19" t="s">
        <v>87</v>
      </c>
      <c r="AK5" s="19" t="s">
        <v>60</v>
      </c>
      <c r="AL5" s="19" t="s">
        <v>61</v>
      </c>
      <c r="AM5" s="19"/>
      <c r="AN5" s="19"/>
      <c r="AO5" s="23"/>
    </row>
    <row r="6" spans="1:41" ht="34.5" thickBot="1">
      <c r="A6" s="7">
        <v>23</v>
      </c>
      <c r="B6" s="8" t="s">
        <v>41</v>
      </c>
      <c r="C6" s="24" t="s">
        <v>88</v>
      </c>
      <c r="D6" s="25" t="s">
        <v>89</v>
      </c>
      <c r="E6" s="19" t="s">
        <v>73</v>
      </c>
      <c r="F6" s="12" t="s">
        <v>45</v>
      </c>
      <c r="G6" s="13" t="s">
        <v>46</v>
      </c>
      <c r="H6" s="14" t="s">
        <v>47</v>
      </c>
      <c r="I6" s="20">
        <v>2017</v>
      </c>
      <c r="J6" s="19">
        <v>1</v>
      </c>
      <c r="K6" s="21" t="s">
        <v>90</v>
      </c>
      <c r="L6" s="27"/>
      <c r="M6" s="19">
        <v>72.8</v>
      </c>
      <c r="N6" s="19" t="s">
        <v>48</v>
      </c>
      <c r="O6" s="19">
        <v>56.4</v>
      </c>
      <c r="P6" s="19" t="s">
        <v>49</v>
      </c>
      <c r="Q6" s="19" t="s">
        <v>65</v>
      </c>
      <c r="R6" s="19" t="s">
        <v>51</v>
      </c>
      <c r="S6" s="19" t="s">
        <v>51</v>
      </c>
      <c r="T6" s="19" t="s">
        <v>51</v>
      </c>
      <c r="U6" s="19"/>
      <c r="V6" s="19"/>
      <c r="W6" s="19"/>
      <c r="X6" s="19"/>
      <c r="Y6" s="19"/>
      <c r="Z6" s="19"/>
      <c r="AA6" s="19"/>
      <c r="AB6" s="19"/>
      <c r="AC6" s="19" t="s">
        <v>51</v>
      </c>
      <c r="AD6" s="19" t="s">
        <v>53</v>
      </c>
      <c r="AE6" s="19" t="s">
        <v>91</v>
      </c>
      <c r="AF6" s="19" t="s">
        <v>92</v>
      </c>
      <c r="AG6" s="19" t="s">
        <v>93</v>
      </c>
      <c r="AH6" s="19" t="s">
        <v>94</v>
      </c>
      <c r="AI6" s="19" t="s">
        <v>95</v>
      </c>
      <c r="AJ6" s="19" t="s">
        <v>96</v>
      </c>
      <c r="AK6" s="19" t="s">
        <v>60</v>
      </c>
      <c r="AL6" s="19" t="s">
        <v>61</v>
      </c>
      <c r="AM6" s="19"/>
      <c r="AN6" s="19"/>
      <c r="AO6" s="23"/>
    </row>
    <row r="7" spans="1:41" ht="34.5" thickBot="1">
      <c r="A7" s="7">
        <v>37</v>
      </c>
      <c r="B7" s="28" t="s">
        <v>41</v>
      </c>
      <c r="C7" s="24" t="s">
        <v>97</v>
      </c>
      <c r="D7" s="25" t="s">
        <v>98</v>
      </c>
      <c r="E7" s="19" t="s">
        <v>44</v>
      </c>
      <c r="F7" s="12" t="s">
        <v>45</v>
      </c>
      <c r="G7" s="13" t="s">
        <v>46</v>
      </c>
      <c r="H7" s="14" t="s">
        <v>47</v>
      </c>
      <c r="I7" s="20">
        <v>2017</v>
      </c>
      <c r="J7" s="19">
        <v>1</v>
      </c>
      <c r="K7" s="21" t="s">
        <v>99</v>
      </c>
      <c r="L7" s="29">
        <v>9067226427</v>
      </c>
      <c r="M7" s="19">
        <v>71.400000000000006</v>
      </c>
      <c r="N7" s="19" t="s">
        <v>48</v>
      </c>
      <c r="O7" s="19">
        <v>83.2</v>
      </c>
      <c r="P7" s="19" t="s">
        <v>49</v>
      </c>
      <c r="Q7" s="19" t="s">
        <v>65</v>
      </c>
      <c r="R7" s="19" t="s">
        <v>51</v>
      </c>
      <c r="S7" s="19" t="s">
        <v>51</v>
      </c>
      <c r="T7" s="19" t="s">
        <v>51</v>
      </c>
      <c r="U7" s="19"/>
      <c r="V7" s="19"/>
      <c r="W7" s="19"/>
      <c r="X7" s="19"/>
      <c r="Y7" s="19"/>
      <c r="Z7" s="19"/>
      <c r="AA7" s="19"/>
      <c r="AB7" s="19"/>
      <c r="AC7" s="19" t="s">
        <v>100</v>
      </c>
      <c r="AD7" s="19" t="s">
        <v>53</v>
      </c>
      <c r="AE7" s="19" t="s">
        <v>101</v>
      </c>
      <c r="AF7" s="19" t="s">
        <v>102</v>
      </c>
      <c r="AG7" s="19" t="s">
        <v>103</v>
      </c>
      <c r="AH7" s="19" t="s">
        <v>104</v>
      </c>
      <c r="AI7" s="19" t="s">
        <v>105</v>
      </c>
      <c r="AJ7" s="19" t="s">
        <v>59</v>
      </c>
      <c r="AK7" s="19" t="s">
        <v>60</v>
      </c>
      <c r="AL7" s="19" t="s">
        <v>61</v>
      </c>
      <c r="AM7" s="19"/>
      <c r="AN7" s="19"/>
      <c r="AO7" s="23"/>
    </row>
    <row r="8" spans="1:41" ht="34.5" thickBot="1">
      <c r="A8" s="7">
        <v>49</v>
      </c>
      <c r="B8" s="28" t="s">
        <v>41</v>
      </c>
      <c r="C8" s="24" t="s">
        <v>106</v>
      </c>
      <c r="D8" s="25" t="s">
        <v>107</v>
      </c>
      <c r="E8" s="19" t="s">
        <v>73</v>
      </c>
      <c r="F8" s="12" t="s">
        <v>45</v>
      </c>
      <c r="G8" s="13" t="s">
        <v>46</v>
      </c>
      <c r="H8" s="14" t="s">
        <v>47</v>
      </c>
      <c r="I8" s="20">
        <v>2017</v>
      </c>
      <c r="J8" s="19">
        <v>1</v>
      </c>
      <c r="K8" s="21" t="s">
        <v>108</v>
      </c>
      <c r="L8" s="26">
        <v>7756014306</v>
      </c>
      <c r="M8" s="19">
        <v>69.900000000000006</v>
      </c>
      <c r="N8" s="19" t="s">
        <v>48</v>
      </c>
      <c r="O8" s="19">
        <v>48</v>
      </c>
      <c r="P8" s="19" t="s">
        <v>109</v>
      </c>
      <c r="Q8" s="19" t="s">
        <v>65</v>
      </c>
      <c r="R8" s="19" t="s">
        <v>51</v>
      </c>
      <c r="S8" s="19" t="s">
        <v>51</v>
      </c>
      <c r="T8" s="19" t="s">
        <v>51</v>
      </c>
      <c r="U8" s="19"/>
      <c r="V8" s="19"/>
      <c r="W8" s="19"/>
      <c r="X8" s="19"/>
      <c r="Y8" s="19"/>
      <c r="Z8" s="19"/>
      <c r="AA8" s="19"/>
      <c r="AB8" s="19"/>
      <c r="AC8" s="19" t="s">
        <v>51</v>
      </c>
      <c r="AD8" s="19" t="s">
        <v>53</v>
      </c>
      <c r="AE8" s="19" t="s">
        <v>110</v>
      </c>
      <c r="AF8" s="19" t="s">
        <v>111</v>
      </c>
      <c r="AG8" s="19" t="s">
        <v>112</v>
      </c>
      <c r="AH8" s="19" t="s">
        <v>113</v>
      </c>
      <c r="AI8" s="19" t="s">
        <v>114</v>
      </c>
      <c r="AJ8" s="19" t="s">
        <v>59</v>
      </c>
      <c r="AK8" s="19" t="s">
        <v>60</v>
      </c>
      <c r="AL8" s="19" t="s">
        <v>61</v>
      </c>
      <c r="AM8" s="19"/>
      <c r="AN8" s="19"/>
      <c r="AO8" s="23"/>
    </row>
    <row r="9" spans="1:41" ht="29.25" thickBot="1">
      <c r="A9" s="7">
        <v>53</v>
      </c>
      <c r="B9" s="28" t="s">
        <v>41</v>
      </c>
      <c r="C9" s="24" t="s">
        <v>115</v>
      </c>
      <c r="D9" s="25" t="s">
        <v>116</v>
      </c>
      <c r="E9" s="19" t="s">
        <v>73</v>
      </c>
      <c r="F9" s="12" t="s">
        <v>45</v>
      </c>
      <c r="G9" s="13" t="s">
        <v>46</v>
      </c>
      <c r="H9" s="14" t="s">
        <v>47</v>
      </c>
      <c r="I9" s="20">
        <v>2017</v>
      </c>
      <c r="J9" s="19">
        <v>1</v>
      </c>
      <c r="K9" s="21" t="s">
        <v>117</v>
      </c>
      <c r="L9" s="26">
        <v>9011988183</v>
      </c>
      <c r="M9" s="19">
        <v>66</v>
      </c>
      <c r="N9" s="19" t="s">
        <v>50</v>
      </c>
      <c r="O9" s="19">
        <v>57.08</v>
      </c>
      <c r="P9" s="19" t="s">
        <v>49</v>
      </c>
      <c r="Q9" s="19" t="s">
        <v>65</v>
      </c>
      <c r="R9" s="19" t="s">
        <v>51</v>
      </c>
      <c r="S9" s="19" t="s">
        <v>51</v>
      </c>
      <c r="T9" s="19" t="s">
        <v>51</v>
      </c>
      <c r="U9" s="19"/>
      <c r="V9" s="19"/>
      <c r="W9" s="19"/>
      <c r="X9" s="19"/>
      <c r="Y9" s="19"/>
      <c r="Z9" s="19"/>
      <c r="AA9" s="19"/>
      <c r="AB9" s="19"/>
      <c r="AC9" s="19" t="s">
        <v>100</v>
      </c>
      <c r="AD9" s="19" t="s">
        <v>53</v>
      </c>
      <c r="AE9" s="19" t="s">
        <v>118</v>
      </c>
      <c r="AF9" s="19" t="s">
        <v>119</v>
      </c>
      <c r="AG9" s="19" t="s">
        <v>120</v>
      </c>
      <c r="AH9" s="19" t="s">
        <v>121</v>
      </c>
      <c r="AI9" s="19" t="s">
        <v>122</v>
      </c>
      <c r="AJ9" s="19" t="s">
        <v>59</v>
      </c>
      <c r="AK9" s="19" t="s">
        <v>60</v>
      </c>
      <c r="AL9" s="19" t="s">
        <v>61</v>
      </c>
      <c r="AM9" s="19"/>
      <c r="AN9" s="19"/>
      <c r="AO9" s="23"/>
    </row>
    <row r="10" spans="1:41" ht="29.25" thickBot="1">
      <c r="A10" s="7">
        <v>54</v>
      </c>
      <c r="B10" s="28" t="s">
        <v>41</v>
      </c>
      <c r="C10" s="24" t="s">
        <v>123</v>
      </c>
      <c r="D10" s="25" t="s">
        <v>124</v>
      </c>
      <c r="E10" s="19" t="s">
        <v>44</v>
      </c>
      <c r="F10" s="12" t="s">
        <v>45</v>
      </c>
      <c r="G10" s="13" t="s">
        <v>46</v>
      </c>
      <c r="H10" s="14" t="s">
        <v>47</v>
      </c>
      <c r="I10" s="20">
        <v>2017</v>
      </c>
      <c r="J10" s="19">
        <v>1</v>
      </c>
      <c r="K10" s="21" t="s">
        <v>125</v>
      </c>
      <c r="L10" s="26">
        <v>8474938801</v>
      </c>
      <c r="M10" s="19">
        <v>88</v>
      </c>
      <c r="N10" s="19" t="s">
        <v>126</v>
      </c>
      <c r="O10" s="19">
        <v>70</v>
      </c>
      <c r="P10" s="19" t="s">
        <v>49</v>
      </c>
      <c r="Q10" s="19" t="s">
        <v>127</v>
      </c>
      <c r="R10" s="19" t="s">
        <v>51</v>
      </c>
      <c r="S10" s="19" t="s">
        <v>51</v>
      </c>
      <c r="T10" s="19" t="s">
        <v>51</v>
      </c>
      <c r="U10" s="19"/>
      <c r="V10" s="19"/>
      <c r="W10" s="19"/>
      <c r="X10" s="19"/>
      <c r="Y10" s="19"/>
      <c r="Z10" s="19"/>
      <c r="AA10" s="19"/>
      <c r="AB10" s="19"/>
      <c r="AC10" s="19" t="s">
        <v>52</v>
      </c>
      <c r="AD10" s="19" t="s">
        <v>53</v>
      </c>
      <c r="AE10" s="19" t="s">
        <v>128</v>
      </c>
      <c r="AF10" s="19" t="s">
        <v>129</v>
      </c>
      <c r="AG10" s="19" t="s">
        <v>130</v>
      </c>
      <c r="AH10" s="19" t="s">
        <v>131</v>
      </c>
      <c r="AI10" s="19" t="s">
        <v>132</v>
      </c>
      <c r="AJ10" s="19" t="s">
        <v>59</v>
      </c>
      <c r="AK10" s="19" t="s">
        <v>133</v>
      </c>
      <c r="AL10" s="19" t="s">
        <v>61</v>
      </c>
      <c r="AM10" s="19"/>
      <c r="AN10" s="19"/>
      <c r="AO10" s="23"/>
    </row>
    <row r="11" spans="1:41" ht="29.25" thickBot="1">
      <c r="A11" s="7">
        <v>56</v>
      </c>
      <c r="B11" s="28" t="s">
        <v>41</v>
      </c>
      <c r="C11" s="24" t="s">
        <v>134</v>
      </c>
      <c r="D11" s="25" t="s">
        <v>135</v>
      </c>
      <c r="E11" s="19" t="s">
        <v>73</v>
      </c>
      <c r="F11" s="12" t="s">
        <v>45</v>
      </c>
      <c r="G11" s="13" t="s">
        <v>46</v>
      </c>
      <c r="H11" s="14" t="s">
        <v>47</v>
      </c>
      <c r="I11" s="20">
        <v>2017</v>
      </c>
      <c r="J11" s="19">
        <v>1</v>
      </c>
      <c r="K11" s="21" t="s">
        <v>136</v>
      </c>
      <c r="L11" s="26">
        <v>7888948981</v>
      </c>
      <c r="M11" s="19" t="s">
        <v>137</v>
      </c>
      <c r="N11" s="19" t="s">
        <v>50</v>
      </c>
      <c r="O11" s="19"/>
      <c r="P11" s="19" t="s">
        <v>49</v>
      </c>
      <c r="Q11" s="19" t="s">
        <v>65</v>
      </c>
      <c r="R11" s="19" t="s">
        <v>51</v>
      </c>
      <c r="S11" s="19" t="s">
        <v>51</v>
      </c>
      <c r="T11" s="19" t="s">
        <v>51</v>
      </c>
      <c r="U11" s="19"/>
      <c r="V11" s="19"/>
      <c r="W11" s="19"/>
      <c r="X11" s="19"/>
      <c r="Y11" s="19"/>
      <c r="Z11" s="19"/>
      <c r="AA11" s="19"/>
      <c r="AB11" s="19"/>
      <c r="AC11" s="19" t="s">
        <v>51</v>
      </c>
      <c r="AD11" s="19" t="s">
        <v>53</v>
      </c>
      <c r="AE11" s="19" t="s">
        <v>138</v>
      </c>
      <c r="AF11" s="19" t="s">
        <v>139</v>
      </c>
      <c r="AG11" s="19"/>
      <c r="AH11" s="19"/>
      <c r="AI11" s="19" t="s">
        <v>140</v>
      </c>
      <c r="AJ11" s="19" t="s">
        <v>141</v>
      </c>
      <c r="AK11" s="19" t="s">
        <v>60</v>
      </c>
      <c r="AL11" s="19" t="s">
        <v>61</v>
      </c>
      <c r="AM11" s="19"/>
      <c r="AN11" s="19"/>
      <c r="AO11" s="23"/>
    </row>
    <row r="12" spans="1:41" ht="34.5" thickBot="1">
      <c r="A12" s="7">
        <v>57</v>
      </c>
      <c r="B12" s="28" t="s">
        <v>41</v>
      </c>
      <c r="C12" s="24" t="s">
        <v>142</v>
      </c>
      <c r="D12" s="25" t="s">
        <v>143</v>
      </c>
      <c r="E12" s="19" t="s">
        <v>73</v>
      </c>
      <c r="F12" s="12" t="s">
        <v>45</v>
      </c>
      <c r="G12" s="13" t="s">
        <v>46</v>
      </c>
      <c r="H12" s="14" t="s">
        <v>47</v>
      </c>
      <c r="I12" s="20">
        <v>2017</v>
      </c>
      <c r="J12" s="19">
        <v>1</v>
      </c>
      <c r="K12" s="21" t="s">
        <v>144</v>
      </c>
      <c r="L12" s="26">
        <v>7057901927</v>
      </c>
      <c r="M12" s="19">
        <v>43.2</v>
      </c>
      <c r="N12" s="19" t="s">
        <v>48</v>
      </c>
      <c r="O12" s="19">
        <v>54.62</v>
      </c>
      <c r="P12" s="19" t="s">
        <v>49</v>
      </c>
      <c r="Q12" s="19" t="s">
        <v>65</v>
      </c>
      <c r="R12" s="19" t="s">
        <v>51</v>
      </c>
      <c r="S12" s="19" t="s">
        <v>51</v>
      </c>
      <c r="T12" s="19" t="s">
        <v>51</v>
      </c>
      <c r="U12" s="19"/>
      <c r="V12" s="19"/>
      <c r="W12" s="19"/>
      <c r="X12" s="19"/>
      <c r="Y12" s="19"/>
      <c r="Z12" s="19"/>
      <c r="AA12" s="19"/>
      <c r="AB12" s="19"/>
      <c r="AC12" s="19" t="s">
        <v>51</v>
      </c>
      <c r="AD12" s="19" t="s">
        <v>53</v>
      </c>
      <c r="AE12" s="19" t="s">
        <v>145</v>
      </c>
      <c r="AF12" s="19" t="s">
        <v>146</v>
      </c>
      <c r="AG12" s="19" t="s">
        <v>147</v>
      </c>
      <c r="AH12" s="19" t="s">
        <v>148</v>
      </c>
      <c r="AI12" s="19" t="s">
        <v>149</v>
      </c>
      <c r="AJ12" s="19" t="s">
        <v>150</v>
      </c>
      <c r="AK12" s="19" t="s">
        <v>60</v>
      </c>
      <c r="AL12" s="19" t="s">
        <v>61</v>
      </c>
      <c r="AM12" s="19"/>
      <c r="AN12" s="19"/>
      <c r="AO12" s="23"/>
    </row>
    <row r="13" spans="1:41" ht="29.25" thickBot="1">
      <c r="A13" s="7">
        <v>63</v>
      </c>
      <c r="B13" s="28" t="s">
        <v>41</v>
      </c>
      <c r="C13" s="24" t="s">
        <v>151</v>
      </c>
      <c r="D13" s="25" t="s">
        <v>152</v>
      </c>
      <c r="E13" s="19" t="s">
        <v>44</v>
      </c>
      <c r="F13" s="12" t="s">
        <v>45</v>
      </c>
      <c r="G13" s="13" t="s">
        <v>46</v>
      </c>
      <c r="H13" s="14" t="s">
        <v>47</v>
      </c>
      <c r="I13" s="20">
        <v>2017</v>
      </c>
      <c r="J13" s="19">
        <v>1</v>
      </c>
      <c r="K13" s="21" t="s">
        <v>153</v>
      </c>
      <c r="L13" s="26">
        <v>7385562017</v>
      </c>
      <c r="M13" s="19">
        <v>6.6</v>
      </c>
      <c r="N13" s="19" t="s">
        <v>50</v>
      </c>
      <c r="O13" s="19">
        <v>77.8</v>
      </c>
      <c r="P13" s="19" t="s">
        <v>49</v>
      </c>
      <c r="Q13" s="19" t="s">
        <v>50</v>
      </c>
      <c r="R13" s="19" t="s">
        <v>51</v>
      </c>
      <c r="S13" s="19" t="s">
        <v>51</v>
      </c>
      <c r="T13" s="19" t="s">
        <v>51</v>
      </c>
      <c r="U13" s="19"/>
      <c r="V13" s="19"/>
      <c r="W13" s="19"/>
      <c r="X13" s="19"/>
      <c r="Y13" s="19"/>
      <c r="Z13" s="19"/>
      <c r="AA13" s="19"/>
      <c r="AB13" s="19"/>
      <c r="AC13" s="19" t="s">
        <v>51</v>
      </c>
      <c r="AD13" s="19" t="s">
        <v>53</v>
      </c>
      <c r="AE13" s="19" t="s">
        <v>154</v>
      </c>
      <c r="AF13" s="19" t="s">
        <v>155</v>
      </c>
      <c r="AG13" s="19" t="s">
        <v>156</v>
      </c>
      <c r="AH13" s="19" t="s">
        <v>157</v>
      </c>
      <c r="AI13" s="19" t="s">
        <v>158</v>
      </c>
      <c r="AJ13" s="19" t="s">
        <v>59</v>
      </c>
      <c r="AK13" s="19" t="s">
        <v>60</v>
      </c>
      <c r="AL13" s="19" t="s">
        <v>61</v>
      </c>
      <c r="AM13" s="19"/>
      <c r="AN13" s="19"/>
      <c r="AO13" s="23"/>
    </row>
    <row r="14" spans="1:41" ht="29.25" thickBot="1">
      <c r="A14" s="7">
        <v>67</v>
      </c>
      <c r="B14" s="28" t="s">
        <v>41</v>
      </c>
      <c r="C14" s="30" t="s">
        <v>159</v>
      </c>
      <c r="D14" s="18" t="s">
        <v>160</v>
      </c>
      <c r="E14" s="19" t="s">
        <v>44</v>
      </c>
      <c r="F14" s="12" t="s">
        <v>45</v>
      </c>
      <c r="G14" s="13" t="s">
        <v>46</v>
      </c>
      <c r="H14" s="14" t="s">
        <v>47</v>
      </c>
      <c r="I14" s="20">
        <v>2017</v>
      </c>
      <c r="J14" s="19">
        <v>1</v>
      </c>
      <c r="K14" s="21" t="s">
        <v>161</v>
      </c>
      <c r="L14" s="22">
        <v>7038270175</v>
      </c>
      <c r="M14" s="19">
        <v>38</v>
      </c>
      <c r="N14" s="19" t="s">
        <v>48</v>
      </c>
      <c r="O14" s="19">
        <v>47</v>
      </c>
      <c r="P14" s="19" t="s">
        <v>49</v>
      </c>
      <c r="Q14" s="19" t="s">
        <v>65</v>
      </c>
      <c r="R14" s="19" t="s">
        <v>51</v>
      </c>
      <c r="S14" s="19" t="s">
        <v>51</v>
      </c>
      <c r="T14" s="19" t="s">
        <v>51</v>
      </c>
      <c r="U14" s="19"/>
      <c r="V14" s="19"/>
      <c r="W14" s="19"/>
      <c r="X14" s="19"/>
      <c r="Y14" s="19"/>
      <c r="Z14" s="19"/>
      <c r="AA14" s="19"/>
      <c r="AB14" s="19"/>
      <c r="AC14" s="19" t="s">
        <v>51</v>
      </c>
      <c r="AD14" s="19" t="s">
        <v>53</v>
      </c>
      <c r="AE14" s="19" t="s">
        <v>162</v>
      </c>
      <c r="AF14" s="19">
        <v>3.1998000000000002</v>
      </c>
      <c r="AG14" s="19"/>
      <c r="AH14" s="19"/>
      <c r="AI14" s="19">
        <v>8888925921</v>
      </c>
      <c r="AJ14" s="19" t="s">
        <v>59</v>
      </c>
      <c r="AK14" s="19" t="s">
        <v>60</v>
      </c>
      <c r="AL14" s="19" t="s">
        <v>61</v>
      </c>
      <c r="AM14" s="19"/>
      <c r="AN14" s="19"/>
      <c r="AO14" s="23"/>
    </row>
    <row r="15" spans="1:41" ht="29.25" thickBot="1">
      <c r="A15" s="7">
        <v>76</v>
      </c>
      <c r="B15" s="28" t="s">
        <v>41</v>
      </c>
      <c r="C15" s="24" t="s">
        <v>163</v>
      </c>
      <c r="D15" s="25" t="s">
        <v>164</v>
      </c>
      <c r="E15" s="19" t="s">
        <v>73</v>
      </c>
      <c r="F15" s="12" t="s">
        <v>45</v>
      </c>
      <c r="G15" s="13" t="s">
        <v>46</v>
      </c>
      <c r="H15" s="14" t="s">
        <v>47</v>
      </c>
      <c r="I15" s="20">
        <v>2017</v>
      </c>
      <c r="J15" s="19">
        <v>1</v>
      </c>
      <c r="K15" s="21" t="s">
        <v>165</v>
      </c>
      <c r="L15" s="26">
        <v>7083552246</v>
      </c>
      <c r="M15" s="19">
        <v>36.799999999999997</v>
      </c>
      <c r="N15" s="19" t="s">
        <v>48</v>
      </c>
      <c r="O15" s="19">
        <v>45.05</v>
      </c>
      <c r="P15" s="19" t="s">
        <v>49</v>
      </c>
      <c r="Q15" s="19" t="s">
        <v>65</v>
      </c>
      <c r="R15" s="19" t="s">
        <v>51</v>
      </c>
      <c r="S15" s="19" t="s">
        <v>51</v>
      </c>
      <c r="T15" s="19" t="s">
        <v>51</v>
      </c>
      <c r="U15" s="19"/>
      <c r="V15" s="19"/>
      <c r="W15" s="19"/>
      <c r="X15" s="19"/>
      <c r="Y15" s="19"/>
      <c r="Z15" s="19"/>
      <c r="AA15" s="19"/>
      <c r="AB15" s="19"/>
      <c r="AC15" s="19" t="s">
        <v>51</v>
      </c>
      <c r="AD15" s="19" t="s">
        <v>53</v>
      </c>
      <c r="AE15" s="19" t="s">
        <v>166</v>
      </c>
      <c r="AF15" s="19" t="s">
        <v>167</v>
      </c>
      <c r="AG15" s="19" t="s">
        <v>168</v>
      </c>
      <c r="AH15" s="19"/>
      <c r="AI15" s="19">
        <v>9689437773</v>
      </c>
      <c r="AJ15" s="19" t="s">
        <v>169</v>
      </c>
      <c r="AK15" s="19" t="s">
        <v>60</v>
      </c>
      <c r="AL15" s="19" t="s">
        <v>61</v>
      </c>
      <c r="AM15" s="19"/>
      <c r="AN15" s="19"/>
      <c r="AO15" s="23"/>
    </row>
    <row r="16" spans="1:41" ht="34.5" thickBot="1">
      <c r="A16" s="7">
        <v>77</v>
      </c>
      <c r="B16" s="28" t="s">
        <v>41</v>
      </c>
      <c r="C16" s="24" t="s">
        <v>170</v>
      </c>
      <c r="D16" s="25" t="s">
        <v>171</v>
      </c>
      <c r="E16" s="19" t="s">
        <v>73</v>
      </c>
      <c r="F16" s="12" t="s">
        <v>45</v>
      </c>
      <c r="G16" s="13" t="s">
        <v>46</v>
      </c>
      <c r="H16" s="14" t="s">
        <v>47</v>
      </c>
      <c r="I16" s="20">
        <v>2017</v>
      </c>
      <c r="J16" s="19">
        <v>1</v>
      </c>
      <c r="K16" s="21" t="s">
        <v>172</v>
      </c>
      <c r="L16" s="26">
        <v>8668967189</v>
      </c>
      <c r="M16" s="19"/>
      <c r="N16" s="19" t="s">
        <v>48</v>
      </c>
      <c r="O16" s="19"/>
      <c r="P16" s="19" t="s">
        <v>49</v>
      </c>
      <c r="Q16" s="19" t="s">
        <v>65</v>
      </c>
      <c r="R16" s="19" t="s">
        <v>51</v>
      </c>
      <c r="S16" s="19" t="s">
        <v>51</v>
      </c>
      <c r="T16" s="19" t="s">
        <v>51</v>
      </c>
      <c r="U16" s="19"/>
      <c r="V16" s="19"/>
      <c r="W16" s="19"/>
      <c r="X16" s="19"/>
      <c r="Y16" s="19"/>
      <c r="Z16" s="19"/>
      <c r="AA16" s="19"/>
      <c r="AB16" s="19"/>
      <c r="AC16" s="19" t="s">
        <v>100</v>
      </c>
      <c r="AD16" s="19" t="s">
        <v>53</v>
      </c>
      <c r="AE16" s="19" t="s">
        <v>173</v>
      </c>
      <c r="AF16" s="19" t="s">
        <v>174</v>
      </c>
      <c r="AG16" s="19" t="s">
        <v>175</v>
      </c>
      <c r="AH16" s="19" t="s">
        <v>176</v>
      </c>
      <c r="AI16" s="19" t="s">
        <v>177</v>
      </c>
      <c r="AJ16" s="19" t="s">
        <v>59</v>
      </c>
      <c r="AK16" s="19" t="s">
        <v>178</v>
      </c>
      <c r="AL16" s="19" t="s">
        <v>61</v>
      </c>
      <c r="AM16" s="19"/>
      <c r="AN16" s="19"/>
      <c r="AO16" s="23"/>
    </row>
    <row r="17" spans="1:41" ht="34.5" thickBot="1">
      <c r="A17" s="7">
        <v>80</v>
      </c>
      <c r="B17" s="28" t="s">
        <v>41</v>
      </c>
      <c r="C17" s="24" t="s">
        <v>179</v>
      </c>
      <c r="D17" s="25" t="s">
        <v>180</v>
      </c>
      <c r="E17" s="19" t="s">
        <v>73</v>
      </c>
      <c r="F17" s="12" t="s">
        <v>45</v>
      </c>
      <c r="G17" s="13" t="s">
        <v>46</v>
      </c>
      <c r="H17" s="14" t="s">
        <v>47</v>
      </c>
      <c r="I17" s="20">
        <v>2017</v>
      </c>
      <c r="J17" s="19">
        <v>1</v>
      </c>
      <c r="K17" s="21" t="s">
        <v>181</v>
      </c>
      <c r="L17" s="26">
        <v>9158897214</v>
      </c>
      <c r="M17" s="19"/>
      <c r="N17" s="19" t="s">
        <v>48</v>
      </c>
      <c r="O17" s="19">
        <v>50.77</v>
      </c>
      <c r="P17" s="19" t="s">
        <v>49</v>
      </c>
      <c r="Q17" s="19" t="s">
        <v>65</v>
      </c>
      <c r="R17" s="19" t="s">
        <v>51</v>
      </c>
      <c r="S17" s="19" t="s">
        <v>51</v>
      </c>
      <c r="T17" s="19" t="s">
        <v>51</v>
      </c>
      <c r="U17" s="19"/>
      <c r="V17" s="19"/>
      <c r="W17" s="19"/>
      <c r="X17" s="19"/>
      <c r="Y17" s="19"/>
      <c r="Z17" s="19"/>
      <c r="AA17" s="19"/>
      <c r="AB17" s="19"/>
      <c r="AC17" s="19" t="s">
        <v>100</v>
      </c>
      <c r="AD17" s="19" t="s">
        <v>53</v>
      </c>
      <c r="AE17" s="19" t="s">
        <v>182</v>
      </c>
      <c r="AF17" s="19" t="s">
        <v>183</v>
      </c>
      <c r="AG17" s="19" t="s">
        <v>184</v>
      </c>
      <c r="AH17" s="19" t="s">
        <v>185</v>
      </c>
      <c r="AI17" s="19" t="s">
        <v>186</v>
      </c>
      <c r="AJ17" s="19"/>
      <c r="AK17" s="19" t="s">
        <v>133</v>
      </c>
      <c r="AL17" s="19" t="s">
        <v>61</v>
      </c>
      <c r="AM17" s="19"/>
      <c r="AN17" s="19"/>
      <c r="AO17" s="23"/>
    </row>
    <row r="18" spans="1:41" ht="29.25" thickBot="1">
      <c r="A18" s="7">
        <v>81</v>
      </c>
      <c r="B18" s="28" t="s">
        <v>41</v>
      </c>
      <c r="C18" s="30" t="s">
        <v>187</v>
      </c>
      <c r="D18" s="18" t="s">
        <v>188</v>
      </c>
      <c r="E18" s="19" t="s">
        <v>73</v>
      </c>
      <c r="F18" s="12" t="s">
        <v>45</v>
      </c>
      <c r="G18" s="13" t="s">
        <v>46</v>
      </c>
      <c r="H18" s="14" t="s">
        <v>47</v>
      </c>
      <c r="I18" s="20">
        <v>2017</v>
      </c>
      <c r="J18" s="19">
        <v>1</v>
      </c>
      <c r="K18" s="31" t="s">
        <v>189</v>
      </c>
      <c r="L18" s="22">
        <v>7875577319</v>
      </c>
      <c r="M18" s="19">
        <v>58.6</v>
      </c>
      <c r="N18" s="19" t="s">
        <v>48</v>
      </c>
      <c r="O18" s="19">
        <v>55.6</v>
      </c>
      <c r="P18" s="19" t="s">
        <v>49</v>
      </c>
      <c r="Q18" s="19" t="s">
        <v>65</v>
      </c>
      <c r="R18" s="19" t="s">
        <v>51</v>
      </c>
      <c r="S18" s="19" t="s">
        <v>51</v>
      </c>
      <c r="T18" s="19" t="s">
        <v>51</v>
      </c>
      <c r="U18" s="19"/>
      <c r="V18" s="19"/>
      <c r="W18" s="19"/>
      <c r="X18" s="19"/>
      <c r="Y18" s="19"/>
      <c r="Z18" s="19"/>
      <c r="AA18" s="19"/>
      <c r="AB18" s="19"/>
      <c r="AC18" s="19" t="s">
        <v>51</v>
      </c>
      <c r="AD18" s="19" t="s">
        <v>53</v>
      </c>
      <c r="AE18" s="19" t="s">
        <v>190</v>
      </c>
      <c r="AF18" s="19" t="s">
        <v>191</v>
      </c>
      <c r="AG18" s="19" t="s">
        <v>168</v>
      </c>
      <c r="AH18" s="19" t="s">
        <v>192</v>
      </c>
      <c r="AI18" s="19" t="s">
        <v>193</v>
      </c>
      <c r="AJ18" s="19"/>
      <c r="AK18" s="19" t="s">
        <v>133</v>
      </c>
      <c r="AL18" s="19" t="s">
        <v>61</v>
      </c>
      <c r="AM18" s="19"/>
      <c r="AN18" s="19"/>
      <c r="AO18" s="23"/>
    </row>
    <row r="19" spans="1:41" ht="29.25" thickBot="1">
      <c r="A19" s="7">
        <v>98</v>
      </c>
      <c r="B19" s="28" t="s">
        <v>41</v>
      </c>
      <c r="C19" s="24" t="s">
        <v>194</v>
      </c>
      <c r="D19" s="25" t="s">
        <v>195</v>
      </c>
      <c r="E19" s="19" t="s">
        <v>73</v>
      </c>
      <c r="F19" s="12" t="s">
        <v>45</v>
      </c>
      <c r="G19" s="13" t="s">
        <v>46</v>
      </c>
      <c r="H19" s="14" t="s">
        <v>47</v>
      </c>
      <c r="I19" s="20">
        <v>2017</v>
      </c>
      <c r="J19" s="19">
        <v>1</v>
      </c>
      <c r="K19" s="21" t="s">
        <v>196</v>
      </c>
      <c r="L19" s="26">
        <v>9096662719</v>
      </c>
      <c r="M19" s="19">
        <v>81.599999999999994</v>
      </c>
      <c r="N19" s="19" t="s">
        <v>126</v>
      </c>
      <c r="O19" s="19">
        <v>65</v>
      </c>
      <c r="P19" s="19" t="s">
        <v>49</v>
      </c>
      <c r="Q19" s="19" t="s">
        <v>197</v>
      </c>
      <c r="R19" s="19" t="s">
        <v>51</v>
      </c>
      <c r="S19" s="19" t="s">
        <v>51</v>
      </c>
      <c r="T19" s="19" t="s">
        <v>51</v>
      </c>
      <c r="U19" s="19"/>
      <c r="V19" s="19"/>
      <c r="W19" s="19"/>
      <c r="X19" s="19"/>
      <c r="Y19" s="19"/>
      <c r="Z19" s="19"/>
      <c r="AA19" s="19"/>
      <c r="AB19" s="19"/>
      <c r="AC19" s="19" t="s">
        <v>52</v>
      </c>
      <c r="AD19" s="19" t="s">
        <v>53</v>
      </c>
      <c r="AE19" s="19" t="s">
        <v>198</v>
      </c>
      <c r="AF19" s="19" t="s">
        <v>199</v>
      </c>
      <c r="AG19" s="19" t="s">
        <v>200</v>
      </c>
      <c r="AH19" s="19" t="s">
        <v>201</v>
      </c>
      <c r="AI19" s="19">
        <v>8923288686</v>
      </c>
      <c r="AJ19" s="19" t="s">
        <v>150</v>
      </c>
      <c r="AK19" s="19" t="s">
        <v>60</v>
      </c>
      <c r="AL19" s="19" t="s">
        <v>61</v>
      </c>
      <c r="AM19" s="19"/>
      <c r="AN19" s="19"/>
      <c r="AO19" s="23"/>
    </row>
    <row r="20" spans="1:41" ht="29.25" thickBot="1">
      <c r="A20" s="7">
        <v>102</v>
      </c>
      <c r="B20" s="28" t="s">
        <v>41</v>
      </c>
      <c r="C20" s="32" t="s">
        <v>202</v>
      </c>
      <c r="D20" s="33" t="s">
        <v>203</v>
      </c>
      <c r="E20" s="34" t="s">
        <v>44</v>
      </c>
      <c r="F20" s="12" t="s">
        <v>45</v>
      </c>
      <c r="G20" s="13" t="s">
        <v>46</v>
      </c>
      <c r="H20" s="14" t="s">
        <v>47</v>
      </c>
      <c r="I20" s="35">
        <v>2017</v>
      </c>
      <c r="J20" s="34">
        <v>1</v>
      </c>
      <c r="K20" s="36" t="s">
        <v>204</v>
      </c>
      <c r="L20" s="37">
        <v>7544090531</v>
      </c>
      <c r="M20" s="34">
        <v>8.6</v>
      </c>
      <c r="N20" s="34" t="s">
        <v>50</v>
      </c>
      <c r="O20" s="34">
        <v>80</v>
      </c>
      <c r="P20" s="34" t="s">
        <v>49</v>
      </c>
      <c r="Q20" s="34" t="s">
        <v>65</v>
      </c>
      <c r="R20" s="34" t="s">
        <v>51</v>
      </c>
      <c r="S20" s="34" t="s">
        <v>51</v>
      </c>
      <c r="T20" s="34" t="s">
        <v>51</v>
      </c>
      <c r="U20" s="34"/>
      <c r="V20" s="34"/>
      <c r="W20" s="34"/>
      <c r="X20" s="34"/>
      <c r="Y20" s="34"/>
      <c r="Z20" s="34"/>
      <c r="AA20" s="34"/>
      <c r="AB20" s="34"/>
      <c r="AC20" s="34" t="s">
        <v>51</v>
      </c>
      <c r="AD20" s="34" t="s">
        <v>53</v>
      </c>
      <c r="AE20" s="34" t="s">
        <v>205</v>
      </c>
      <c r="AF20" s="34" t="s">
        <v>206</v>
      </c>
      <c r="AG20" s="34" t="s">
        <v>207</v>
      </c>
      <c r="AH20" s="34" t="s">
        <v>208</v>
      </c>
      <c r="AI20" s="34" t="s">
        <v>209</v>
      </c>
      <c r="AJ20" s="34" t="s">
        <v>150</v>
      </c>
      <c r="AK20" s="34" t="s">
        <v>60</v>
      </c>
      <c r="AL20" s="34" t="s">
        <v>61</v>
      </c>
      <c r="AM20" s="34"/>
      <c r="AN20" s="34"/>
      <c r="AO20" s="38"/>
    </row>
    <row r="21" spans="1:41" ht="29.25" thickBot="1">
      <c r="A21" s="7">
        <v>121</v>
      </c>
      <c r="B21" s="28" t="s">
        <v>41</v>
      </c>
      <c r="C21" s="39" t="s">
        <v>210</v>
      </c>
      <c r="D21" s="40" t="s">
        <v>211</v>
      </c>
      <c r="E21" s="41" t="s">
        <v>73</v>
      </c>
      <c r="F21" s="12" t="s">
        <v>45</v>
      </c>
      <c r="G21" s="13" t="s">
        <v>46</v>
      </c>
      <c r="H21" s="14" t="s">
        <v>47</v>
      </c>
      <c r="I21" s="42">
        <v>2017</v>
      </c>
      <c r="J21" s="41">
        <v>1</v>
      </c>
      <c r="K21" s="43" t="s">
        <v>212</v>
      </c>
      <c r="L21" s="44">
        <v>7223877225</v>
      </c>
      <c r="M21" s="41">
        <v>8</v>
      </c>
      <c r="N21" s="41" t="s">
        <v>50</v>
      </c>
      <c r="O21" s="41">
        <v>70.400000000000006</v>
      </c>
      <c r="P21" s="41" t="s">
        <v>49</v>
      </c>
      <c r="Q21" s="41" t="s">
        <v>50</v>
      </c>
      <c r="R21" s="41" t="s">
        <v>51</v>
      </c>
      <c r="S21" s="41" t="s">
        <v>51</v>
      </c>
      <c r="T21" s="41" t="s">
        <v>51</v>
      </c>
      <c r="U21" s="41"/>
      <c r="V21" s="41"/>
      <c r="W21" s="41"/>
      <c r="X21" s="41"/>
      <c r="Y21" s="41"/>
      <c r="Z21" s="41"/>
      <c r="AA21" s="41"/>
      <c r="AB21" s="41"/>
      <c r="AC21" s="41" t="s">
        <v>51</v>
      </c>
      <c r="AD21" s="41" t="s">
        <v>53</v>
      </c>
      <c r="AE21" s="41" t="s">
        <v>213</v>
      </c>
      <c r="AF21" s="41" t="s">
        <v>214</v>
      </c>
      <c r="AG21" s="41" t="s">
        <v>215</v>
      </c>
      <c r="AH21" s="41" t="s">
        <v>216</v>
      </c>
      <c r="AI21" s="41" t="s">
        <v>217</v>
      </c>
      <c r="AJ21" s="41" t="s">
        <v>150</v>
      </c>
      <c r="AK21" s="41" t="s">
        <v>60</v>
      </c>
      <c r="AL21" s="41" t="s">
        <v>61</v>
      </c>
      <c r="AM21" s="41"/>
      <c r="AN21" s="41"/>
    </row>
    <row r="22" spans="1:41" ht="29.25" thickBot="1">
      <c r="A22" s="7">
        <v>131</v>
      </c>
      <c r="B22" s="28" t="s">
        <v>41</v>
      </c>
      <c r="C22" s="45" t="s">
        <v>218</v>
      </c>
      <c r="D22" s="10" t="s">
        <v>219</v>
      </c>
      <c r="E22" s="11" t="s">
        <v>44</v>
      </c>
      <c r="F22" s="12" t="s">
        <v>45</v>
      </c>
      <c r="G22" s="13" t="s">
        <v>46</v>
      </c>
      <c r="H22" s="14" t="s">
        <v>47</v>
      </c>
      <c r="I22" s="15">
        <v>2017</v>
      </c>
      <c r="J22" s="11">
        <v>1</v>
      </c>
      <c r="K22" s="46" t="s">
        <v>220</v>
      </c>
      <c r="L22" s="47">
        <v>9112316445</v>
      </c>
      <c r="M22" s="11">
        <v>55.4</v>
      </c>
      <c r="N22" s="11" t="s">
        <v>48</v>
      </c>
      <c r="O22" s="11">
        <v>54.13</v>
      </c>
      <c r="P22" s="11" t="s">
        <v>49</v>
      </c>
      <c r="Q22" s="11" t="s">
        <v>65</v>
      </c>
      <c r="R22" s="11" t="s">
        <v>51</v>
      </c>
      <c r="S22" s="11" t="s">
        <v>51</v>
      </c>
      <c r="T22" s="11" t="s">
        <v>51</v>
      </c>
      <c r="U22" s="11"/>
      <c r="V22" s="11"/>
      <c r="W22" s="11"/>
      <c r="X22" s="11"/>
      <c r="Y22" s="11"/>
      <c r="Z22" s="11"/>
      <c r="AA22" s="11"/>
      <c r="AB22" s="11"/>
      <c r="AC22" s="11" t="s">
        <v>100</v>
      </c>
      <c r="AD22" s="11" t="s">
        <v>53</v>
      </c>
      <c r="AE22" s="11" t="s">
        <v>221</v>
      </c>
      <c r="AF22" s="11" t="s">
        <v>222</v>
      </c>
      <c r="AG22" s="11" t="s">
        <v>223</v>
      </c>
      <c r="AH22" s="11" t="s">
        <v>224</v>
      </c>
      <c r="AI22" s="11">
        <v>9373237400</v>
      </c>
      <c r="AJ22" s="11" t="s">
        <v>150</v>
      </c>
      <c r="AK22" s="11" t="s">
        <v>60</v>
      </c>
      <c r="AL22" s="11" t="s">
        <v>61</v>
      </c>
      <c r="AM22" s="11"/>
      <c r="AN22" s="11"/>
      <c r="AO22" s="16"/>
    </row>
    <row r="23" spans="1:41" ht="29.25" thickBot="1">
      <c r="A23" s="7">
        <v>132</v>
      </c>
      <c r="B23" s="28" t="s">
        <v>41</v>
      </c>
      <c r="C23" s="48" t="s">
        <v>225</v>
      </c>
      <c r="D23" s="33" t="s">
        <v>226</v>
      </c>
      <c r="E23" s="34" t="s">
        <v>73</v>
      </c>
      <c r="F23" s="12" t="s">
        <v>45</v>
      </c>
      <c r="G23" s="13" t="s">
        <v>46</v>
      </c>
      <c r="H23" s="14" t="s">
        <v>47</v>
      </c>
      <c r="I23" s="35">
        <v>2017</v>
      </c>
      <c r="J23" s="34">
        <v>1</v>
      </c>
      <c r="K23" s="49" t="s">
        <v>227</v>
      </c>
      <c r="L23" s="50">
        <v>7420000000</v>
      </c>
      <c r="M23" s="34">
        <v>68.8</v>
      </c>
      <c r="N23" s="34" t="s">
        <v>48</v>
      </c>
      <c r="O23" s="34">
        <v>59.08</v>
      </c>
      <c r="P23" s="34" t="s">
        <v>49</v>
      </c>
      <c r="Q23" s="34" t="s">
        <v>65</v>
      </c>
      <c r="R23" s="34" t="s">
        <v>51</v>
      </c>
      <c r="S23" s="34" t="s">
        <v>51</v>
      </c>
      <c r="T23" s="34" t="s">
        <v>51</v>
      </c>
      <c r="U23" s="34"/>
      <c r="V23" s="34"/>
      <c r="W23" s="34"/>
      <c r="X23" s="34"/>
      <c r="Y23" s="34"/>
      <c r="Z23" s="34"/>
      <c r="AA23" s="34"/>
      <c r="AB23" s="34"/>
      <c r="AC23" s="34" t="s">
        <v>51</v>
      </c>
      <c r="AD23" s="34" t="s">
        <v>53</v>
      </c>
      <c r="AE23" s="34" t="s">
        <v>228</v>
      </c>
      <c r="AF23" s="34" t="s">
        <v>229</v>
      </c>
      <c r="AG23" s="34" t="s">
        <v>230</v>
      </c>
      <c r="AH23" s="34" t="s">
        <v>231</v>
      </c>
      <c r="AI23" s="34" t="s">
        <v>232</v>
      </c>
      <c r="AJ23" s="34" t="s">
        <v>169</v>
      </c>
      <c r="AK23" s="34" t="s">
        <v>60</v>
      </c>
      <c r="AL23" s="34" t="s">
        <v>61</v>
      </c>
      <c r="AM23" s="34"/>
      <c r="AN23" s="34"/>
      <c r="AO23" s="38"/>
    </row>
    <row r="24" spans="1:41" ht="29.25" thickBot="1">
      <c r="A24" s="7">
        <v>139</v>
      </c>
      <c r="B24" s="28" t="s">
        <v>41</v>
      </c>
      <c r="C24" s="51" t="s">
        <v>233</v>
      </c>
      <c r="D24" s="52" t="s">
        <v>234</v>
      </c>
      <c r="E24" s="41" t="s">
        <v>44</v>
      </c>
      <c r="F24" s="12" t="s">
        <v>45</v>
      </c>
      <c r="G24" s="13" t="s">
        <v>46</v>
      </c>
      <c r="H24" s="14" t="s">
        <v>47</v>
      </c>
      <c r="I24" s="42">
        <v>2017</v>
      </c>
      <c r="J24" s="41">
        <v>1</v>
      </c>
      <c r="K24" s="43" t="s">
        <v>235</v>
      </c>
      <c r="L24" s="53">
        <v>9730437304</v>
      </c>
      <c r="M24" s="41" t="s">
        <v>236</v>
      </c>
      <c r="N24" s="41" t="s">
        <v>50</v>
      </c>
      <c r="O24" s="41">
        <v>72</v>
      </c>
      <c r="P24" s="41" t="s">
        <v>49</v>
      </c>
      <c r="Q24" s="41" t="s">
        <v>65</v>
      </c>
      <c r="R24" s="41" t="s">
        <v>51</v>
      </c>
      <c r="S24" s="41" t="s">
        <v>51</v>
      </c>
      <c r="T24" s="41" t="s">
        <v>51</v>
      </c>
      <c r="U24" s="41"/>
      <c r="V24" s="41"/>
      <c r="W24" s="41"/>
      <c r="X24" s="41"/>
      <c r="Y24" s="41"/>
      <c r="Z24" s="41"/>
      <c r="AA24" s="41"/>
      <c r="AB24" s="41"/>
      <c r="AC24" s="41" t="s">
        <v>52</v>
      </c>
      <c r="AD24" s="41" t="s">
        <v>53</v>
      </c>
      <c r="AE24" s="41" t="s">
        <v>237</v>
      </c>
      <c r="AF24" s="41" t="s">
        <v>238</v>
      </c>
      <c r="AG24" s="41" t="s">
        <v>239</v>
      </c>
      <c r="AH24" s="41" t="s">
        <v>240</v>
      </c>
      <c r="AI24" s="41" t="s">
        <v>241</v>
      </c>
      <c r="AJ24" s="41" t="s">
        <v>59</v>
      </c>
      <c r="AK24" s="41" t="s">
        <v>60</v>
      </c>
      <c r="AL24" s="41" t="s">
        <v>61</v>
      </c>
      <c r="AM24" s="41"/>
      <c r="AN24" s="41"/>
    </row>
    <row r="25" spans="1:41" ht="34.5" thickBot="1">
      <c r="A25" s="7">
        <v>147</v>
      </c>
      <c r="B25" s="28" t="s">
        <v>41</v>
      </c>
      <c r="C25" s="54" t="s">
        <v>242</v>
      </c>
      <c r="D25" s="10" t="s">
        <v>243</v>
      </c>
      <c r="E25" s="11" t="s">
        <v>73</v>
      </c>
      <c r="F25" s="12" t="s">
        <v>45</v>
      </c>
      <c r="G25" s="13" t="s">
        <v>46</v>
      </c>
      <c r="H25" s="14" t="s">
        <v>47</v>
      </c>
      <c r="I25" s="15">
        <v>2017</v>
      </c>
      <c r="J25" s="11">
        <v>1</v>
      </c>
      <c r="K25" s="46" t="s">
        <v>244</v>
      </c>
      <c r="L25" s="55">
        <v>7030545434</v>
      </c>
      <c r="M25" s="11">
        <v>80.599999999999994</v>
      </c>
      <c r="N25" s="11" t="s">
        <v>48</v>
      </c>
      <c r="O25" s="11">
        <v>56.46</v>
      </c>
      <c r="P25" s="11" t="s">
        <v>49</v>
      </c>
      <c r="Q25" s="11" t="s">
        <v>65</v>
      </c>
      <c r="R25" s="11" t="s">
        <v>51</v>
      </c>
      <c r="S25" s="11" t="s">
        <v>51</v>
      </c>
      <c r="T25" s="11" t="s">
        <v>51</v>
      </c>
      <c r="U25" s="11"/>
      <c r="V25" s="11"/>
      <c r="W25" s="11"/>
      <c r="X25" s="11"/>
      <c r="Y25" s="11"/>
      <c r="Z25" s="11"/>
      <c r="AA25" s="11"/>
      <c r="AB25" s="11"/>
      <c r="AC25" s="11" t="s">
        <v>100</v>
      </c>
      <c r="AD25" s="11" t="s">
        <v>53</v>
      </c>
      <c r="AE25" s="11" t="s">
        <v>245</v>
      </c>
      <c r="AF25" s="11" t="s">
        <v>246</v>
      </c>
      <c r="AG25" s="11" t="s">
        <v>247</v>
      </c>
      <c r="AH25" s="11" t="s">
        <v>248</v>
      </c>
      <c r="AI25" s="11" t="s">
        <v>249</v>
      </c>
      <c r="AJ25" s="11" t="s">
        <v>250</v>
      </c>
      <c r="AK25" s="11" t="s">
        <v>60</v>
      </c>
      <c r="AL25" s="11" t="s">
        <v>61</v>
      </c>
      <c r="AM25" s="11"/>
      <c r="AN25" s="11"/>
      <c r="AO25" s="16"/>
    </row>
    <row r="26" spans="1:41" ht="34.5" thickBot="1">
      <c r="A26" s="7">
        <v>159</v>
      </c>
      <c r="B26" s="28" t="s">
        <v>41</v>
      </c>
      <c r="C26" s="24" t="s">
        <v>251</v>
      </c>
      <c r="D26" s="25" t="s">
        <v>252</v>
      </c>
      <c r="E26" s="19" t="s">
        <v>44</v>
      </c>
      <c r="F26" s="12" t="s">
        <v>45</v>
      </c>
      <c r="G26" s="13" t="s">
        <v>46</v>
      </c>
      <c r="H26" s="14" t="s">
        <v>47</v>
      </c>
      <c r="I26" s="20">
        <v>2017</v>
      </c>
      <c r="J26" s="19">
        <v>1</v>
      </c>
      <c r="K26" s="21" t="s">
        <v>253</v>
      </c>
      <c r="L26" s="26">
        <v>9075364185</v>
      </c>
      <c r="M26" s="19">
        <v>63.6</v>
      </c>
      <c r="N26" s="19" t="s">
        <v>48</v>
      </c>
      <c r="O26" s="19">
        <v>63.85</v>
      </c>
      <c r="P26" s="19" t="s">
        <v>49</v>
      </c>
      <c r="Q26" s="19" t="s">
        <v>65</v>
      </c>
      <c r="R26" s="19" t="s">
        <v>51</v>
      </c>
      <c r="S26" s="19" t="s">
        <v>51</v>
      </c>
      <c r="T26" s="19" t="s">
        <v>51</v>
      </c>
      <c r="U26" s="19"/>
      <c r="V26" s="19"/>
      <c r="W26" s="19"/>
      <c r="X26" s="19"/>
      <c r="Y26" s="19"/>
      <c r="Z26" s="19"/>
      <c r="AA26" s="19"/>
      <c r="AB26" s="19"/>
      <c r="AC26" s="19" t="s">
        <v>51</v>
      </c>
      <c r="AD26" s="19" t="s">
        <v>53</v>
      </c>
      <c r="AE26" s="19" t="s">
        <v>254</v>
      </c>
      <c r="AF26" s="19" t="s">
        <v>255</v>
      </c>
      <c r="AG26" s="19" t="s">
        <v>256</v>
      </c>
      <c r="AH26" s="19" t="s">
        <v>257</v>
      </c>
      <c r="AI26" s="19">
        <v>9130972865</v>
      </c>
      <c r="AJ26" s="19" t="s">
        <v>59</v>
      </c>
      <c r="AK26" s="19" t="s">
        <v>60</v>
      </c>
      <c r="AL26" s="19" t="s">
        <v>61</v>
      </c>
      <c r="AM26" s="19"/>
      <c r="AN26" s="19"/>
      <c r="AO26" s="23"/>
    </row>
    <row r="27" spans="1:41" ht="29.25" thickBot="1">
      <c r="A27" s="7">
        <v>166</v>
      </c>
      <c r="B27" s="28" t="s">
        <v>41</v>
      </c>
      <c r="C27" s="24" t="s">
        <v>258</v>
      </c>
      <c r="D27" s="25" t="s">
        <v>259</v>
      </c>
      <c r="E27" s="19" t="s">
        <v>44</v>
      </c>
      <c r="F27" s="12" t="s">
        <v>45</v>
      </c>
      <c r="G27" s="13" t="s">
        <v>46</v>
      </c>
      <c r="H27" s="14" t="s">
        <v>47</v>
      </c>
      <c r="I27" s="20">
        <v>2017</v>
      </c>
      <c r="J27" s="19">
        <v>1</v>
      </c>
      <c r="K27" s="21" t="s">
        <v>260</v>
      </c>
      <c r="L27" s="26">
        <v>7350582724</v>
      </c>
      <c r="M27" s="19" t="s">
        <v>261</v>
      </c>
      <c r="N27" s="19" t="s">
        <v>50</v>
      </c>
      <c r="O27" s="19">
        <v>62.4</v>
      </c>
      <c r="P27" s="19" t="s">
        <v>49</v>
      </c>
      <c r="Q27" s="19" t="s">
        <v>50</v>
      </c>
      <c r="R27" s="19" t="s">
        <v>51</v>
      </c>
      <c r="S27" s="19" t="s">
        <v>51</v>
      </c>
      <c r="T27" s="19" t="s">
        <v>51</v>
      </c>
      <c r="U27" s="19"/>
      <c r="V27" s="19"/>
      <c r="W27" s="19"/>
      <c r="X27" s="19"/>
      <c r="Y27" s="19"/>
      <c r="Z27" s="19"/>
      <c r="AA27" s="19"/>
      <c r="AB27" s="19"/>
      <c r="AC27" s="19" t="s">
        <v>100</v>
      </c>
      <c r="AD27" s="19" t="s">
        <v>53</v>
      </c>
      <c r="AE27" s="19" t="s">
        <v>262</v>
      </c>
      <c r="AF27" s="19" t="s">
        <v>263</v>
      </c>
      <c r="AG27" s="19" t="s">
        <v>264</v>
      </c>
      <c r="AH27" s="19" t="s">
        <v>265</v>
      </c>
      <c r="AI27" s="19">
        <v>8407989806</v>
      </c>
      <c r="AJ27" s="19" t="s">
        <v>59</v>
      </c>
      <c r="AK27" s="19" t="s">
        <v>266</v>
      </c>
      <c r="AL27" s="19" t="s">
        <v>61</v>
      </c>
      <c r="AM27" s="19"/>
      <c r="AN27" s="19"/>
      <c r="AO27" s="23"/>
    </row>
    <row r="28" spans="1:41" ht="34.5" thickBot="1">
      <c r="A28" s="7">
        <v>167</v>
      </c>
      <c r="B28" s="28" t="s">
        <v>41</v>
      </c>
      <c r="C28" s="24" t="s">
        <v>267</v>
      </c>
      <c r="D28" s="25" t="s">
        <v>268</v>
      </c>
      <c r="E28" s="19" t="s">
        <v>73</v>
      </c>
      <c r="F28" s="12" t="s">
        <v>45</v>
      </c>
      <c r="G28" s="13" t="s">
        <v>46</v>
      </c>
      <c r="H28" s="14" t="s">
        <v>47</v>
      </c>
      <c r="I28" s="20">
        <v>2017</v>
      </c>
      <c r="J28" s="19">
        <v>1</v>
      </c>
      <c r="K28" s="21" t="s">
        <v>269</v>
      </c>
      <c r="L28" s="26">
        <v>9075719337</v>
      </c>
      <c r="M28" s="19">
        <v>52</v>
      </c>
      <c r="N28" s="19" t="s">
        <v>48</v>
      </c>
      <c r="O28" s="19">
        <v>54</v>
      </c>
      <c r="P28" s="19" t="s">
        <v>49</v>
      </c>
      <c r="Q28" s="19" t="s">
        <v>65</v>
      </c>
      <c r="R28" s="19" t="s">
        <v>51</v>
      </c>
      <c r="S28" s="19" t="s">
        <v>51</v>
      </c>
      <c r="T28" s="19" t="s">
        <v>51</v>
      </c>
      <c r="U28" s="19"/>
      <c r="V28" s="19"/>
      <c r="W28" s="19"/>
      <c r="X28" s="19"/>
      <c r="Y28" s="19"/>
      <c r="Z28" s="19"/>
      <c r="AA28" s="19"/>
      <c r="AB28" s="19"/>
      <c r="AC28" s="19" t="s">
        <v>100</v>
      </c>
      <c r="AD28" s="19" t="s">
        <v>53</v>
      </c>
      <c r="AE28" s="19" t="s">
        <v>270</v>
      </c>
      <c r="AF28" s="19" t="s">
        <v>271</v>
      </c>
      <c r="AG28" s="19" t="s">
        <v>272</v>
      </c>
      <c r="AH28" s="19" t="s">
        <v>273</v>
      </c>
      <c r="AI28" s="19" t="s">
        <v>274</v>
      </c>
      <c r="AJ28" s="19" t="s">
        <v>59</v>
      </c>
      <c r="AK28" s="19" t="s">
        <v>60</v>
      </c>
      <c r="AL28" s="19" t="s">
        <v>61</v>
      </c>
      <c r="AM28" s="19"/>
      <c r="AN28" s="19"/>
      <c r="AO28" s="23"/>
    </row>
    <row r="29" spans="1:41" ht="29.25" thickBot="1">
      <c r="A29" s="7">
        <v>169</v>
      </c>
      <c r="B29" s="28" t="s">
        <v>41</v>
      </c>
      <c r="C29" s="24" t="s">
        <v>275</v>
      </c>
      <c r="D29" s="18" t="s">
        <v>276</v>
      </c>
      <c r="E29" s="19" t="s">
        <v>73</v>
      </c>
      <c r="F29" s="12" t="s">
        <v>45</v>
      </c>
      <c r="G29" s="13" t="s">
        <v>46</v>
      </c>
      <c r="H29" s="14" t="s">
        <v>47</v>
      </c>
      <c r="I29" s="20">
        <v>2017</v>
      </c>
      <c r="J29" s="19">
        <v>1</v>
      </c>
      <c r="K29" s="56" t="s">
        <v>277</v>
      </c>
      <c r="L29" s="26">
        <v>9921677119</v>
      </c>
      <c r="M29" s="19">
        <v>41.6</v>
      </c>
      <c r="N29" s="19" t="s">
        <v>48</v>
      </c>
      <c r="O29" s="19">
        <v>44.31</v>
      </c>
      <c r="P29" s="19" t="s">
        <v>49</v>
      </c>
      <c r="Q29" s="19" t="s">
        <v>65</v>
      </c>
      <c r="R29" s="19" t="s">
        <v>51</v>
      </c>
      <c r="S29" s="19" t="s">
        <v>51</v>
      </c>
      <c r="T29" s="19" t="s">
        <v>51</v>
      </c>
      <c r="U29" s="19"/>
      <c r="V29" s="19"/>
      <c r="W29" s="19"/>
      <c r="X29" s="19"/>
      <c r="Y29" s="19"/>
      <c r="Z29" s="19"/>
      <c r="AA29" s="19"/>
      <c r="AB29" s="19"/>
      <c r="AC29" s="19" t="s">
        <v>51</v>
      </c>
      <c r="AD29" s="19" t="s">
        <v>53</v>
      </c>
      <c r="AE29" s="19" t="s">
        <v>278</v>
      </c>
      <c r="AF29" s="19"/>
      <c r="AG29" s="19" t="s">
        <v>279</v>
      </c>
      <c r="AH29" s="19" t="s">
        <v>280</v>
      </c>
      <c r="AI29" s="19" t="s">
        <v>281</v>
      </c>
      <c r="AJ29" s="19"/>
      <c r="AK29" s="19" t="s">
        <v>60</v>
      </c>
      <c r="AL29" s="19" t="s">
        <v>61</v>
      </c>
      <c r="AM29" s="19"/>
      <c r="AN29" s="19"/>
      <c r="AO29" s="23"/>
    </row>
    <row r="30" spans="1:41" ht="29.25" thickBot="1">
      <c r="A30" s="7">
        <v>171</v>
      </c>
      <c r="B30" s="28" t="s">
        <v>41</v>
      </c>
      <c r="C30" s="24" t="s">
        <v>282</v>
      </c>
      <c r="D30" s="25" t="s">
        <v>283</v>
      </c>
      <c r="E30" s="19" t="s">
        <v>73</v>
      </c>
      <c r="F30" s="12" t="s">
        <v>45</v>
      </c>
      <c r="G30" s="13" t="s">
        <v>46</v>
      </c>
      <c r="H30" s="14" t="s">
        <v>47</v>
      </c>
      <c r="I30" s="20">
        <v>2017</v>
      </c>
      <c r="J30" s="19">
        <v>1</v>
      </c>
      <c r="K30" s="21" t="s">
        <v>284</v>
      </c>
      <c r="L30" s="26">
        <v>9140754759</v>
      </c>
      <c r="M30" s="19">
        <v>64</v>
      </c>
      <c r="N30" s="19" t="s">
        <v>126</v>
      </c>
      <c r="O30" s="19">
        <v>54</v>
      </c>
      <c r="P30" s="19" t="s">
        <v>49</v>
      </c>
      <c r="Q30" s="19" t="s">
        <v>197</v>
      </c>
      <c r="R30" s="19" t="s">
        <v>51</v>
      </c>
      <c r="S30" s="19" t="s">
        <v>51</v>
      </c>
      <c r="T30" s="19" t="s">
        <v>51</v>
      </c>
      <c r="U30" s="19"/>
      <c r="V30" s="19"/>
      <c r="W30" s="19"/>
      <c r="X30" s="19"/>
      <c r="Y30" s="19"/>
      <c r="Z30" s="19"/>
      <c r="AA30" s="19"/>
      <c r="AB30" s="19"/>
      <c r="AC30" s="19" t="s">
        <v>100</v>
      </c>
      <c r="AD30" s="19" t="s">
        <v>53</v>
      </c>
      <c r="AE30" s="19" t="s">
        <v>285</v>
      </c>
      <c r="AF30" s="19" t="s">
        <v>286</v>
      </c>
      <c r="AG30" s="19" t="s">
        <v>287</v>
      </c>
      <c r="AH30" s="19" t="s">
        <v>288</v>
      </c>
      <c r="AI30" s="19" t="s">
        <v>289</v>
      </c>
      <c r="AJ30" s="19" t="s">
        <v>59</v>
      </c>
      <c r="AK30" s="19" t="s">
        <v>60</v>
      </c>
      <c r="AL30" s="19" t="s">
        <v>61</v>
      </c>
      <c r="AM30" s="19"/>
      <c r="AN30" s="19"/>
      <c r="AO30" s="23"/>
    </row>
    <row r="31" spans="1:41" ht="34.5" thickBot="1">
      <c r="A31" s="7">
        <v>185</v>
      </c>
      <c r="B31" s="28" t="s">
        <v>41</v>
      </c>
      <c r="C31" s="24" t="s">
        <v>290</v>
      </c>
      <c r="D31" s="25" t="s">
        <v>291</v>
      </c>
      <c r="E31" s="19" t="s">
        <v>73</v>
      </c>
      <c r="F31" s="12" t="s">
        <v>45</v>
      </c>
      <c r="G31" s="13" t="s">
        <v>46</v>
      </c>
      <c r="H31" s="14" t="s">
        <v>47</v>
      </c>
      <c r="I31" s="20">
        <v>2017</v>
      </c>
      <c r="J31" s="19">
        <v>1</v>
      </c>
      <c r="K31" s="21" t="s">
        <v>292</v>
      </c>
      <c r="L31" s="26">
        <v>9112953568</v>
      </c>
      <c r="M31" s="19">
        <v>50.4</v>
      </c>
      <c r="N31" s="19" t="s">
        <v>48</v>
      </c>
      <c r="O31" s="19">
        <v>58</v>
      </c>
      <c r="P31" s="19" t="s">
        <v>49</v>
      </c>
      <c r="Q31" s="19" t="s">
        <v>65</v>
      </c>
      <c r="R31" s="19" t="s">
        <v>51</v>
      </c>
      <c r="S31" s="19" t="s">
        <v>51</v>
      </c>
      <c r="T31" s="19" t="s">
        <v>51</v>
      </c>
      <c r="U31" s="19"/>
      <c r="V31" s="19"/>
      <c r="W31" s="19"/>
      <c r="X31" s="19"/>
      <c r="Y31" s="19"/>
      <c r="Z31" s="19"/>
      <c r="AA31" s="19"/>
      <c r="AB31" s="19"/>
      <c r="AC31" s="19" t="s">
        <v>51</v>
      </c>
      <c r="AD31" s="19" t="s">
        <v>53</v>
      </c>
      <c r="AE31" s="19" t="s">
        <v>293</v>
      </c>
      <c r="AF31" s="19" t="s">
        <v>294</v>
      </c>
      <c r="AG31" s="19" t="s">
        <v>295</v>
      </c>
      <c r="AH31" s="19" t="s">
        <v>296</v>
      </c>
      <c r="AI31" s="19">
        <v>9762823038</v>
      </c>
      <c r="AJ31" s="19" t="s">
        <v>59</v>
      </c>
      <c r="AK31" s="19" t="s">
        <v>60</v>
      </c>
      <c r="AL31" s="19" t="s">
        <v>61</v>
      </c>
      <c r="AM31" s="19"/>
      <c r="AN31" s="19"/>
      <c r="AO31" s="23"/>
    </row>
    <row r="32" spans="1:41" ht="29.25" thickBot="1">
      <c r="A32" s="7">
        <v>189</v>
      </c>
      <c r="B32" s="28" t="s">
        <v>41</v>
      </c>
      <c r="C32" s="24" t="s">
        <v>297</v>
      </c>
      <c r="D32" s="18" t="s">
        <v>298</v>
      </c>
      <c r="E32" s="19" t="s">
        <v>44</v>
      </c>
      <c r="F32" s="12" t="s">
        <v>45</v>
      </c>
      <c r="G32" s="13" t="s">
        <v>46</v>
      </c>
      <c r="H32" s="14" t="s">
        <v>47</v>
      </c>
      <c r="I32" s="20">
        <v>2017</v>
      </c>
      <c r="J32" s="19">
        <v>1</v>
      </c>
      <c r="K32" s="21" t="s">
        <v>299</v>
      </c>
      <c r="L32" s="26">
        <v>7388888161</v>
      </c>
      <c r="M32" s="19">
        <v>8</v>
      </c>
      <c r="N32" s="19" t="s">
        <v>50</v>
      </c>
      <c r="O32" s="19">
        <v>78.8</v>
      </c>
      <c r="P32" s="19" t="s">
        <v>49</v>
      </c>
      <c r="Q32" s="19" t="s">
        <v>50</v>
      </c>
      <c r="R32" s="19" t="s">
        <v>51</v>
      </c>
      <c r="S32" s="19" t="s">
        <v>51</v>
      </c>
      <c r="T32" s="19" t="s">
        <v>51</v>
      </c>
      <c r="U32" s="19"/>
      <c r="V32" s="19"/>
      <c r="W32" s="19"/>
      <c r="X32" s="19"/>
      <c r="Y32" s="19"/>
      <c r="Z32" s="19"/>
      <c r="AA32" s="19"/>
      <c r="AB32" s="19"/>
      <c r="AC32" s="19" t="s">
        <v>51</v>
      </c>
      <c r="AD32" s="19" t="s">
        <v>53</v>
      </c>
      <c r="AE32" s="19" t="s">
        <v>300</v>
      </c>
      <c r="AF32" s="19" t="s">
        <v>301</v>
      </c>
      <c r="AG32" s="19" t="s">
        <v>302</v>
      </c>
      <c r="AH32" s="19" t="s">
        <v>303</v>
      </c>
      <c r="AI32" s="56">
        <v>7.3888816170842604E+18</v>
      </c>
      <c r="AJ32" s="19" t="s">
        <v>59</v>
      </c>
      <c r="AK32" s="19" t="s">
        <v>60</v>
      </c>
      <c r="AL32" s="19" t="s">
        <v>61</v>
      </c>
      <c r="AM32" s="19"/>
      <c r="AN32" s="19"/>
      <c r="AO32" s="23"/>
    </row>
    <row r="33" spans="1:41" ht="34.5" thickBot="1">
      <c r="A33" s="7">
        <v>207</v>
      </c>
      <c r="B33" s="28" t="s">
        <v>41</v>
      </c>
      <c r="C33" s="24" t="s">
        <v>304</v>
      </c>
      <c r="D33" s="25" t="s">
        <v>305</v>
      </c>
      <c r="E33" s="19" t="s">
        <v>44</v>
      </c>
      <c r="F33" s="12" t="s">
        <v>45</v>
      </c>
      <c r="G33" s="13" t="s">
        <v>46</v>
      </c>
      <c r="H33" s="14" t="s">
        <v>47</v>
      </c>
      <c r="I33" s="20">
        <v>2017</v>
      </c>
      <c r="J33" s="19">
        <v>1</v>
      </c>
      <c r="K33" s="21" t="s">
        <v>306</v>
      </c>
      <c r="L33" s="26">
        <v>8208694818</v>
      </c>
      <c r="M33" s="19">
        <v>53.8</v>
      </c>
      <c r="N33" s="19" t="s">
        <v>48</v>
      </c>
      <c r="O33" s="19">
        <v>59.38</v>
      </c>
      <c r="P33" s="19" t="s">
        <v>49</v>
      </c>
      <c r="Q33" s="19" t="s">
        <v>65</v>
      </c>
      <c r="R33" s="19" t="s">
        <v>51</v>
      </c>
      <c r="S33" s="19" t="s">
        <v>51</v>
      </c>
      <c r="T33" s="19" t="s">
        <v>51</v>
      </c>
      <c r="U33" s="19"/>
      <c r="V33" s="19"/>
      <c r="W33" s="19"/>
      <c r="X33" s="19"/>
      <c r="Y33" s="19"/>
      <c r="Z33" s="19"/>
      <c r="AA33" s="19"/>
      <c r="AB33" s="19"/>
      <c r="AC33" s="19" t="s">
        <v>51</v>
      </c>
      <c r="AD33" s="19" t="s">
        <v>53</v>
      </c>
      <c r="AE33" s="19" t="s">
        <v>307</v>
      </c>
      <c r="AF33" s="19" t="s">
        <v>308</v>
      </c>
      <c r="AG33" s="19" t="s">
        <v>309</v>
      </c>
      <c r="AH33" s="19" t="s">
        <v>310</v>
      </c>
      <c r="AI33" s="19" t="s">
        <v>311</v>
      </c>
      <c r="AJ33" s="19" t="s">
        <v>150</v>
      </c>
      <c r="AK33" s="19" t="s">
        <v>60</v>
      </c>
      <c r="AL33" s="19" t="s">
        <v>61</v>
      </c>
      <c r="AM33" s="19"/>
      <c r="AN33" s="19"/>
      <c r="AO33" s="23"/>
    </row>
    <row r="34" spans="1:41" ht="29.25" thickBot="1">
      <c r="A34" s="7">
        <v>213</v>
      </c>
      <c r="B34" s="28" t="s">
        <v>41</v>
      </c>
      <c r="C34" s="30" t="s">
        <v>312</v>
      </c>
      <c r="D34" s="18" t="s">
        <v>313</v>
      </c>
      <c r="E34" s="19" t="s">
        <v>44</v>
      </c>
      <c r="F34" s="12" t="s">
        <v>45</v>
      </c>
      <c r="G34" s="13" t="s">
        <v>46</v>
      </c>
      <c r="H34" s="14" t="s">
        <v>47</v>
      </c>
      <c r="I34" s="20">
        <v>2017</v>
      </c>
      <c r="J34" s="19">
        <v>1</v>
      </c>
      <c r="K34" s="57" t="s">
        <v>314</v>
      </c>
      <c r="L34" s="27">
        <v>9763000000</v>
      </c>
      <c r="M34" s="19">
        <v>61</v>
      </c>
      <c r="N34" s="19" t="s">
        <v>48</v>
      </c>
      <c r="O34" s="19">
        <v>60</v>
      </c>
      <c r="P34" s="19" t="s">
        <v>49</v>
      </c>
      <c r="Q34" s="19" t="s">
        <v>65</v>
      </c>
      <c r="R34" s="19" t="s">
        <v>51</v>
      </c>
      <c r="S34" s="19" t="s">
        <v>51</v>
      </c>
      <c r="T34" s="19" t="s">
        <v>51</v>
      </c>
      <c r="U34" s="19"/>
      <c r="V34" s="19"/>
      <c r="W34" s="19"/>
      <c r="X34" s="19"/>
      <c r="Y34" s="19"/>
      <c r="Z34" s="19"/>
      <c r="AA34" s="19"/>
      <c r="AB34" s="19"/>
      <c r="AC34" s="19" t="s">
        <v>100</v>
      </c>
      <c r="AD34" s="19" t="s">
        <v>53</v>
      </c>
      <c r="AE34" s="19" t="s">
        <v>315</v>
      </c>
      <c r="AF34" s="19" t="s">
        <v>316</v>
      </c>
      <c r="AG34" s="19" t="s">
        <v>317</v>
      </c>
      <c r="AH34" s="19" t="s">
        <v>148</v>
      </c>
      <c r="AI34" s="19">
        <v>9763307435</v>
      </c>
      <c r="AJ34" s="19"/>
      <c r="AK34" s="19" t="s">
        <v>60</v>
      </c>
      <c r="AL34" s="19" t="s">
        <v>61</v>
      </c>
      <c r="AM34" s="19"/>
      <c r="AN34" s="19"/>
      <c r="AO34" s="23"/>
    </row>
    <row r="35" spans="1:41" ht="34.5" thickBot="1">
      <c r="A35" s="7">
        <v>227</v>
      </c>
      <c r="B35" s="28" t="s">
        <v>41</v>
      </c>
      <c r="C35" s="24" t="s">
        <v>318</v>
      </c>
      <c r="D35" s="25" t="s">
        <v>319</v>
      </c>
      <c r="E35" s="19" t="s">
        <v>73</v>
      </c>
      <c r="F35" s="12" t="s">
        <v>45</v>
      </c>
      <c r="G35" s="13" t="s">
        <v>46</v>
      </c>
      <c r="H35" s="14" t="s">
        <v>47</v>
      </c>
      <c r="I35" s="20">
        <v>2017</v>
      </c>
      <c r="J35" s="19">
        <v>1</v>
      </c>
      <c r="K35" s="21" t="s">
        <v>320</v>
      </c>
      <c r="L35" s="26">
        <v>8983599913</v>
      </c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23"/>
    </row>
    <row r="36" spans="1:41" ht="29.25" thickBot="1">
      <c r="A36" s="7">
        <v>231</v>
      </c>
      <c r="B36" s="28" t="s">
        <v>41</v>
      </c>
      <c r="C36" s="24" t="s">
        <v>321</v>
      </c>
      <c r="D36" s="25" t="s">
        <v>322</v>
      </c>
      <c r="E36" s="19" t="s">
        <v>73</v>
      </c>
      <c r="F36" s="12" t="s">
        <v>45</v>
      </c>
      <c r="G36" s="13" t="s">
        <v>46</v>
      </c>
      <c r="H36" s="14" t="s">
        <v>47</v>
      </c>
      <c r="I36" s="20">
        <v>2017</v>
      </c>
      <c r="J36" s="19">
        <v>1</v>
      </c>
      <c r="K36" s="21" t="s">
        <v>323</v>
      </c>
      <c r="L36" s="26">
        <v>8983271405</v>
      </c>
      <c r="M36" s="19" t="s">
        <v>324</v>
      </c>
      <c r="N36" s="19" t="s">
        <v>50</v>
      </c>
      <c r="O36" s="19">
        <v>70.8</v>
      </c>
      <c r="P36" s="19" t="s">
        <v>49</v>
      </c>
      <c r="Q36" s="19" t="s">
        <v>50</v>
      </c>
      <c r="R36" s="19" t="s">
        <v>51</v>
      </c>
      <c r="S36" s="19" t="s">
        <v>51</v>
      </c>
      <c r="T36" s="19" t="s">
        <v>51</v>
      </c>
      <c r="U36" s="19"/>
      <c r="V36" s="19"/>
      <c r="W36" s="19"/>
      <c r="X36" s="19"/>
      <c r="Y36" s="19"/>
      <c r="Z36" s="19"/>
      <c r="AA36" s="19"/>
      <c r="AB36" s="19"/>
      <c r="AC36" s="19" t="s">
        <v>100</v>
      </c>
      <c r="AD36" s="19" t="s">
        <v>53</v>
      </c>
      <c r="AE36" s="19" t="s">
        <v>325</v>
      </c>
      <c r="AF36" s="19" t="s">
        <v>326</v>
      </c>
      <c r="AG36" s="19" t="s">
        <v>327</v>
      </c>
      <c r="AH36" s="19" t="s">
        <v>328</v>
      </c>
      <c r="AI36" s="19">
        <v>9552953144</v>
      </c>
      <c r="AJ36" s="19" t="s">
        <v>59</v>
      </c>
      <c r="AK36" s="19" t="s">
        <v>60</v>
      </c>
      <c r="AL36" s="19" t="s">
        <v>61</v>
      </c>
      <c r="AM36" s="19"/>
      <c r="AN36" s="19"/>
      <c r="AO36" s="23"/>
    </row>
    <row r="37" spans="1:41" ht="29.25" thickBot="1">
      <c r="A37" s="7">
        <v>232</v>
      </c>
      <c r="B37" s="28" t="s">
        <v>41</v>
      </c>
      <c r="C37" s="24" t="s">
        <v>329</v>
      </c>
      <c r="D37" s="25" t="s">
        <v>330</v>
      </c>
      <c r="E37" s="19" t="s">
        <v>73</v>
      </c>
      <c r="F37" s="12" t="s">
        <v>45</v>
      </c>
      <c r="G37" s="13" t="s">
        <v>46</v>
      </c>
      <c r="H37" s="14" t="s">
        <v>47</v>
      </c>
      <c r="I37" s="20">
        <v>2017</v>
      </c>
      <c r="J37" s="19">
        <v>1</v>
      </c>
      <c r="K37" s="21" t="s">
        <v>331</v>
      </c>
      <c r="L37" s="26">
        <v>8275317202</v>
      </c>
      <c r="M37" s="19">
        <v>79.2</v>
      </c>
      <c r="N37" s="19" t="s">
        <v>48</v>
      </c>
      <c r="O37" s="19">
        <v>71.69</v>
      </c>
      <c r="P37" s="19" t="s">
        <v>49</v>
      </c>
      <c r="Q37" s="19" t="s">
        <v>65</v>
      </c>
      <c r="R37" s="19" t="s">
        <v>51</v>
      </c>
      <c r="S37" s="19" t="s">
        <v>51</v>
      </c>
      <c r="T37" s="19" t="s">
        <v>51</v>
      </c>
      <c r="U37" s="19"/>
      <c r="V37" s="19"/>
      <c r="W37" s="19"/>
      <c r="X37" s="19"/>
      <c r="Y37" s="19"/>
      <c r="Z37" s="19"/>
      <c r="AA37" s="19"/>
      <c r="AB37" s="19"/>
      <c r="AC37" s="19" t="s">
        <v>51</v>
      </c>
      <c r="AD37" s="19" t="s">
        <v>53</v>
      </c>
      <c r="AE37" s="19" t="s">
        <v>332</v>
      </c>
      <c r="AF37" s="19" t="s">
        <v>333</v>
      </c>
      <c r="AG37" s="19" t="s">
        <v>334</v>
      </c>
      <c r="AH37" s="19" t="s">
        <v>335</v>
      </c>
      <c r="AI37" s="19" t="s">
        <v>336</v>
      </c>
      <c r="AJ37" s="19" t="s">
        <v>150</v>
      </c>
      <c r="AK37" s="19" t="s">
        <v>60</v>
      </c>
      <c r="AL37" s="19" t="s">
        <v>61</v>
      </c>
      <c r="AM37" s="19"/>
      <c r="AN37" s="19"/>
      <c r="AO37" s="23"/>
    </row>
    <row r="38" spans="1:41" ht="34.5" thickBot="1">
      <c r="A38" s="7">
        <v>237</v>
      </c>
      <c r="B38" s="58" t="s">
        <v>41</v>
      </c>
      <c r="C38" s="24" t="s">
        <v>337</v>
      </c>
      <c r="D38" s="25" t="s">
        <v>338</v>
      </c>
      <c r="E38" s="19" t="s">
        <v>73</v>
      </c>
      <c r="F38" s="12" t="s">
        <v>45</v>
      </c>
      <c r="G38" s="13" t="s">
        <v>46</v>
      </c>
      <c r="H38" s="14" t="s">
        <v>47</v>
      </c>
      <c r="I38" s="20">
        <v>2017</v>
      </c>
      <c r="J38" s="19">
        <v>1</v>
      </c>
      <c r="K38" s="21" t="s">
        <v>339</v>
      </c>
      <c r="L38" s="26">
        <v>9423834444</v>
      </c>
      <c r="M38" s="19">
        <v>60</v>
      </c>
      <c r="N38" s="19" t="s">
        <v>48</v>
      </c>
      <c r="O38" s="19">
        <v>73</v>
      </c>
      <c r="P38" s="19" t="s">
        <v>49</v>
      </c>
      <c r="Q38" s="19" t="s">
        <v>65</v>
      </c>
      <c r="R38" s="19" t="s">
        <v>51</v>
      </c>
      <c r="S38" s="19" t="s">
        <v>51</v>
      </c>
      <c r="T38" s="19" t="s">
        <v>51</v>
      </c>
      <c r="U38" s="19"/>
      <c r="V38" s="19"/>
      <c r="W38" s="19"/>
      <c r="X38" s="19"/>
      <c r="Y38" s="19"/>
      <c r="Z38" s="19"/>
      <c r="AA38" s="19"/>
      <c r="AB38" s="19"/>
      <c r="AC38" s="19" t="s">
        <v>51</v>
      </c>
      <c r="AD38" s="19" t="s">
        <v>53</v>
      </c>
      <c r="AE38" s="19" t="s">
        <v>340</v>
      </c>
      <c r="AF38" s="19" t="s">
        <v>341</v>
      </c>
      <c r="AG38" s="19" t="s">
        <v>342</v>
      </c>
      <c r="AH38" s="19" t="s">
        <v>343</v>
      </c>
      <c r="AI38" s="19">
        <v>9423834444</v>
      </c>
      <c r="AJ38" s="19" t="s">
        <v>59</v>
      </c>
      <c r="AK38" s="19" t="s">
        <v>60</v>
      </c>
      <c r="AL38" s="19" t="s">
        <v>61</v>
      </c>
      <c r="AM38" s="19"/>
      <c r="AN38" s="19"/>
      <c r="AO38" s="23"/>
    </row>
    <row r="39" spans="1:41" ht="34.5" thickBot="1">
      <c r="A39" s="7">
        <v>238</v>
      </c>
      <c r="B39" s="58" t="s">
        <v>41</v>
      </c>
      <c r="C39" s="24" t="s">
        <v>344</v>
      </c>
      <c r="D39" s="25" t="s">
        <v>345</v>
      </c>
      <c r="E39" s="19" t="s">
        <v>44</v>
      </c>
      <c r="F39" s="12" t="s">
        <v>45</v>
      </c>
      <c r="G39" s="13" t="s">
        <v>46</v>
      </c>
      <c r="H39" s="14" t="s">
        <v>47</v>
      </c>
      <c r="I39" s="20">
        <v>2017</v>
      </c>
      <c r="J39" s="19">
        <v>1</v>
      </c>
      <c r="K39" s="21" t="s">
        <v>346</v>
      </c>
      <c r="L39" s="26">
        <v>9545668900</v>
      </c>
      <c r="M39" s="19">
        <v>70.400000000000006</v>
      </c>
      <c r="N39" s="19" t="s">
        <v>48</v>
      </c>
      <c r="O39" s="19">
        <v>74.459999999999994</v>
      </c>
      <c r="P39" s="19" t="s">
        <v>49</v>
      </c>
      <c r="Q39" s="19" t="s">
        <v>65</v>
      </c>
      <c r="R39" s="19" t="s">
        <v>51</v>
      </c>
      <c r="S39" s="19" t="s">
        <v>51</v>
      </c>
      <c r="T39" s="19" t="s">
        <v>51</v>
      </c>
      <c r="U39" s="19"/>
      <c r="V39" s="19"/>
      <c r="W39" s="19"/>
      <c r="X39" s="19"/>
      <c r="Y39" s="19"/>
      <c r="Z39" s="19"/>
      <c r="AA39" s="19"/>
      <c r="AB39" s="19"/>
      <c r="AC39" s="19" t="s">
        <v>51</v>
      </c>
      <c r="AD39" s="19" t="s">
        <v>53</v>
      </c>
      <c r="AE39" s="19" t="s">
        <v>347</v>
      </c>
      <c r="AF39" s="19" t="s">
        <v>348</v>
      </c>
      <c r="AG39" s="19" t="s">
        <v>349</v>
      </c>
      <c r="AH39" s="19" t="s">
        <v>350</v>
      </c>
      <c r="AI39" s="19" t="s">
        <v>351</v>
      </c>
      <c r="AJ39" s="19" t="s">
        <v>59</v>
      </c>
      <c r="AK39" s="19" t="s">
        <v>60</v>
      </c>
      <c r="AL39" s="19" t="s">
        <v>61</v>
      </c>
      <c r="AM39" s="19"/>
      <c r="AN39" s="19"/>
      <c r="AO39" s="23"/>
    </row>
    <row r="40" spans="1:41" ht="34.5" thickBot="1">
      <c r="A40" s="7">
        <v>247</v>
      </c>
      <c r="B40" s="58" t="s">
        <v>41</v>
      </c>
      <c r="C40" s="24" t="s">
        <v>352</v>
      </c>
      <c r="D40" s="25" t="s">
        <v>353</v>
      </c>
      <c r="E40" s="19" t="s">
        <v>73</v>
      </c>
      <c r="F40" s="12" t="s">
        <v>45</v>
      </c>
      <c r="G40" s="13" t="s">
        <v>46</v>
      </c>
      <c r="H40" s="14" t="s">
        <v>47</v>
      </c>
      <c r="I40" s="20">
        <v>2017</v>
      </c>
      <c r="J40" s="19">
        <v>1</v>
      </c>
      <c r="K40" s="21" t="s">
        <v>354</v>
      </c>
      <c r="L40" s="26">
        <v>7972584517</v>
      </c>
      <c r="M40" s="19">
        <v>60</v>
      </c>
      <c r="N40" s="19" t="s">
        <v>48</v>
      </c>
      <c r="O40" s="19">
        <v>48.46</v>
      </c>
      <c r="P40" s="19" t="s">
        <v>49</v>
      </c>
      <c r="Q40" s="19" t="s">
        <v>65</v>
      </c>
      <c r="R40" s="19" t="s">
        <v>51</v>
      </c>
      <c r="S40" s="19" t="s">
        <v>51</v>
      </c>
      <c r="T40" s="19" t="s">
        <v>51</v>
      </c>
      <c r="U40" s="19"/>
      <c r="V40" s="19"/>
      <c r="W40" s="19"/>
      <c r="X40" s="19"/>
      <c r="Y40" s="19"/>
      <c r="Z40" s="19"/>
      <c r="AA40" s="19"/>
      <c r="AB40" s="19"/>
      <c r="AC40" s="19" t="s">
        <v>51</v>
      </c>
      <c r="AD40" s="19" t="s">
        <v>53</v>
      </c>
      <c r="AE40" s="19" t="s">
        <v>355</v>
      </c>
      <c r="AF40" s="19" t="s">
        <v>356</v>
      </c>
      <c r="AG40" s="19" t="s">
        <v>357</v>
      </c>
      <c r="AH40" s="19"/>
      <c r="AI40" s="19" t="s">
        <v>358</v>
      </c>
      <c r="AJ40" s="19" t="s">
        <v>71</v>
      </c>
      <c r="AK40" s="19" t="s">
        <v>60</v>
      </c>
      <c r="AL40" s="19" t="s">
        <v>61</v>
      </c>
      <c r="AM40" s="19"/>
      <c r="AN40" s="19"/>
      <c r="AO40" s="23"/>
    </row>
    <row r="41" spans="1:41" ht="29.25" thickBot="1">
      <c r="A41" s="7">
        <v>248</v>
      </c>
      <c r="B41" s="58" t="s">
        <v>41</v>
      </c>
      <c r="C41" s="17" t="s">
        <v>359</v>
      </c>
      <c r="D41" s="25" t="s">
        <v>360</v>
      </c>
      <c r="E41" s="19" t="s">
        <v>44</v>
      </c>
      <c r="F41" s="12" t="s">
        <v>45</v>
      </c>
      <c r="G41" s="13" t="s">
        <v>46</v>
      </c>
      <c r="H41" s="14" t="s">
        <v>47</v>
      </c>
      <c r="I41" s="20">
        <v>2017</v>
      </c>
      <c r="J41" s="19">
        <v>1</v>
      </c>
      <c r="K41" s="31" t="s">
        <v>361</v>
      </c>
      <c r="L41" s="22">
        <v>9923237189</v>
      </c>
      <c r="M41" s="19">
        <v>54</v>
      </c>
      <c r="N41" s="19" t="s">
        <v>362</v>
      </c>
      <c r="O41" s="19">
        <v>60</v>
      </c>
      <c r="P41" s="19"/>
      <c r="Q41" s="19" t="s">
        <v>363</v>
      </c>
      <c r="R41" s="19" t="s">
        <v>51</v>
      </c>
      <c r="S41" s="19" t="s">
        <v>51</v>
      </c>
      <c r="T41" s="19" t="s">
        <v>51</v>
      </c>
      <c r="U41" s="19"/>
      <c r="V41" s="19"/>
      <c r="W41" s="19"/>
      <c r="X41" s="19"/>
      <c r="Y41" s="19"/>
      <c r="Z41" s="19"/>
      <c r="AA41" s="19"/>
      <c r="AB41" s="19"/>
      <c r="AC41" s="19" t="s">
        <v>51</v>
      </c>
      <c r="AD41" s="19" t="s">
        <v>364</v>
      </c>
      <c r="AE41" s="19" t="s">
        <v>365</v>
      </c>
      <c r="AF41" s="19" t="s">
        <v>366</v>
      </c>
      <c r="AG41" s="19"/>
      <c r="AH41" s="19"/>
      <c r="AI41" s="19">
        <v>9372862205</v>
      </c>
      <c r="AJ41" s="19" t="s">
        <v>367</v>
      </c>
      <c r="AK41" s="19" t="s">
        <v>60</v>
      </c>
      <c r="AL41" s="19" t="s">
        <v>61</v>
      </c>
      <c r="AM41" s="19"/>
      <c r="AN41" s="19"/>
      <c r="AO41" s="23"/>
    </row>
    <row r="42" spans="1:41" ht="29.25" thickBot="1">
      <c r="A42" s="7">
        <v>260</v>
      </c>
      <c r="B42" s="58" t="s">
        <v>41</v>
      </c>
      <c r="C42" s="30" t="s">
        <v>368</v>
      </c>
      <c r="D42" s="18" t="s">
        <v>369</v>
      </c>
      <c r="E42" s="19" t="s">
        <v>73</v>
      </c>
      <c r="F42" s="12" t="s">
        <v>45</v>
      </c>
      <c r="G42" s="13" t="s">
        <v>46</v>
      </c>
      <c r="H42" s="14" t="s">
        <v>47</v>
      </c>
      <c r="I42" s="20">
        <v>2017</v>
      </c>
      <c r="J42" s="19">
        <v>1</v>
      </c>
      <c r="K42" s="21" t="s">
        <v>370</v>
      </c>
      <c r="L42" s="22">
        <v>8669335349</v>
      </c>
      <c r="M42" s="19">
        <v>47.2</v>
      </c>
      <c r="N42" s="19" t="s">
        <v>48</v>
      </c>
      <c r="O42" s="19">
        <v>67.08</v>
      </c>
      <c r="P42" s="19" t="s">
        <v>49</v>
      </c>
      <c r="Q42" s="19" t="s">
        <v>65</v>
      </c>
      <c r="R42" s="19" t="s">
        <v>51</v>
      </c>
      <c r="S42" s="19" t="s">
        <v>51</v>
      </c>
      <c r="T42" s="19" t="s">
        <v>51</v>
      </c>
      <c r="U42" s="19"/>
      <c r="V42" s="19"/>
      <c r="W42" s="19"/>
      <c r="X42" s="19"/>
      <c r="Y42" s="19"/>
      <c r="Z42" s="19"/>
      <c r="AA42" s="19"/>
      <c r="AB42" s="19"/>
      <c r="AC42" s="19" t="s">
        <v>51</v>
      </c>
      <c r="AD42" s="19" t="s">
        <v>53</v>
      </c>
      <c r="AE42" s="19" t="s">
        <v>371</v>
      </c>
      <c r="AF42" s="19" t="s">
        <v>372</v>
      </c>
      <c r="AG42" s="19" t="s">
        <v>373</v>
      </c>
      <c r="AH42" s="19" t="s">
        <v>374</v>
      </c>
      <c r="AI42" s="19">
        <v>9822685971</v>
      </c>
      <c r="AJ42" s="19" t="s">
        <v>59</v>
      </c>
      <c r="AK42" s="19" t="s">
        <v>60</v>
      </c>
      <c r="AL42" s="19" t="s">
        <v>61</v>
      </c>
      <c r="AM42" s="19"/>
      <c r="AN42" s="19"/>
      <c r="AO42" s="23"/>
    </row>
    <row r="43" spans="1:41" ht="34.5" thickBot="1">
      <c r="A43" s="7">
        <v>288</v>
      </c>
      <c r="B43" s="58" t="s">
        <v>41</v>
      </c>
      <c r="C43" s="24" t="s">
        <v>375</v>
      </c>
      <c r="D43" s="25" t="s">
        <v>376</v>
      </c>
      <c r="E43" s="19" t="s">
        <v>44</v>
      </c>
      <c r="F43" s="12" t="s">
        <v>45</v>
      </c>
      <c r="G43" s="13" t="s">
        <v>46</v>
      </c>
      <c r="H43" s="14" t="s">
        <v>47</v>
      </c>
      <c r="I43" s="20">
        <v>2017</v>
      </c>
      <c r="J43" s="19">
        <v>1</v>
      </c>
      <c r="K43" s="21" t="s">
        <v>377</v>
      </c>
      <c r="L43" s="26">
        <v>8411870248</v>
      </c>
      <c r="M43" s="19">
        <v>58</v>
      </c>
      <c r="N43" s="19" t="s">
        <v>48</v>
      </c>
      <c r="O43" s="19">
        <v>80.459999999999994</v>
      </c>
      <c r="P43" s="19" t="s">
        <v>49</v>
      </c>
      <c r="Q43" s="19" t="s">
        <v>65</v>
      </c>
      <c r="R43" s="19" t="s">
        <v>51</v>
      </c>
      <c r="S43" s="19" t="s">
        <v>51</v>
      </c>
      <c r="T43" s="19" t="s">
        <v>51</v>
      </c>
      <c r="U43" s="19"/>
      <c r="V43" s="19"/>
      <c r="W43" s="19"/>
      <c r="X43" s="19"/>
      <c r="Y43" s="19"/>
      <c r="Z43" s="19"/>
      <c r="AA43" s="19"/>
      <c r="AB43" s="19"/>
      <c r="AC43" s="19" t="s">
        <v>51</v>
      </c>
      <c r="AD43" s="19" t="s">
        <v>53</v>
      </c>
      <c r="AE43" s="19" t="s">
        <v>378</v>
      </c>
      <c r="AF43" s="19" t="s">
        <v>379</v>
      </c>
      <c r="AG43" s="19" t="s">
        <v>380</v>
      </c>
      <c r="AH43" s="19" t="s">
        <v>381</v>
      </c>
      <c r="AI43" s="19" t="s">
        <v>382</v>
      </c>
      <c r="AJ43" s="19" t="s">
        <v>59</v>
      </c>
      <c r="AK43" s="19" t="s">
        <v>60</v>
      </c>
      <c r="AL43" s="19" t="s">
        <v>61</v>
      </c>
      <c r="AM43" s="19"/>
      <c r="AN43" s="19"/>
      <c r="AO43" s="23"/>
    </row>
    <row r="44" spans="1:41" ht="34.5" thickBot="1">
      <c r="A44" s="7">
        <v>289</v>
      </c>
      <c r="B44" s="58" t="s">
        <v>41</v>
      </c>
      <c r="C44" s="24" t="s">
        <v>383</v>
      </c>
      <c r="D44" s="25" t="s">
        <v>384</v>
      </c>
      <c r="E44" s="19" t="s">
        <v>44</v>
      </c>
      <c r="F44" s="12" t="s">
        <v>45</v>
      </c>
      <c r="G44" s="13" t="s">
        <v>46</v>
      </c>
      <c r="H44" s="14" t="s">
        <v>47</v>
      </c>
      <c r="I44" s="20">
        <v>2017</v>
      </c>
      <c r="J44" s="19">
        <v>1</v>
      </c>
      <c r="K44" s="21" t="s">
        <v>385</v>
      </c>
      <c r="L44" s="26">
        <v>9226242583</v>
      </c>
      <c r="M44" s="19" t="s">
        <v>261</v>
      </c>
      <c r="N44" s="19" t="s">
        <v>50</v>
      </c>
      <c r="O44" s="19">
        <v>63</v>
      </c>
      <c r="P44" s="19" t="s">
        <v>49</v>
      </c>
      <c r="Q44" s="19" t="s">
        <v>50</v>
      </c>
      <c r="R44" s="19" t="s">
        <v>51</v>
      </c>
      <c r="S44" s="19" t="s">
        <v>51</v>
      </c>
      <c r="T44" s="19" t="s">
        <v>51</v>
      </c>
      <c r="U44" s="19"/>
      <c r="V44" s="19"/>
      <c r="W44" s="19"/>
      <c r="X44" s="19"/>
      <c r="Y44" s="19"/>
      <c r="Z44" s="19"/>
      <c r="AA44" s="19"/>
      <c r="AB44" s="19"/>
      <c r="AC44" s="19" t="s">
        <v>100</v>
      </c>
      <c r="AD44" s="19" t="s">
        <v>53</v>
      </c>
      <c r="AE44" s="19" t="s">
        <v>386</v>
      </c>
      <c r="AF44" s="19" t="s">
        <v>387</v>
      </c>
      <c r="AG44" s="19" t="s">
        <v>388</v>
      </c>
      <c r="AH44" s="19" t="s">
        <v>389</v>
      </c>
      <c r="AI44" s="19">
        <v>9767212031</v>
      </c>
      <c r="AJ44" s="19" t="s">
        <v>59</v>
      </c>
      <c r="AK44" s="19" t="s">
        <v>60</v>
      </c>
      <c r="AL44" s="19" t="s">
        <v>61</v>
      </c>
      <c r="AM44" s="19"/>
      <c r="AN44" s="19"/>
      <c r="AO44" s="23"/>
    </row>
    <row r="45" spans="1:41" ht="34.5" thickBot="1">
      <c r="A45" s="7">
        <v>293</v>
      </c>
      <c r="B45" s="58" t="s">
        <v>41</v>
      </c>
      <c r="C45" s="24" t="s">
        <v>390</v>
      </c>
      <c r="D45" s="25" t="s">
        <v>391</v>
      </c>
      <c r="E45" s="19" t="s">
        <v>73</v>
      </c>
      <c r="F45" s="12" t="s">
        <v>45</v>
      </c>
      <c r="G45" s="13" t="s">
        <v>46</v>
      </c>
      <c r="H45" s="14" t="s">
        <v>47</v>
      </c>
      <c r="I45" s="20">
        <v>2017</v>
      </c>
      <c r="J45" s="19">
        <v>1</v>
      </c>
      <c r="K45" s="21" t="s">
        <v>392</v>
      </c>
      <c r="L45" s="26">
        <v>8888623773</v>
      </c>
      <c r="M45" s="19">
        <v>86.8</v>
      </c>
      <c r="N45" s="19" t="s">
        <v>48</v>
      </c>
      <c r="O45" s="19">
        <v>68.77</v>
      </c>
      <c r="P45" s="19"/>
      <c r="Q45" s="19" t="s">
        <v>65</v>
      </c>
      <c r="R45" s="19" t="s">
        <v>51</v>
      </c>
      <c r="S45" s="19" t="s">
        <v>51</v>
      </c>
      <c r="T45" s="19" t="s">
        <v>51</v>
      </c>
      <c r="U45" s="19"/>
      <c r="V45" s="19"/>
      <c r="W45" s="19"/>
      <c r="X45" s="19"/>
      <c r="Y45" s="19"/>
      <c r="Z45" s="19"/>
      <c r="AA45" s="19"/>
      <c r="AB45" s="19"/>
      <c r="AC45" s="19" t="s">
        <v>100</v>
      </c>
      <c r="AD45" s="19" t="s">
        <v>53</v>
      </c>
      <c r="AE45" s="19" t="s">
        <v>393</v>
      </c>
      <c r="AF45" s="19" t="s">
        <v>394</v>
      </c>
      <c r="AG45" s="19" t="s">
        <v>207</v>
      </c>
      <c r="AH45" s="19" t="s">
        <v>85</v>
      </c>
      <c r="AI45" s="19" t="s">
        <v>395</v>
      </c>
      <c r="AJ45" s="19" t="s">
        <v>396</v>
      </c>
      <c r="AK45" s="19" t="s">
        <v>60</v>
      </c>
      <c r="AL45" s="19" t="s">
        <v>61</v>
      </c>
      <c r="AM45" s="19"/>
      <c r="AN45" s="19"/>
      <c r="AO45" s="23"/>
    </row>
    <row r="46" spans="1:41" ht="34.5" thickBot="1">
      <c r="A46" s="7">
        <v>294</v>
      </c>
      <c r="B46" s="58" t="s">
        <v>41</v>
      </c>
      <c r="C46" s="24" t="s">
        <v>397</v>
      </c>
      <c r="D46" s="25" t="s">
        <v>398</v>
      </c>
      <c r="E46" s="19" t="s">
        <v>73</v>
      </c>
      <c r="F46" s="12" t="s">
        <v>45</v>
      </c>
      <c r="G46" s="13" t="s">
        <v>46</v>
      </c>
      <c r="H46" s="14" t="s">
        <v>47</v>
      </c>
      <c r="I46" s="20">
        <v>2017</v>
      </c>
      <c r="J46" s="19">
        <v>1</v>
      </c>
      <c r="K46" s="21" t="s">
        <v>399</v>
      </c>
      <c r="L46" s="26">
        <v>8600811869</v>
      </c>
      <c r="M46" s="19">
        <v>74.36</v>
      </c>
      <c r="N46" s="19" t="s">
        <v>48</v>
      </c>
      <c r="O46" s="19">
        <v>60</v>
      </c>
      <c r="P46" s="19"/>
      <c r="Q46" s="19" t="s">
        <v>65</v>
      </c>
      <c r="R46" s="19" t="s">
        <v>51</v>
      </c>
      <c r="S46" s="19" t="s">
        <v>51</v>
      </c>
      <c r="T46" s="19" t="s">
        <v>51</v>
      </c>
      <c r="U46" s="19"/>
      <c r="V46" s="19"/>
      <c r="W46" s="19"/>
      <c r="X46" s="19"/>
      <c r="Y46" s="19"/>
      <c r="Z46" s="19"/>
      <c r="AA46" s="19"/>
      <c r="AB46" s="19"/>
      <c r="AC46" s="19" t="s">
        <v>51</v>
      </c>
      <c r="AD46" s="19" t="s">
        <v>53</v>
      </c>
      <c r="AE46" s="19" t="s">
        <v>400</v>
      </c>
      <c r="AF46" s="19" t="s">
        <v>401</v>
      </c>
      <c r="AG46" s="19" t="s">
        <v>402</v>
      </c>
      <c r="AH46" s="19" t="s">
        <v>403</v>
      </c>
      <c r="AI46" s="19" t="s">
        <v>404</v>
      </c>
      <c r="AJ46" s="19" t="s">
        <v>169</v>
      </c>
      <c r="AK46" s="19" t="s">
        <v>60</v>
      </c>
      <c r="AL46" s="19" t="s">
        <v>61</v>
      </c>
      <c r="AM46" s="19"/>
      <c r="AN46" s="19"/>
      <c r="AO46" s="23"/>
    </row>
    <row r="47" spans="1:41" ht="29.25" thickBot="1">
      <c r="A47" s="7">
        <v>303</v>
      </c>
      <c r="B47" s="59" t="s">
        <v>41</v>
      </c>
      <c r="C47" s="24" t="s">
        <v>405</v>
      </c>
      <c r="D47" s="25" t="s">
        <v>406</v>
      </c>
      <c r="E47" s="19" t="s">
        <v>73</v>
      </c>
      <c r="F47" s="12" t="s">
        <v>45</v>
      </c>
      <c r="G47" s="13" t="s">
        <v>46</v>
      </c>
      <c r="H47" s="14" t="s">
        <v>47</v>
      </c>
      <c r="I47" s="20">
        <v>2017</v>
      </c>
      <c r="J47" s="19">
        <v>1</v>
      </c>
      <c r="K47" s="21" t="s">
        <v>407</v>
      </c>
      <c r="L47" s="26">
        <v>7039812010</v>
      </c>
      <c r="M47" s="19">
        <v>5.2</v>
      </c>
      <c r="N47" s="19" t="s">
        <v>50</v>
      </c>
      <c r="O47" s="19">
        <v>68</v>
      </c>
      <c r="P47" s="19" t="s">
        <v>49</v>
      </c>
      <c r="Q47" s="19" t="s">
        <v>65</v>
      </c>
      <c r="R47" s="19" t="s">
        <v>51</v>
      </c>
      <c r="S47" s="19" t="s">
        <v>51</v>
      </c>
      <c r="T47" s="19" t="s">
        <v>51</v>
      </c>
      <c r="U47" s="19"/>
      <c r="V47" s="19"/>
      <c r="W47" s="19"/>
      <c r="X47" s="19"/>
      <c r="Y47" s="19"/>
      <c r="Z47" s="19"/>
      <c r="AA47" s="19"/>
      <c r="AB47" s="19"/>
      <c r="AC47" s="19" t="s">
        <v>51</v>
      </c>
      <c r="AD47" s="19" t="s">
        <v>53</v>
      </c>
      <c r="AE47" s="19" t="s">
        <v>408</v>
      </c>
      <c r="AF47" s="19" t="s">
        <v>409</v>
      </c>
      <c r="AG47" s="19" t="s">
        <v>410</v>
      </c>
      <c r="AH47" s="19" t="s">
        <v>411</v>
      </c>
      <c r="AI47" s="19" t="s">
        <v>412</v>
      </c>
      <c r="AJ47" s="19" t="s">
        <v>59</v>
      </c>
      <c r="AK47" s="19" t="s">
        <v>60</v>
      </c>
      <c r="AL47" s="19" t="s">
        <v>61</v>
      </c>
      <c r="AM47" s="19"/>
      <c r="AN47" s="19"/>
      <c r="AO47" s="23"/>
    </row>
    <row r="48" spans="1:41" ht="34.5" thickBot="1">
      <c r="A48" s="7">
        <v>304</v>
      </c>
      <c r="B48" s="59" t="s">
        <v>41</v>
      </c>
      <c r="C48" s="24" t="s">
        <v>413</v>
      </c>
      <c r="D48" s="25" t="s">
        <v>414</v>
      </c>
      <c r="E48" s="19" t="s">
        <v>73</v>
      </c>
      <c r="F48" s="12" t="s">
        <v>45</v>
      </c>
      <c r="G48" s="13" t="s">
        <v>46</v>
      </c>
      <c r="H48" s="14" t="s">
        <v>47</v>
      </c>
      <c r="I48" s="20">
        <v>2017</v>
      </c>
      <c r="J48" s="19">
        <v>1</v>
      </c>
      <c r="K48" s="21" t="s">
        <v>415</v>
      </c>
      <c r="L48" s="26">
        <v>7264933171</v>
      </c>
      <c r="M48" s="19">
        <v>58</v>
      </c>
      <c r="N48" s="19" t="s">
        <v>48</v>
      </c>
      <c r="O48" s="19">
        <v>80.41</v>
      </c>
      <c r="P48" s="19" t="s">
        <v>49</v>
      </c>
      <c r="Q48" s="19" t="s">
        <v>65</v>
      </c>
      <c r="R48" s="19" t="s">
        <v>51</v>
      </c>
      <c r="S48" s="19" t="s">
        <v>51</v>
      </c>
      <c r="T48" s="19" t="s">
        <v>51</v>
      </c>
      <c r="U48" s="19"/>
      <c r="V48" s="19"/>
      <c r="W48" s="19"/>
      <c r="X48" s="19"/>
      <c r="Y48" s="19"/>
      <c r="Z48" s="19"/>
      <c r="AA48" s="19"/>
      <c r="AB48" s="19"/>
      <c r="AC48" s="19" t="s">
        <v>51</v>
      </c>
      <c r="AD48" s="19" t="s">
        <v>53</v>
      </c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23"/>
    </row>
    <row r="49" spans="1:41" ht="29.25" thickBot="1">
      <c r="A49" s="7">
        <v>310</v>
      </c>
      <c r="B49" s="58" t="s">
        <v>41</v>
      </c>
      <c r="C49" s="24" t="s">
        <v>416</v>
      </c>
      <c r="D49" s="25" t="s">
        <v>417</v>
      </c>
      <c r="E49" s="19" t="s">
        <v>73</v>
      </c>
      <c r="F49" s="12" t="s">
        <v>45</v>
      </c>
      <c r="G49" s="13" t="s">
        <v>46</v>
      </c>
      <c r="H49" s="14" t="s">
        <v>47</v>
      </c>
      <c r="I49" s="20">
        <v>2017</v>
      </c>
      <c r="J49" s="19">
        <v>1</v>
      </c>
      <c r="K49" s="21" t="s">
        <v>418</v>
      </c>
      <c r="L49" s="26">
        <v>8340246836</v>
      </c>
      <c r="M49" s="19">
        <v>88</v>
      </c>
      <c r="N49" s="19" t="s">
        <v>50</v>
      </c>
      <c r="O49" s="19">
        <v>68</v>
      </c>
      <c r="P49" s="19" t="s">
        <v>109</v>
      </c>
      <c r="Q49" s="19" t="s">
        <v>50</v>
      </c>
      <c r="R49" s="19" t="s">
        <v>51</v>
      </c>
      <c r="S49" s="19" t="s">
        <v>51</v>
      </c>
      <c r="T49" s="19" t="s">
        <v>51</v>
      </c>
      <c r="U49" s="19"/>
      <c r="V49" s="19"/>
      <c r="W49" s="19"/>
      <c r="X49" s="19"/>
      <c r="Y49" s="19"/>
      <c r="Z49" s="19"/>
      <c r="AA49" s="19"/>
      <c r="AB49" s="19"/>
      <c r="AC49" s="19" t="s">
        <v>51</v>
      </c>
      <c r="AD49" s="19" t="s">
        <v>53</v>
      </c>
      <c r="AE49" s="19" t="s">
        <v>419</v>
      </c>
      <c r="AF49" s="19" t="s">
        <v>420</v>
      </c>
      <c r="AG49" s="19" t="s">
        <v>421</v>
      </c>
      <c r="AH49" s="19" t="s">
        <v>422</v>
      </c>
      <c r="AI49" s="19" t="s">
        <v>423</v>
      </c>
      <c r="AJ49" s="19"/>
      <c r="AK49" s="19" t="s">
        <v>60</v>
      </c>
      <c r="AL49" s="19" t="s">
        <v>61</v>
      </c>
      <c r="AM49" s="19"/>
      <c r="AN49" s="19"/>
      <c r="AO49" s="23"/>
    </row>
    <row r="50" spans="1:41" ht="34.5" thickBot="1">
      <c r="A50" s="7">
        <v>326</v>
      </c>
      <c r="B50" s="58" t="s">
        <v>41</v>
      </c>
      <c r="C50" s="24" t="s">
        <v>424</v>
      </c>
      <c r="D50" s="25" t="s">
        <v>425</v>
      </c>
      <c r="E50" s="19" t="s">
        <v>44</v>
      </c>
      <c r="F50" s="12" t="s">
        <v>45</v>
      </c>
      <c r="G50" s="13" t="s">
        <v>46</v>
      </c>
      <c r="H50" s="14" t="s">
        <v>47</v>
      </c>
      <c r="I50" s="20">
        <v>2017</v>
      </c>
      <c r="J50" s="19">
        <v>1</v>
      </c>
      <c r="K50" s="21" t="s">
        <v>426</v>
      </c>
      <c r="L50" s="26">
        <v>7719062603</v>
      </c>
      <c r="M50" s="19">
        <v>72.400000000000006</v>
      </c>
      <c r="N50" s="19" t="s">
        <v>48</v>
      </c>
      <c r="O50" s="19">
        <v>74.150000000000006</v>
      </c>
      <c r="P50" s="19" t="s">
        <v>49</v>
      </c>
      <c r="Q50" s="19" t="s">
        <v>65</v>
      </c>
      <c r="R50" s="19" t="s">
        <v>51</v>
      </c>
      <c r="S50" s="19" t="s">
        <v>51</v>
      </c>
      <c r="T50" s="19" t="s">
        <v>51</v>
      </c>
      <c r="U50" s="19"/>
      <c r="V50" s="19"/>
      <c r="W50" s="19"/>
      <c r="X50" s="19"/>
      <c r="Y50" s="19"/>
      <c r="Z50" s="19"/>
      <c r="AA50" s="19"/>
      <c r="AB50" s="19"/>
      <c r="AC50" s="19" t="s">
        <v>51</v>
      </c>
      <c r="AD50" s="19" t="s">
        <v>53</v>
      </c>
      <c r="AE50" s="19" t="s">
        <v>427</v>
      </c>
      <c r="AF50" s="19" t="s">
        <v>428</v>
      </c>
      <c r="AG50" s="19" t="s">
        <v>68</v>
      </c>
      <c r="AH50" s="19" t="s">
        <v>429</v>
      </c>
      <c r="AI50" s="19">
        <v>9881548634</v>
      </c>
      <c r="AJ50" s="19" t="s">
        <v>59</v>
      </c>
      <c r="AK50" s="19" t="s">
        <v>60</v>
      </c>
      <c r="AL50" s="19" t="s">
        <v>61</v>
      </c>
      <c r="AM50" s="19"/>
      <c r="AN50" s="19"/>
      <c r="AO50" s="23"/>
    </row>
    <row r="51" spans="1:41" ht="29.25" thickBot="1">
      <c r="A51" s="7">
        <v>327</v>
      </c>
      <c r="B51" s="58" t="s">
        <v>41</v>
      </c>
      <c r="C51" s="24" t="s">
        <v>430</v>
      </c>
      <c r="D51" s="25" t="s">
        <v>431</v>
      </c>
      <c r="E51" s="19" t="s">
        <v>44</v>
      </c>
      <c r="F51" s="12" t="s">
        <v>45</v>
      </c>
      <c r="G51" s="13" t="s">
        <v>46</v>
      </c>
      <c r="H51" s="14" t="s">
        <v>47</v>
      </c>
      <c r="I51" s="20">
        <v>2017</v>
      </c>
      <c r="J51" s="19">
        <v>1</v>
      </c>
      <c r="K51" s="21" t="s">
        <v>432</v>
      </c>
      <c r="L51" s="26">
        <v>7875146679</v>
      </c>
      <c r="M51" s="19">
        <v>41.8</v>
      </c>
      <c r="N51" s="19" t="s">
        <v>48</v>
      </c>
      <c r="O51" s="19">
        <v>62.77</v>
      </c>
      <c r="P51" s="19" t="s">
        <v>49</v>
      </c>
      <c r="Q51" s="19" t="s">
        <v>65</v>
      </c>
      <c r="R51" s="19" t="s">
        <v>51</v>
      </c>
      <c r="S51" s="19" t="s">
        <v>51</v>
      </c>
      <c r="T51" s="19" t="s">
        <v>51</v>
      </c>
      <c r="U51" s="19"/>
      <c r="V51" s="19"/>
      <c r="W51" s="19"/>
      <c r="X51" s="19"/>
      <c r="Y51" s="19"/>
      <c r="Z51" s="19"/>
      <c r="AA51" s="19"/>
      <c r="AB51" s="19"/>
      <c r="AC51" s="19" t="s">
        <v>51</v>
      </c>
      <c r="AD51" s="19" t="s">
        <v>53</v>
      </c>
      <c r="AE51" s="19" t="s">
        <v>433</v>
      </c>
      <c r="AF51" s="19" t="s">
        <v>434</v>
      </c>
      <c r="AG51" s="19" t="s">
        <v>435</v>
      </c>
      <c r="AH51" s="19"/>
      <c r="AI51" s="56">
        <v>9.0215451108483908E+19</v>
      </c>
      <c r="AJ51" s="19" t="s">
        <v>436</v>
      </c>
      <c r="AK51" s="19" t="s">
        <v>60</v>
      </c>
      <c r="AL51" s="19" t="s">
        <v>61</v>
      </c>
      <c r="AM51" s="19"/>
      <c r="AN51" s="19"/>
      <c r="AO51" s="23"/>
    </row>
    <row r="52" spans="1:41" ht="34.5" thickBot="1">
      <c r="A52" s="7">
        <v>333</v>
      </c>
      <c r="B52" s="58" t="s">
        <v>41</v>
      </c>
      <c r="C52" s="24" t="s">
        <v>437</v>
      </c>
      <c r="D52" s="25" t="s">
        <v>438</v>
      </c>
      <c r="E52" s="19" t="s">
        <v>44</v>
      </c>
      <c r="F52" s="12" t="s">
        <v>45</v>
      </c>
      <c r="G52" s="13" t="s">
        <v>46</v>
      </c>
      <c r="H52" s="14" t="s">
        <v>47</v>
      </c>
      <c r="I52" s="20">
        <v>2017</v>
      </c>
      <c r="J52" s="19">
        <v>1</v>
      </c>
      <c r="K52" s="21" t="s">
        <v>439</v>
      </c>
      <c r="L52" s="26">
        <v>7218051666</v>
      </c>
      <c r="M52" s="19">
        <v>85.2</v>
      </c>
      <c r="N52" s="19" t="s">
        <v>48</v>
      </c>
      <c r="O52" s="19">
        <v>60</v>
      </c>
      <c r="P52" s="19" t="s">
        <v>109</v>
      </c>
      <c r="Q52" s="19" t="s">
        <v>65</v>
      </c>
      <c r="R52" s="19" t="s">
        <v>51</v>
      </c>
      <c r="S52" s="19" t="s">
        <v>51</v>
      </c>
      <c r="T52" s="19" t="s">
        <v>51</v>
      </c>
      <c r="U52" s="19"/>
      <c r="V52" s="19"/>
      <c r="W52" s="19"/>
      <c r="X52" s="19"/>
      <c r="Y52" s="19"/>
      <c r="Z52" s="19"/>
      <c r="AA52" s="19"/>
      <c r="AB52" s="19"/>
      <c r="AC52" s="19" t="s">
        <v>51</v>
      </c>
      <c r="AD52" s="19" t="s">
        <v>53</v>
      </c>
      <c r="AE52" s="19" t="s">
        <v>440</v>
      </c>
      <c r="AF52" s="19" t="s">
        <v>441</v>
      </c>
      <c r="AG52" s="19" t="s">
        <v>442</v>
      </c>
      <c r="AH52" s="19" t="s">
        <v>443</v>
      </c>
      <c r="AI52" s="19" t="s">
        <v>444</v>
      </c>
      <c r="AJ52" s="19" t="s">
        <v>59</v>
      </c>
      <c r="AK52" s="19" t="s">
        <v>60</v>
      </c>
      <c r="AL52" s="19" t="s">
        <v>61</v>
      </c>
      <c r="AM52" s="19"/>
      <c r="AN52" s="19"/>
      <c r="AO52" s="23"/>
    </row>
    <row r="53" spans="1:41" ht="34.5" thickBot="1">
      <c r="A53" s="7">
        <v>343</v>
      </c>
      <c r="B53" s="58" t="s">
        <v>41</v>
      </c>
      <c r="C53" s="24" t="s">
        <v>445</v>
      </c>
      <c r="D53" s="25" t="s">
        <v>446</v>
      </c>
      <c r="E53" s="19" t="s">
        <v>44</v>
      </c>
      <c r="F53" s="12" t="s">
        <v>45</v>
      </c>
      <c r="G53" s="13" t="s">
        <v>46</v>
      </c>
      <c r="H53" s="14" t="s">
        <v>47</v>
      </c>
      <c r="I53" s="20">
        <v>2017</v>
      </c>
      <c r="J53" s="19">
        <v>1</v>
      </c>
      <c r="K53" s="21" t="s">
        <v>447</v>
      </c>
      <c r="L53" s="26">
        <v>9823680519</v>
      </c>
      <c r="M53" s="19">
        <v>74</v>
      </c>
      <c r="N53" s="19" t="s">
        <v>48</v>
      </c>
      <c r="O53" s="19">
        <v>78.459999999999994</v>
      </c>
      <c r="P53" s="19" t="s">
        <v>49</v>
      </c>
      <c r="Q53" s="19" t="s">
        <v>65</v>
      </c>
      <c r="R53" s="19" t="s">
        <v>51</v>
      </c>
      <c r="S53" s="19" t="s">
        <v>51</v>
      </c>
      <c r="T53" s="19" t="s">
        <v>51</v>
      </c>
      <c r="U53" s="19"/>
      <c r="V53" s="19"/>
      <c r="W53" s="19"/>
      <c r="X53" s="19"/>
      <c r="Y53" s="19"/>
      <c r="Z53" s="19"/>
      <c r="AA53" s="19"/>
      <c r="AB53" s="19"/>
      <c r="AC53" s="19" t="s">
        <v>51</v>
      </c>
      <c r="AD53" s="19" t="s">
        <v>53</v>
      </c>
      <c r="AE53" s="19" t="s">
        <v>448</v>
      </c>
      <c r="AF53" s="19" t="s">
        <v>449</v>
      </c>
      <c r="AG53" s="19" t="s">
        <v>450</v>
      </c>
      <c r="AH53" s="19" t="s">
        <v>451</v>
      </c>
      <c r="AI53" s="19">
        <v>9689889846</v>
      </c>
      <c r="AJ53" s="19" t="s">
        <v>71</v>
      </c>
      <c r="AK53" s="19" t="s">
        <v>60</v>
      </c>
      <c r="AL53" s="19" t="s">
        <v>61</v>
      </c>
      <c r="AM53" s="19"/>
      <c r="AN53" s="19"/>
      <c r="AO53" s="23"/>
    </row>
    <row r="54" spans="1:41" ht="29.25" thickBot="1">
      <c r="A54" s="7">
        <v>351</v>
      </c>
      <c r="B54" s="58" t="s">
        <v>41</v>
      </c>
      <c r="C54" s="24" t="s">
        <v>452</v>
      </c>
      <c r="D54" s="25" t="s">
        <v>453</v>
      </c>
      <c r="E54" s="19" t="s">
        <v>44</v>
      </c>
      <c r="F54" s="12" t="s">
        <v>45</v>
      </c>
      <c r="G54" s="13" t="s">
        <v>46</v>
      </c>
      <c r="H54" s="14" t="s">
        <v>47</v>
      </c>
      <c r="I54" s="20">
        <v>2017</v>
      </c>
      <c r="J54" s="19">
        <v>1</v>
      </c>
      <c r="K54" s="21" t="s">
        <v>454</v>
      </c>
      <c r="L54" s="26">
        <v>9685842382</v>
      </c>
      <c r="M54" s="19" t="s">
        <v>455</v>
      </c>
      <c r="N54" s="19" t="s">
        <v>50</v>
      </c>
      <c r="O54" s="19">
        <v>64</v>
      </c>
      <c r="P54" s="19" t="s">
        <v>49</v>
      </c>
      <c r="Q54" s="19" t="s">
        <v>50</v>
      </c>
      <c r="R54" s="19" t="s">
        <v>51</v>
      </c>
      <c r="S54" s="19" t="s">
        <v>51</v>
      </c>
      <c r="T54" s="19" t="s">
        <v>51</v>
      </c>
      <c r="U54" s="19"/>
      <c r="V54" s="19"/>
      <c r="W54" s="19"/>
      <c r="X54" s="19"/>
      <c r="Y54" s="19"/>
      <c r="Z54" s="19"/>
      <c r="AA54" s="19"/>
      <c r="AB54" s="19"/>
      <c r="AC54" s="19" t="s">
        <v>52</v>
      </c>
      <c r="AD54" s="19" t="s">
        <v>53</v>
      </c>
      <c r="AE54" s="19" t="s">
        <v>456</v>
      </c>
      <c r="AF54" s="19" t="s">
        <v>457</v>
      </c>
      <c r="AG54" s="19" t="s">
        <v>458</v>
      </c>
      <c r="AH54" s="19" t="s">
        <v>459</v>
      </c>
      <c r="AI54" s="19" t="s">
        <v>460</v>
      </c>
      <c r="AJ54" s="19" t="s">
        <v>59</v>
      </c>
      <c r="AK54" s="19" t="s">
        <v>60</v>
      </c>
      <c r="AL54" s="19" t="s">
        <v>61</v>
      </c>
      <c r="AM54" s="19"/>
      <c r="AN54" s="19"/>
      <c r="AO54" s="23"/>
    </row>
    <row r="55" spans="1:41" ht="29.25" thickBot="1">
      <c r="A55" s="7">
        <v>357</v>
      </c>
      <c r="B55" s="58" t="s">
        <v>41</v>
      </c>
      <c r="C55" s="24" t="s">
        <v>461</v>
      </c>
      <c r="D55" s="25" t="s">
        <v>462</v>
      </c>
      <c r="E55" s="19" t="s">
        <v>73</v>
      </c>
      <c r="F55" s="12" t="s">
        <v>45</v>
      </c>
      <c r="G55" s="13" t="s">
        <v>46</v>
      </c>
      <c r="H55" s="14" t="s">
        <v>47</v>
      </c>
      <c r="I55" s="20">
        <v>2017</v>
      </c>
      <c r="J55" s="19">
        <v>1</v>
      </c>
      <c r="K55" s="21" t="s">
        <v>463</v>
      </c>
      <c r="L55" s="26">
        <v>9552603519</v>
      </c>
      <c r="M55" s="19">
        <v>53.6</v>
      </c>
      <c r="N55" s="19" t="s">
        <v>48</v>
      </c>
      <c r="O55" s="19">
        <v>44.6</v>
      </c>
      <c r="P55" s="19" t="s">
        <v>109</v>
      </c>
      <c r="Q55" s="19" t="s">
        <v>65</v>
      </c>
      <c r="R55" s="19" t="s">
        <v>51</v>
      </c>
      <c r="S55" s="19" t="s">
        <v>51</v>
      </c>
      <c r="T55" s="19" t="s">
        <v>51</v>
      </c>
      <c r="U55" s="19"/>
      <c r="V55" s="19"/>
      <c r="W55" s="19"/>
      <c r="X55" s="19"/>
      <c r="Y55" s="19"/>
      <c r="Z55" s="19"/>
      <c r="AA55" s="19"/>
      <c r="AB55" s="19"/>
      <c r="AC55" s="19" t="s">
        <v>100</v>
      </c>
      <c r="AD55" s="19" t="s">
        <v>53</v>
      </c>
      <c r="AE55" s="19" t="s">
        <v>464</v>
      </c>
      <c r="AF55" s="19" t="s">
        <v>465</v>
      </c>
      <c r="AG55" s="19" t="s">
        <v>466</v>
      </c>
      <c r="AH55" s="19" t="s">
        <v>248</v>
      </c>
      <c r="AI55" s="19">
        <v>9822288916</v>
      </c>
      <c r="AJ55" s="19" t="s">
        <v>150</v>
      </c>
      <c r="AK55" s="19" t="s">
        <v>60</v>
      </c>
      <c r="AL55" s="19" t="s">
        <v>61</v>
      </c>
      <c r="AM55" s="19"/>
      <c r="AN55" s="19"/>
      <c r="AO55" s="23"/>
    </row>
    <row r="56" spans="1:41" ht="29.25" thickBot="1">
      <c r="A56" s="7">
        <v>364</v>
      </c>
      <c r="B56" s="60" t="s">
        <v>41</v>
      </c>
      <c r="C56" s="32" t="s">
        <v>467</v>
      </c>
      <c r="D56" s="33" t="s">
        <v>468</v>
      </c>
      <c r="E56" s="34" t="s">
        <v>73</v>
      </c>
      <c r="F56" s="12" t="s">
        <v>45</v>
      </c>
      <c r="G56" s="13" t="s">
        <v>46</v>
      </c>
      <c r="H56" s="14" t="s">
        <v>47</v>
      </c>
      <c r="I56" s="35">
        <v>2017</v>
      </c>
      <c r="J56" s="34">
        <v>1</v>
      </c>
      <c r="K56" s="36" t="s">
        <v>469</v>
      </c>
      <c r="L56" s="37">
        <v>8551014038</v>
      </c>
      <c r="M56" s="34">
        <v>5.8</v>
      </c>
      <c r="N56" s="34" t="s">
        <v>50</v>
      </c>
      <c r="O56" s="34">
        <v>62.15</v>
      </c>
      <c r="P56" s="34" t="s">
        <v>49</v>
      </c>
      <c r="Q56" s="34" t="s">
        <v>65</v>
      </c>
      <c r="R56" s="34" t="s">
        <v>51</v>
      </c>
      <c r="S56" s="34" t="s">
        <v>51</v>
      </c>
      <c r="T56" s="34" t="s">
        <v>51</v>
      </c>
      <c r="U56" s="34"/>
      <c r="V56" s="34"/>
      <c r="W56" s="34"/>
      <c r="X56" s="34"/>
      <c r="Y56" s="34"/>
      <c r="Z56" s="34"/>
      <c r="AA56" s="34"/>
      <c r="AB56" s="34"/>
      <c r="AC56" s="34" t="s">
        <v>100</v>
      </c>
      <c r="AD56" s="34" t="s">
        <v>53</v>
      </c>
      <c r="AE56" s="34" t="s">
        <v>470</v>
      </c>
      <c r="AF56" s="34" t="s">
        <v>471</v>
      </c>
      <c r="AG56" s="34" t="s">
        <v>472</v>
      </c>
      <c r="AH56" s="34" t="s">
        <v>473</v>
      </c>
      <c r="AI56" s="34">
        <v>8830456421</v>
      </c>
      <c r="AJ56" s="34" t="s">
        <v>59</v>
      </c>
      <c r="AK56" s="34" t="s">
        <v>60</v>
      </c>
      <c r="AL56" s="34" t="s">
        <v>61</v>
      </c>
      <c r="AM56" s="34"/>
      <c r="AN56" s="34"/>
      <c r="AO56" s="38"/>
    </row>
    <row r="57" spans="1:41" ht="29.25" thickBot="1">
      <c r="A57" s="7">
        <v>371</v>
      </c>
      <c r="B57" s="28" t="s">
        <v>41</v>
      </c>
      <c r="C57" s="39" t="s">
        <v>474</v>
      </c>
      <c r="D57" s="40" t="s">
        <v>475</v>
      </c>
      <c r="E57" s="41" t="s">
        <v>73</v>
      </c>
      <c r="F57" s="12" t="s">
        <v>45</v>
      </c>
      <c r="G57" s="13" t="s">
        <v>46</v>
      </c>
      <c r="H57" s="14" t="s">
        <v>47</v>
      </c>
      <c r="I57" s="42">
        <v>2017</v>
      </c>
      <c r="J57" s="41">
        <v>1</v>
      </c>
      <c r="K57" s="43" t="s">
        <v>476</v>
      </c>
      <c r="L57" s="44">
        <v>8874697938</v>
      </c>
      <c r="M57" s="41">
        <v>7.4</v>
      </c>
      <c r="N57" s="41" t="s">
        <v>50</v>
      </c>
      <c r="O57" s="41">
        <v>51</v>
      </c>
      <c r="P57" s="41" t="s">
        <v>49</v>
      </c>
      <c r="Q57" s="41" t="s">
        <v>50</v>
      </c>
      <c r="R57" s="41" t="s">
        <v>51</v>
      </c>
      <c r="S57" s="41" t="s">
        <v>51</v>
      </c>
      <c r="T57" s="41" t="s">
        <v>51</v>
      </c>
      <c r="U57" s="41"/>
      <c r="V57" s="41"/>
      <c r="W57" s="41"/>
      <c r="X57" s="41"/>
      <c r="Y57" s="41"/>
      <c r="Z57" s="41"/>
      <c r="AA57" s="41"/>
      <c r="AB57" s="41"/>
      <c r="AC57" s="41" t="s">
        <v>52</v>
      </c>
      <c r="AD57" s="41" t="s">
        <v>53</v>
      </c>
      <c r="AE57" s="41" t="s">
        <v>477</v>
      </c>
      <c r="AF57" s="41" t="s">
        <v>478</v>
      </c>
      <c r="AG57" s="41" t="s">
        <v>479</v>
      </c>
      <c r="AH57" s="41" t="s">
        <v>480</v>
      </c>
      <c r="AI57" s="41">
        <v>9919427906</v>
      </c>
      <c r="AJ57" s="41" t="s">
        <v>59</v>
      </c>
      <c r="AK57" s="41" t="s">
        <v>60</v>
      </c>
      <c r="AL57" s="41" t="s">
        <v>61</v>
      </c>
      <c r="AM57" s="41"/>
      <c r="AN57" s="41"/>
    </row>
    <row r="58" spans="1:41" ht="29.25" thickBot="1">
      <c r="A58" s="7">
        <v>375</v>
      </c>
      <c r="B58" s="61" t="s">
        <v>41</v>
      </c>
      <c r="C58" s="54" t="s">
        <v>481</v>
      </c>
      <c r="D58" s="10" t="s">
        <v>338</v>
      </c>
      <c r="E58" s="11" t="s">
        <v>44</v>
      </c>
      <c r="F58" s="12" t="s">
        <v>45</v>
      </c>
      <c r="G58" s="13" t="s">
        <v>46</v>
      </c>
      <c r="H58" s="14" t="s">
        <v>47</v>
      </c>
      <c r="I58" s="15">
        <v>2017</v>
      </c>
      <c r="J58" s="11">
        <v>1</v>
      </c>
      <c r="K58" s="46" t="s">
        <v>482</v>
      </c>
      <c r="L58" s="55">
        <v>9371037884</v>
      </c>
      <c r="M58" s="11">
        <v>5.8</v>
      </c>
      <c r="N58" s="11" t="s">
        <v>50</v>
      </c>
      <c r="O58" s="11">
        <v>70</v>
      </c>
      <c r="P58" s="11" t="s">
        <v>49</v>
      </c>
      <c r="Q58" s="11" t="s">
        <v>50</v>
      </c>
      <c r="R58" s="11" t="s">
        <v>51</v>
      </c>
      <c r="S58" s="11" t="s">
        <v>51</v>
      </c>
      <c r="T58" s="11" t="s">
        <v>51</v>
      </c>
      <c r="U58" s="11"/>
      <c r="V58" s="11"/>
      <c r="W58" s="11"/>
      <c r="X58" s="11"/>
      <c r="Y58" s="11"/>
      <c r="Z58" s="11"/>
      <c r="AA58" s="11"/>
      <c r="AB58" s="11"/>
      <c r="AC58" s="11" t="s">
        <v>100</v>
      </c>
      <c r="AD58" s="11" t="s">
        <v>53</v>
      </c>
      <c r="AE58" s="11" t="s">
        <v>483</v>
      </c>
      <c r="AF58" s="11" t="s">
        <v>341</v>
      </c>
      <c r="AG58" s="11" t="s">
        <v>484</v>
      </c>
      <c r="AH58" s="11" t="s">
        <v>485</v>
      </c>
      <c r="AI58" s="11" t="s">
        <v>486</v>
      </c>
      <c r="AJ58" s="11" t="s">
        <v>169</v>
      </c>
      <c r="AK58" s="11" t="s">
        <v>60</v>
      </c>
      <c r="AL58" s="11" t="s">
        <v>61</v>
      </c>
      <c r="AM58" s="11"/>
      <c r="AN58" s="11"/>
      <c r="AO58" s="16"/>
    </row>
    <row r="59" spans="1:41" ht="46.5" thickBot="1">
      <c r="A59" s="7">
        <v>380</v>
      </c>
      <c r="B59" s="58" t="s">
        <v>41</v>
      </c>
      <c r="C59" s="62" t="s">
        <v>487</v>
      </c>
      <c r="D59" s="25" t="s">
        <v>488</v>
      </c>
      <c r="E59" s="19" t="s">
        <v>73</v>
      </c>
      <c r="F59" s="12" t="s">
        <v>45</v>
      </c>
      <c r="G59" s="13" t="s">
        <v>46</v>
      </c>
      <c r="H59" s="14" t="s">
        <v>47</v>
      </c>
      <c r="I59" s="20">
        <v>2017</v>
      </c>
      <c r="J59" s="19">
        <v>1</v>
      </c>
      <c r="K59" s="22"/>
      <c r="L59" s="26">
        <v>7040713402</v>
      </c>
      <c r="M59" s="19">
        <v>59</v>
      </c>
      <c r="N59" s="19" t="s">
        <v>48</v>
      </c>
      <c r="O59" s="19">
        <v>45</v>
      </c>
      <c r="P59" s="19" t="s">
        <v>49</v>
      </c>
      <c r="Q59" s="19" t="s">
        <v>65</v>
      </c>
      <c r="R59" s="19" t="s">
        <v>51</v>
      </c>
      <c r="S59" s="19" t="s">
        <v>51</v>
      </c>
      <c r="T59" s="19" t="s">
        <v>51</v>
      </c>
      <c r="U59" s="19"/>
      <c r="V59" s="19"/>
      <c r="W59" s="19"/>
      <c r="X59" s="19"/>
      <c r="Y59" s="19"/>
      <c r="Z59" s="19"/>
      <c r="AA59" s="19"/>
      <c r="AB59" s="19"/>
      <c r="AC59" s="19" t="s">
        <v>100</v>
      </c>
      <c r="AD59" s="19" t="s">
        <v>53</v>
      </c>
      <c r="AE59" s="19" t="s">
        <v>489</v>
      </c>
      <c r="AF59" s="19" t="s">
        <v>490</v>
      </c>
      <c r="AG59" s="19" t="s">
        <v>491</v>
      </c>
      <c r="AH59" s="19" t="s">
        <v>492</v>
      </c>
      <c r="AI59" s="19" t="s">
        <v>493</v>
      </c>
      <c r="AJ59" s="19" t="s">
        <v>59</v>
      </c>
      <c r="AK59" s="19" t="s">
        <v>60</v>
      </c>
      <c r="AL59" s="19" t="s">
        <v>61</v>
      </c>
      <c r="AM59" s="19"/>
      <c r="AN59" s="19"/>
      <c r="AO59" s="23"/>
    </row>
    <row r="60" spans="1:41" ht="34.5" thickBot="1">
      <c r="A60" s="7">
        <v>382</v>
      </c>
      <c r="B60" s="58" t="s">
        <v>41</v>
      </c>
      <c r="C60" s="24" t="s">
        <v>494</v>
      </c>
      <c r="D60" s="25" t="s">
        <v>495</v>
      </c>
      <c r="E60" s="19" t="s">
        <v>44</v>
      </c>
      <c r="F60" s="12" t="s">
        <v>45</v>
      </c>
      <c r="G60" s="13" t="s">
        <v>46</v>
      </c>
      <c r="H60" s="14" t="s">
        <v>47</v>
      </c>
      <c r="I60" s="20">
        <v>2017</v>
      </c>
      <c r="J60" s="19">
        <v>1</v>
      </c>
      <c r="K60" s="21" t="s">
        <v>496</v>
      </c>
      <c r="L60" s="26">
        <v>9850188438</v>
      </c>
      <c r="M60" s="19">
        <v>72.8</v>
      </c>
      <c r="N60" s="19" t="s">
        <v>48</v>
      </c>
      <c r="O60" s="19">
        <v>68.150000000000006</v>
      </c>
      <c r="P60" s="19" t="s">
        <v>49</v>
      </c>
      <c r="Q60" s="19" t="s">
        <v>65</v>
      </c>
      <c r="R60" s="19" t="s">
        <v>51</v>
      </c>
      <c r="S60" s="19" t="s">
        <v>51</v>
      </c>
      <c r="T60" s="19" t="s">
        <v>51</v>
      </c>
      <c r="U60" s="19"/>
      <c r="V60" s="19"/>
      <c r="W60" s="19"/>
      <c r="X60" s="19"/>
      <c r="Y60" s="19"/>
      <c r="Z60" s="19"/>
      <c r="AA60" s="19"/>
      <c r="AB60" s="19"/>
      <c r="AC60" s="19" t="s">
        <v>100</v>
      </c>
      <c r="AD60" s="19" t="s">
        <v>53</v>
      </c>
      <c r="AE60" s="19" t="s">
        <v>497</v>
      </c>
      <c r="AF60" s="19" t="s">
        <v>498</v>
      </c>
      <c r="AG60" s="19" t="s">
        <v>499</v>
      </c>
      <c r="AH60" s="19" t="s">
        <v>500</v>
      </c>
      <c r="AI60" s="19" t="s">
        <v>501</v>
      </c>
      <c r="AJ60" s="19" t="s">
        <v>59</v>
      </c>
      <c r="AK60" s="19" t="s">
        <v>60</v>
      </c>
      <c r="AL60" s="19" t="s">
        <v>61</v>
      </c>
      <c r="AM60" s="19"/>
      <c r="AN60" s="19"/>
      <c r="AO60" s="23"/>
    </row>
    <row r="61" spans="1:41" ht="34.5" thickBot="1">
      <c r="A61" s="7">
        <v>387</v>
      </c>
      <c r="B61" s="58" t="s">
        <v>41</v>
      </c>
      <c r="C61" s="24" t="s">
        <v>502</v>
      </c>
      <c r="D61" s="25" t="e">
        <v>#N/A</v>
      </c>
      <c r="E61" s="19" t="s">
        <v>73</v>
      </c>
      <c r="F61" s="12" t="s">
        <v>45</v>
      </c>
      <c r="G61" s="13" t="s">
        <v>46</v>
      </c>
      <c r="H61" s="14" t="s">
        <v>47</v>
      </c>
      <c r="I61" s="20">
        <v>2017</v>
      </c>
      <c r="J61" s="19">
        <v>1</v>
      </c>
      <c r="K61" s="21" t="s">
        <v>503</v>
      </c>
      <c r="L61" s="26">
        <v>7887443331</v>
      </c>
      <c r="M61" s="19"/>
      <c r="N61" s="19"/>
      <c r="O61" s="19"/>
      <c r="P61" s="19"/>
      <c r="Q61" s="19"/>
      <c r="R61" s="19" t="s">
        <v>51</v>
      </c>
      <c r="S61" s="19" t="s">
        <v>51</v>
      </c>
      <c r="T61" s="19" t="s">
        <v>51</v>
      </c>
      <c r="U61" s="19"/>
      <c r="V61" s="19"/>
      <c r="W61" s="19"/>
      <c r="X61" s="19"/>
      <c r="Y61" s="19"/>
      <c r="Z61" s="19"/>
      <c r="AA61" s="19"/>
      <c r="AB61" s="19"/>
      <c r="AC61" s="19"/>
      <c r="AD61" s="19" t="s">
        <v>53</v>
      </c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23"/>
    </row>
    <row r="62" spans="1:41" ht="29.25" thickBot="1">
      <c r="A62" s="7">
        <v>390</v>
      </c>
      <c r="B62" s="58" t="s">
        <v>41</v>
      </c>
      <c r="C62" s="30" t="s">
        <v>504</v>
      </c>
      <c r="D62" s="25" t="s">
        <v>505</v>
      </c>
      <c r="E62" s="19" t="s">
        <v>73</v>
      </c>
      <c r="F62" s="12" t="s">
        <v>45</v>
      </c>
      <c r="G62" s="13" t="s">
        <v>46</v>
      </c>
      <c r="H62" s="14" t="s">
        <v>47</v>
      </c>
      <c r="I62" s="20">
        <v>2017</v>
      </c>
      <c r="J62" s="19">
        <v>1</v>
      </c>
      <c r="K62" s="21" t="s">
        <v>506</v>
      </c>
      <c r="L62" s="22">
        <v>9881921276</v>
      </c>
      <c r="M62" s="19">
        <v>57.2</v>
      </c>
      <c r="N62" s="19" t="s">
        <v>48</v>
      </c>
      <c r="O62" s="19">
        <v>42.15</v>
      </c>
      <c r="P62" s="19" t="s">
        <v>49</v>
      </c>
      <c r="Q62" s="19" t="s">
        <v>65</v>
      </c>
      <c r="R62" s="19" t="s">
        <v>51</v>
      </c>
      <c r="S62" s="19" t="s">
        <v>51</v>
      </c>
      <c r="T62" s="19" t="s">
        <v>51</v>
      </c>
      <c r="U62" s="19"/>
      <c r="V62" s="19"/>
      <c r="W62" s="19"/>
      <c r="X62" s="19"/>
      <c r="Y62" s="19"/>
      <c r="Z62" s="19"/>
      <c r="AA62" s="19"/>
      <c r="AB62" s="19"/>
      <c r="AC62" s="19" t="s">
        <v>51</v>
      </c>
      <c r="AD62" s="19" t="s">
        <v>53</v>
      </c>
      <c r="AE62" s="19" t="s">
        <v>507</v>
      </c>
      <c r="AF62" s="19" t="s">
        <v>508</v>
      </c>
      <c r="AG62" s="19" t="s">
        <v>509</v>
      </c>
      <c r="AH62" s="19" t="s">
        <v>480</v>
      </c>
      <c r="AI62" s="19" t="s">
        <v>510</v>
      </c>
      <c r="AJ62" s="19" t="s">
        <v>71</v>
      </c>
      <c r="AK62" s="19" t="s">
        <v>60</v>
      </c>
      <c r="AL62" s="19" t="s">
        <v>61</v>
      </c>
      <c r="AM62" s="19"/>
      <c r="AN62" s="19"/>
      <c r="AO62" s="23"/>
    </row>
    <row r="63" spans="1:41" ht="29.25" thickBot="1">
      <c r="A63" s="7">
        <v>394</v>
      </c>
      <c r="B63" s="58" t="s">
        <v>41</v>
      </c>
      <c r="C63" s="24" t="s">
        <v>511</v>
      </c>
      <c r="D63" s="25" t="s">
        <v>512</v>
      </c>
      <c r="E63" s="19" t="s">
        <v>73</v>
      </c>
      <c r="F63" s="12" t="s">
        <v>45</v>
      </c>
      <c r="G63" s="13" t="s">
        <v>46</v>
      </c>
      <c r="H63" s="14" t="s">
        <v>47</v>
      </c>
      <c r="I63" s="20">
        <v>2017</v>
      </c>
      <c r="J63" s="19">
        <v>1</v>
      </c>
      <c r="K63" s="21" t="s">
        <v>513</v>
      </c>
      <c r="L63" s="26">
        <v>9561510830</v>
      </c>
      <c r="M63" s="19">
        <v>50.18</v>
      </c>
      <c r="N63" s="19" t="s">
        <v>48</v>
      </c>
      <c r="O63" s="19">
        <v>41.38</v>
      </c>
      <c r="P63" s="19" t="s">
        <v>49</v>
      </c>
      <c r="Q63" s="19" t="s">
        <v>65</v>
      </c>
      <c r="R63" s="19" t="s">
        <v>51</v>
      </c>
      <c r="S63" s="19" t="s">
        <v>51</v>
      </c>
      <c r="T63" s="19" t="s">
        <v>51</v>
      </c>
      <c r="U63" s="19"/>
      <c r="V63" s="19"/>
      <c r="W63" s="19"/>
      <c r="X63" s="19"/>
      <c r="Y63" s="19"/>
      <c r="Z63" s="19"/>
      <c r="AA63" s="19"/>
      <c r="AB63" s="19"/>
      <c r="AC63" s="19" t="s">
        <v>51</v>
      </c>
      <c r="AD63" s="19" t="s">
        <v>53</v>
      </c>
      <c r="AE63" s="19" t="s">
        <v>514</v>
      </c>
      <c r="AF63" s="19" t="s">
        <v>515</v>
      </c>
      <c r="AG63" s="19" t="s">
        <v>516</v>
      </c>
      <c r="AH63" s="19" t="s">
        <v>335</v>
      </c>
      <c r="AI63" s="19" t="s">
        <v>517</v>
      </c>
      <c r="AJ63" s="19" t="s">
        <v>150</v>
      </c>
      <c r="AK63" s="19" t="s">
        <v>60</v>
      </c>
      <c r="AL63" s="19" t="s">
        <v>61</v>
      </c>
      <c r="AM63" s="19"/>
      <c r="AN63" s="19"/>
      <c r="AO63" s="23"/>
    </row>
    <row r="64" spans="1:41" ht="34.5" thickBot="1">
      <c r="A64" s="7">
        <v>406</v>
      </c>
      <c r="B64" s="58" t="s">
        <v>41</v>
      </c>
      <c r="C64" s="24" t="s">
        <v>518</v>
      </c>
      <c r="D64" s="25" t="s">
        <v>519</v>
      </c>
      <c r="E64" s="19" t="s">
        <v>73</v>
      </c>
      <c r="F64" s="12" t="s">
        <v>45</v>
      </c>
      <c r="G64" s="13" t="s">
        <v>46</v>
      </c>
      <c r="H64" s="14" t="s">
        <v>47</v>
      </c>
      <c r="I64" s="20">
        <v>2017</v>
      </c>
      <c r="J64" s="19">
        <v>1</v>
      </c>
      <c r="K64" s="21" t="s">
        <v>520</v>
      </c>
      <c r="L64" s="26">
        <v>7219268505</v>
      </c>
      <c r="M64" s="19">
        <v>50</v>
      </c>
      <c r="N64" s="19" t="s">
        <v>48</v>
      </c>
      <c r="O64" s="19">
        <v>73</v>
      </c>
      <c r="P64" s="19" t="s">
        <v>49</v>
      </c>
      <c r="Q64" s="19" t="s">
        <v>65</v>
      </c>
      <c r="R64" s="19" t="s">
        <v>51</v>
      </c>
      <c r="S64" s="19" t="s">
        <v>51</v>
      </c>
      <c r="T64" s="19" t="s">
        <v>51</v>
      </c>
      <c r="U64" s="19"/>
      <c r="V64" s="19"/>
      <c r="W64" s="19"/>
      <c r="X64" s="19"/>
      <c r="Y64" s="19"/>
      <c r="Z64" s="19"/>
      <c r="AA64" s="19"/>
      <c r="AB64" s="19"/>
      <c r="AC64" s="19" t="s">
        <v>51</v>
      </c>
      <c r="AD64" s="19" t="s">
        <v>53</v>
      </c>
      <c r="AE64" s="19" t="s">
        <v>521</v>
      </c>
      <c r="AF64" s="19" t="s">
        <v>522</v>
      </c>
      <c r="AG64" s="19" t="s">
        <v>523</v>
      </c>
      <c r="AH64" s="19" t="s">
        <v>524</v>
      </c>
      <c r="AI64" s="19">
        <v>7040226588</v>
      </c>
      <c r="AJ64" s="19" t="s">
        <v>59</v>
      </c>
      <c r="AK64" s="19" t="s">
        <v>60</v>
      </c>
      <c r="AL64" s="19" t="s">
        <v>61</v>
      </c>
      <c r="AM64" s="19"/>
      <c r="AN64" s="19"/>
      <c r="AO64" s="23"/>
    </row>
    <row r="65" spans="1:41" ht="34.5" thickBot="1">
      <c r="A65" s="7">
        <v>415</v>
      </c>
      <c r="B65" s="58" t="s">
        <v>41</v>
      </c>
      <c r="C65" s="24" t="s">
        <v>525</v>
      </c>
      <c r="D65" s="25" t="s">
        <v>526</v>
      </c>
      <c r="E65" s="19" t="s">
        <v>44</v>
      </c>
      <c r="F65" s="12" t="s">
        <v>45</v>
      </c>
      <c r="G65" s="13" t="s">
        <v>46</v>
      </c>
      <c r="H65" s="14" t="s">
        <v>47</v>
      </c>
      <c r="I65" s="20">
        <v>2017</v>
      </c>
      <c r="J65" s="19">
        <v>1</v>
      </c>
      <c r="K65" s="21" t="s">
        <v>527</v>
      </c>
      <c r="L65" s="26">
        <v>7798633355</v>
      </c>
      <c r="M65" s="19" t="s">
        <v>528</v>
      </c>
      <c r="N65" s="19" t="s">
        <v>50</v>
      </c>
      <c r="O65" s="19">
        <v>76</v>
      </c>
      <c r="P65" s="19" t="s">
        <v>49</v>
      </c>
      <c r="Q65" s="19" t="s">
        <v>65</v>
      </c>
      <c r="R65" s="19" t="s">
        <v>51</v>
      </c>
      <c r="S65" s="19" t="s">
        <v>51</v>
      </c>
      <c r="T65" s="19" t="s">
        <v>51</v>
      </c>
      <c r="U65" s="19"/>
      <c r="V65" s="19"/>
      <c r="W65" s="19"/>
      <c r="X65" s="19"/>
      <c r="Y65" s="19"/>
      <c r="Z65" s="19"/>
      <c r="AA65" s="19"/>
      <c r="AB65" s="19"/>
      <c r="AC65" s="19" t="s">
        <v>100</v>
      </c>
      <c r="AD65" s="19" t="s">
        <v>53</v>
      </c>
      <c r="AE65" s="19" t="s">
        <v>529</v>
      </c>
      <c r="AF65" s="19" t="s">
        <v>530</v>
      </c>
      <c r="AG65" s="19" t="s">
        <v>388</v>
      </c>
      <c r="AH65" s="19" t="s">
        <v>531</v>
      </c>
      <c r="AI65" s="19" t="s">
        <v>532</v>
      </c>
      <c r="AJ65" s="19" t="s">
        <v>71</v>
      </c>
      <c r="AK65" s="19" t="s">
        <v>60</v>
      </c>
      <c r="AL65" s="19" t="s">
        <v>61</v>
      </c>
      <c r="AM65" s="19"/>
      <c r="AN65" s="19"/>
      <c r="AO65" s="23"/>
    </row>
    <row r="66" spans="1:41" ht="34.5" thickBot="1">
      <c r="A66" s="7">
        <v>421</v>
      </c>
      <c r="B66" s="58" t="s">
        <v>41</v>
      </c>
      <c r="C66" s="24" t="s">
        <v>533</v>
      </c>
      <c r="D66" s="25" t="s">
        <v>534</v>
      </c>
      <c r="E66" s="19" t="s">
        <v>44</v>
      </c>
      <c r="F66" s="12" t="s">
        <v>45</v>
      </c>
      <c r="G66" s="13" t="s">
        <v>46</v>
      </c>
      <c r="H66" s="14" t="s">
        <v>47</v>
      </c>
      <c r="I66" s="20">
        <v>2017</v>
      </c>
      <c r="J66" s="19">
        <v>1</v>
      </c>
      <c r="K66" s="21" t="s">
        <v>535</v>
      </c>
      <c r="L66" s="26">
        <v>8007246614</v>
      </c>
      <c r="M66" s="19">
        <v>64.599999999999994</v>
      </c>
      <c r="N66" s="19" t="s">
        <v>48</v>
      </c>
      <c r="O66" s="19">
        <v>57.23</v>
      </c>
      <c r="P66" s="19" t="s">
        <v>49</v>
      </c>
      <c r="Q66" s="19" t="s">
        <v>65</v>
      </c>
      <c r="R66" s="19" t="s">
        <v>51</v>
      </c>
      <c r="S66" s="19" t="s">
        <v>51</v>
      </c>
      <c r="T66" s="19" t="s">
        <v>51</v>
      </c>
      <c r="U66" s="19"/>
      <c r="V66" s="19"/>
      <c r="W66" s="19"/>
      <c r="X66" s="19"/>
      <c r="Y66" s="19"/>
      <c r="Z66" s="19"/>
      <c r="AA66" s="19"/>
      <c r="AB66" s="19"/>
      <c r="AC66" s="19" t="s">
        <v>51</v>
      </c>
      <c r="AD66" s="19" t="s">
        <v>53</v>
      </c>
      <c r="AE66" s="19" t="s">
        <v>536</v>
      </c>
      <c r="AF66" s="19" t="s">
        <v>537</v>
      </c>
      <c r="AG66" s="19" t="s">
        <v>538</v>
      </c>
      <c r="AH66" s="19" t="s">
        <v>85</v>
      </c>
      <c r="AI66" s="19" t="s">
        <v>539</v>
      </c>
      <c r="AJ66" s="19" t="s">
        <v>71</v>
      </c>
      <c r="AK66" s="19" t="s">
        <v>60</v>
      </c>
      <c r="AL66" s="19" t="s">
        <v>61</v>
      </c>
      <c r="AM66" s="19"/>
      <c r="AN66" s="19"/>
      <c r="AO66" s="23"/>
    </row>
    <row r="67" spans="1:41" ht="29.25" thickBot="1">
      <c r="A67" s="7">
        <v>427</v>
      </c>
      <c r="B67" s="58" t="s">
        <v>41</v>
      </c>
      <c r="C67" s="30" t="s">
        <v>540</v>
      </c>
      <c r="D67" s="25" t="s">
        <v>541</v>
      </c>
      <c r="E67" s="19" t="s">
        <v>73</v>
      </c>
      <c r="F67" s="12" t="s">
        <v>45</v>
      </c>
      <c r="G67" s="13" t="s">
        <v>46</v>
      </c>
      <c r="H67" s="14" t="s">
        <v>47</v>
      </c>
      <c r="I67" s="20">
        <v>2017</v>
      </c>
      <c r="J67" s="19">
        <v>1</v>
      </c>
      <c r="K67" s="57" t="s">
        <v>542</v>
      </c>
      <c r="L67" s="27">
        <v>8789000000</v>
      </c>
      <c r="M67" s="19">
        <v>55.4</v>
      </c>
      <c r="N67" s="19" t="s">
        <v>48</v>
      </c>
      <c r="O67" s="19">
        <v>64.77</v>
      </c>
      <c r="P67" s="19" t="s">
        <v>49</v>
      </c>
      <c r="Q67" s="19" t="s">
        <v>65</v>
      </c>
      <c r="R67" s="19" t="s">
        <v>51</v>
      </c>
      <c r="S67" s="19" t="s">
        <v>51</v>
      </c>
      <c r="T67" s="19" t="s">
        <v>51</v>
      </c>
      <c r="U67" s="19"/>
      <c r="V67" s="19"/>
      <c r="W67" s="19"/>
      <c r="X67" s="19"/>
      <c r="Y67" s="19"/>
      <c r="Z67" s="19"/>
      <c r="AA67" s="19"/>
      <c r="AB67" s="19"/>
      <c r="AC67" s="19" t="s">
        <v>51</v>
      </c>
      <c r="AD67" s="19" t="s">
        <v>53</v>
      </c>
      <c r="AE67" s="19" t="s">
        <v>543</v>
      </c>
      <c r="AF67" s="19" t="s">
        <v>544</v>
      </c>
      <c r="AG67" s="19" t="s">
        <v>545</v>
      </c>
      <c r="AH67" s="19" t="s">
        <v>546</v>
      </c>
      <c r="AI67" s="19">
        <v>9823020943</v>
      </c>
      <c r="AJ67" s="19" t="s">
        <v>59</v>
      </c>
      <c r="AK67" s="19" t="s">
        <v>60</v>
      </c>
      <c r="AL67" s="19" t="s">
        <v>61</v>
      </c>
      <c r="AM67" s="19"/>
      <c r="AN67" s="19"/>
      <c r="AO67" s="23"/>
    </row>
    <row r="68" spans="1:41" ht="34.5" thickBot="1">
      <c r="A68" s="7">
        <v>460</v>
      </c>
      <c r="B68" s="58" t="s">
        <v>41</v>
      </c>
      <c r="C68" s="24" t="s">
        <v>547</v>
      </c>
      <c r="D68" s="25" t="s">
        <v>548</v>
      </c>
      <c r="E68" s="19" t="s">
        <v>44</v>
      </c>
      <c r="F68" s="12" t="s">
        <v>45</v>
      </c>
      <c r="G68" s="13" t="s">
        <v>46</v>
      </c>
      <c r="H68" s="14" t="s">
        <v>47</v>
      </c>
      <c r="I68" s="20">
        <v>2017</v>
      </c>
      <c r="J68" s="19">
        <v>1</v>
      </c>
      <c r="K68" s="21" t="s">
        <v>549</v>
      </c>
      <c r="L68" s="26">
        <v>7040803261</v>
      </c>
      <c r="M68" s="19">
        <v>39</v>
      </c>
      <c r="N68" s="19" t="s">
        <v>48</v>
      </c>
      <c r="O68" s="19">
        <v>48.46</v>
      </c>
      <c r="P68" s="19" t="s">
        <v>49</v>
      </c>
      <c r="Q68" s="19" t="s">
        <v>65</v>
      </c>
      <c r="R68" s="19" t="s">
        <v>51</v>
      </c>
      <c r="S68" s="19" t="s">
        <v>51</v>
      </c>
      <c r="T68" s="19" t="s">
        <v>51</v>
      </c>
      <c r="U68" s="19"/>
      <c r="V68" s="19"/>
      <c r="W68" s="19"/>
      <c r="X68" s="19"/>
      <c r="Y68" s="19"/>
      <c r="Z68" s="19"/>
      <c r="AA68" s="19"/>
      <c r="AB68" s="19"/>
      <c r="AC68" s="19" t="s">
        <v>51</v>
      </c>
      <c r="AD68" s="19" t="s">
        <v>53</v>
      </c>
      <c r="AE68" s="19" t="s">
        <v>550</v>
      </c>
      <c r="AF68" s="19" t="s">
        <v>551</v>
      </c>
      <c r="AG68" s="19" t="s">
        <v>552</v>
      </c>
      <c r="AH68" s="19" t="s">
        <v>257</v>
      </c>
      <c r="AI68" s="19">
        <v>9665019820</v>
      </c>
      <c r="AJ68" s="19" t="s">
        <v>150</v>
      </c>
      <c r="AK68" s="19" t="s">
        <v>60</v>
      </c>
      <c r="AL68" s="19" t="s">
        <v>61</v>
      </c>
      <c r="AM68" s="19"/>
      <c r="AN68" s="19"/>
      <c r="AO68" s="23"/>
    </row>
    <row r="69" spans="1:41" ht="29.25" thickBot="1">
      <c r="A69" s="7">
        <v>461</v>
      </c>
      <c r="B69" s="58" t="s">
        <v>41</v>
      </c>
      <c r="C69" s="56" t="s">
        <v>553</v>
      </c>
      <c r="D69" s="56" t="e">
        <v>#N/A</v>
      </c>
      <c r="E69" s="56" t="s">
        <v>44</v>
      </c>
      <c r="F69" s="12" t="s">
        <v>45</v>
      </c>
      <c r="G69" s="13" t="s">
        <v>46</v>
      </c>
      <c r="H69" s="14" t="s">
        <v>47</v>
      </c>
      <c r="I69" s="56">
        <v>2017</v>
      </c>
      <c r="J69" s="56">
        <v>1</v>
      </c>
      <c r="K69" s="56" t="s">
        <v>554</v>
      </c>
      <c r="L69" s="56">
        <v>7020349151</v>
      </c>
      <c r="M69" s="56">
        <v>70</v>
      </c>
      <c r="N69" s="56" t="s">
        <v>48</v>
      </c>
      <c r="O69" s="56">
        <v>62.46</v>
      </c>
      <c r="P69" s="56" t="s">
        <v>49</v>
      </c>
      <c r="Q69" s="56" t="s">
        <v>65</v>
      </c>
      <c r="R69" s="56" t="s">
        <v>51</v>
      </c>
      <c r="S69" s="56" t="s">
        <v>51</v>
      </c>
      <c r="T69" s="56" t="s">
        <v>51</v>
      </c>
      <c r="U69" s="56"/>
      <c r="V69" s="56"/>
      <c r="W69" s="56"/>
      <c r="X69" s="56"/>
      <c r="Y69" s="56"/>
      <c r="Z69" s="56"/>
      <c r="AA69" s="56"/>
      <c r="AB69" s="56"/>
      <c r="AC69" s="56" t="s">
        <v>51</v>
      </c>
      <c r="AD69" s="56" t="s">
        <v>53</v>
      </c>
      <c r="AE69" s="56" t="s">
        <v>555</v>
      </c>
      <c r="AF69" s="56" t="s">
        <v>556</v>
      </c>
      <c r="AG69" s="56" t="s">
        <v>557</v>
      </c>
      <c r="AH69" s="56" t="s">
        <v>558</v>
      </c>
      <c r="AI69" s="56">
        <v>9822996728</v>
      </c>
      <c r="AJ69" s="56" t="s">
        <v>59</v>
      </c>
      <c r="AK69" s="56" t="s">
        <v>60</v>
      </c>
      <c r="AL69" s="56" t="s">
        <v>61</v>
      </c>
      <c r="AM69" s="56" t="s">
        <v>559</v>
      </c>
      <c r="AN69" s="56" t="s">
        <v>560</v>
      </c>
      <c r="AO69" s="23"/>
    </row>
    <row r="70" spans="1:41" ht="34.5" thickBot="1">
      <c r="A70" s="7">
        <v>468</v>
      </c>
      <c r="B70" s="58" t="s">
        <v>41</v>
      </c>
      <c r="C70" s="24" t="s">
        <v>561</v>
      </c>
      <c r="D70" s="25" t="s">
        <v>562</v>
      </c>
      <c r="E70" s="19" t="s">
        <v>44</v>
      </c>
      <c r="F70" s="12" t="s">
        <v>45</v>
      </c>
      <c r="G70" s="13" t="s">
        <v>46</v>
      </c>
      <c r="H70" s="14" t="s">
        <v>47</v>
      </c>
      <c r="I70" s="20">
        <v>2017</v>
      </c>
      <c r="J70" s="19">
        <v>1</v>
      </c>
      <c r="K70" s="21" t="s">
        <v>563</v>
      </c>
      <c r="L70" s="26">
        <v>8208762648</v>
      </c>
      <c r="M70" s="19" t="s">
        <v>324</v>
      </c>
      <c r="N70" s="19" t="s">
        <v>50</v>
      </c>
      <c r="O70" s="19">
        <v>67.819999999999993</v>
      </c>
      <c r="P70" s="19" t="s">
        <v>49</v>
      </c>
      <c r="Q70" s="19" t="s">
        <v>65</v>
      </c>
      <c r="R70" s="19" t="s">
        <v>51</v>
      </c>
      <c r="S70" s="19" t="s">
        <v>51</v>
      </c>
      <c r="T70" s="19" t="s">
        <v>51</v>
      </c>
      <c r="U70" s="19"/>
      <c r="V70" s="19"/>
      <c r="W70" s="19"/>
      <c r="X70" s="19"/>
      <c r="Y70" s="19"/>
      <c r="Z70" s="19"/>
      <c r="AA70" s="19"/>
      <c r="AB70" s="19"/>
      <c r="AC70" s="19" t="s">
        <v>52</v>
      </c>
      <c r="AD70" s="19" t="s">
        <v>53</v>
      </c>
      <c r="AE70" s="19" t="s">
        <v>564</v>
      </c>
      <c r="AF70" s="19"/>
      <c r="AG70" s="19" t="s">
        <v>565</v>
      </c>
      <c r="AH70" s="19" t="s">
        <v>566</v>
      </c>
      <c r="AI70" s="19" t="s">
        <v>567</v>
      </c>
      <c r="AJ70" s="19" t="s">
        <v>59</v>
      </c>
      <c r="AK70" s="19" t="s">
        <v>60</v>
      </c>
      <c r="AL70" s="19" t="s">
        <v>61</v>
      </c>
      <c r="AM70" s="19"/>
      <c r="AN70" s="19"/>
      <c r="AO70" s="23"/>
    </row>
    <row r="71" spans="1:41" ht="34.5" thickBot="1">
      <c r="A71" s="7">
        <v>469</v>
      </c>
      <c r="B71" s="58" t="s">
        <v>41</v>
      </c>
      <c r="C71" s="24" t="s">
        <v>568</v>
      </c>
      <c r="D71" s="25" t="s">
        <v>569</v>
      </c>
      <c r="E71" s="19" t="s">
        <v>44</v>
      </c>
      <c r="F71" s="12" t="s">
        <v>45</v>
      </c>
      <c r="G71" s="13" t="s">
        <v>46</v>
      </c>
      <c r="H71" s="14" t="s">
        <v>47</v>
      </c>
      <c r="I71" s="20">
        <v>2017</v>
      </c>
      <c r="J71" s="19">
        <v>1</v>
      </c>
      <c r="K71" s="21" t="s">
        <v>570</v>
      </c>
      <c r="L71" s="26">
        <v>9156596440</v>
      </c>
      <c r="M71" s="19">
        <v>83</v>
      </c>
      <c r="N71" s="19" t="s">
        <v>48</v>
      </c>
      <c r="O71" s="19">
        <v>69.540000000000006</v>
      </c>
      <c r="P71" s="19" t="s">
        <v>49</v>
      </c>
      <c r="Q71" s="19" t="s">
        <v>65</v>
      </c>
      <c r="R71" s="19" t="s">
        <v>51</v>
      </c>
      <c r="S71" s="19" t="s">
        <v>51</v>
      </c>
      <c r="T71" s="19" t="s">
        <v>51</v>
      </c>
      <c r="U71" s="19"/>
      <c r="V71" s="19"/>
      <c r="W71" s="19"/>
      <c r="X71" s="19"/>
      <c r="Y71" s="19"/>
      <c r="Z71" s="19"/>
      <c r="AA71" s="19"/>
      <c r="AB71" s="19"/>
      <c r="AC71" s="19" t="s">
        <v>51</v>
      </c>
      <c r="AD71" s="19" t="s">
        <v>53</v>
      </c>
      <c r="AE71" s="19" t="s">
        <v>571</v>
      </c>
      <c r="AF71" s="19" t="s">
        <v>572</v>
      </c>
      <c r="AG71" s="19" t="s">
        <v>573</v>
      </c>
      <c r="AH71" s="19" t="s">
        <v>574</v>
      </c>
      <c r="AI71" s="19" t="s">
        <v>575</v>
      </c>
      <c r="AJ71" s="19" t="s">
        <v>59</v>
      </c>
      <c r="AK71" s="19" t="s">
        <v>60</v>
      </c>
      <c r="AL71" s="19" t="s">
        <v>61</v>
      </c>
      <c r="AM71" s="19"/>
      <c r="AN71" s="19"/>
      <c r="AO71" s="23"/>
    </row>
    <row r="72" spans="1:41" ht="29.25" thickBot="1">
      <c r="A72" s="7">
        <v>476</v>
      </c>
      <c r="B72" s="58" t="s">
        <v>41</v>
      </c>
      <c r="C72" s="24" t="s">
        <v>576</v>
      </c>
      <c r="D72" s="25" t="s">
        <v>384</v>
      </c>
      <c r="E72" s="19" t="s">
        <v>44</v>
      </c>
      <c r="F72" s="12" t="s">
        <v>45</v>
      </c>
      <c r="G72" s="13" t="s">
        <v>46</v>
      </c>
      <c r="H72" s="14" t="s">
        <v>47</v>
      </c>
      <c r="I72" s="20">
        <v>2017</v>
      </c>
      <c r="J72" s="19">
        <v>1</v>
      </c>
      <c r="K72" s="21" t="s">
        <v>577</v>
      </c>
      <c r="L72" s="26">
        <v>9456934928</v>
      </c>
      <c r="M72" s="19" t="s">
        <v>578</v>
      </c>
      <c r="N72" s="19" t="s">
        <v>50</v>
      </c>
      <c r="O72" s="19">
        <v>64</v>
      </c>
      <c r="P72" s="19" t="s">
        <v>49</v>
      </c>
      <c r="Q72" s="19" t="s">
        <v>50</v>
      </c>
      <c r="R72" s="19" t="s">
        <v>51</v>
      </c>
      <c r="S72" s="19" t="s">
        <v>51</v>
      </c>
      <c r="T72" s="19" t="s">
        <v>51</v>
      </c>
      <c r="U72" s="19"/>
      <c r="V72" s="19"/>
      <c r="W72" s="19"/>
      <c r="X72" s="19"/>
      <c r="Y72" s="19"/>
      <c r="Z72" s="19"/>
      <c r="AA72" s="19"/>
      <c r="AB72" s="19"/>
      <c r="AC72" s="19" t="s">
        <v>100</v>
      </c>
      <c r="AD72" s="19" t="s">
        <v>53</v>
      </c>
      <c r="AE72" s="19" t="s">
        <v>579</v>
      </c>
      <c r="AF72" s="19" t="s">
        <v>387</v>
      </c>
      <c r="AG72" s="19" t="s">
        <v>580</v>
      </c>
      <c r="AH72" s="19" t="s">
        <v>581</v>
      </c>
      <c r="AI72" s="19" t="s">
        <v>582</v>
      </c>
      <c r="AJ72" s="19" t="s">
        <v>59</v>
      </c>
      <c r="AK72" s="19" t="s">
        <v>60</v>
      </c>
      <c r="AL72" s="19" t="s">
        <v>61</v>
      </c>
      <c r="AM72" s="19"/>
      <c r="AN72" s="19"/>
      <c r="AO72" s="23"/>
    </row>
    <row r="73" spans="1:41" ht="34.5" thickBot="1">
      <c r="A73" s="7">
        <v>478</v>
      </c>
      <c r="B73" s="58" t="s">
        <v>41</v>
      </c>
      <c r="C73" s="24" t="s">
        <v>583</v>
      </c>
      <c r="D73" s="25" t="s">
        <v>584</v>
      </c>
      <c r="E73" s="19" t="s">
        <v>44</v>
      </c>
      <c r="F73" s="12" t="s">
        <v>45</v>
      </c>
      <c r="G73" s="13" t="s">
        <v>46</v>
      </c>
      <c r="H73" s="14" t="s">
        <v>47</v>
      </c>
      <c r="I73" s="20">
        <v>2017</v>
      </c>
      <c r="J73" s="19">
        <v>1</v>
      </c>
      <c r="K73" s="21" t="s">
        <v>585</v>
      </c>
      <c r="L73" s="26">
        <v>7756825358</v>
      </c>
      <c r="M73" s="19" t="s">
        <v>324</v>
      </c>
      <c r="N73" s="19" t="s">
        <v>50</v>
      </c>
      <c r="O73" s="19">
        <v>63</v>
      </c>
      <c r="P73" s="19" t="s">
        <v>109</v>
      </c>
      <c r="Q73" s="19" t="s">
        <v>65</v>
      </c>
      <c r="R73" s="19" t="s">
        <v>51</v>
      </c>
      <c r="S73" s="19" t="s">
        <v>51</v>
      </c>
      <c r="T73" s="19" t="s">
        <v>51</v>
      </c>
      <c r="U73" s="19"/>
      <c r="V73" s="19"/>
      <c r="W73" s="19"/>
      <c r="X73" s="19"/>
      <c r="Y73" s="19"/>
      <c r="Z73" s="19"/>
      <c r="AA73" s="19"/>
      <c r="AB73" s="19"/>
      <c r="AC73" s="19" t="s">
        <v>51</v>
      </c>
      <c r="AD73" s="19" t="s">
        <v>53</v>
      </c>
      <c r="AE73" s="19" t="s">
        <v>586</v>
      </c>
      <c r="AF73" s="19" t="s">
        <v>587</v>
      </c>
      <c r="AG73" s="19" t="s">
        <v>588</v>
      </c>
      <c r="AH73" s="19" t="s">
        <v>257</v>
      </c>
      <c r="AI73" s="19" t="s">
        <v>589</v>
      </c>
      <c r="AJ73" s="19" t="s">
        <v>59</v>
      </c>
      <c r="AK73" s="19" t="s">
        <v>60</v>
      </c>
      <c r="AL73" s="19" t="s">
        <v>61</v>
      </c>
      <c r="AM73" s="19"/>
      <c r="AN73" s="19"/>
      <c r="AO73" s="23"/>
    </row>
    <row r="74" spans="1:41" ht="34.5" thickBot="1">
      <c r="A74" s="7">
        <v>486</v>
      </c>
      <c r="B74" s="58" t="s">
        <v>41</v>
      </c>
      <c r="C74" s="24" t="s">
        <v>590</v>
      </c>
      <c r="D74" s="25" t="s">
        <v>591</v>
      </c>
      <c r="E74" s="19" t="s">
        <v>73</v>
      </c>
      <c r="F74" s="12" t="s">
        <v>45</v>
      </c>
      <c r="G74" s="13" t="s">
        <v>46</v>
      </c>
      <c r="H74" s="14" t="s">
        <v>47</v>
      </c>
      <c r="I74" s="20">
        <v>2017</v>
      </c>
      <c r="J74" s="19">
        <v>1</v>
      </c>
      <c r="K74" s="21" t="s">
        <v>592</v>
      </c>
      <c r="L74" s="26">
        <v>8983976257</v>
      </c>
      <c r="M74" s="19">
        <v>63</v>
      </c>
      <c r="N74" s="19" t="s">
        <v>48</v>
      </c>
      <c r="O74" s="19">
        <v>51.54</v>
      </c>
      <c r="P74" s="19" t="s">
        <v>49</v>
      </c>
      <c r="Q74" s="19" t="s">
        <v>65</v>
      </c>
      <c r="R74" s="19" t="s">
        <v>51</v>
      </c>
      <c r="S74" s="19" t="s">
        <v>51</v>
      </c>
      <c r="T74" s="19" t="s">
        <v>51</v>
      </c>
      <c r="U74" s="19"/>
      <c r="V74" s="19"/>
      <c r="W74" s="19"/>
      <c r="X74" s="19"/>
      <c r="Y74" s="19"/>
      <c r="Z74" s="19"/>
      <c r="AA74" s="19"/>
      <c r="AB74" s="19"/>
      <c r="AC74" s="19" t="s">
        <v>51</v>
      </c>
      <c r="AD74" s="19" t="s">
        <v>53</v>
      </c>
      <c r="AE74" s="19" t="s">
        <v>593</v>
      </c>
      <c r="AF74" s="19" t="s">
        <v>594</v>
      </c>
      <c r="AG74" s="19" t="s">
        <v>595</v>
      </c>
      <c r="AH74" s="19" t="s">
        <v>596</v>
      </c>
      <c r="AI74" s="19" t="s">
        <v>597</v>
      </c>
      <c r="AJ74" s="19" t="s">
        <v>150</v>
      </c>
      <c r="AK74" s="19" t="s">
        <v>60</v>
      </c>
      <c r="AL74" s="19" t="s">
        <v>61</v>
      </c>
      <c r="AM74" s="19"/>
      <c r="AN74" s="19"/>
      <c r="AO74" s="23"/>
    </row>
    <row r="75" spans="1:41" ht="29.25" thickBot="1">
      <c r="A75" s="7">
        <v>489</v>
      </c>
      <c r="B75" s="58" t="s">
        <v>41</v>
      </c>
      <c r="C75" s="24" t="s">
        <v>598</v>
      </c>
      <c r="D75" s="25" t="s">
        <v>599</v>
      </c>
      <c r="E75" s="19" t="s">
        <v>73</v>
      </c>
      <c r="F75" s="12" t="s">
        <v>45</v>
      </c>
      <c r="G75" s="13" t="s">
        <v>46</v>
      </c>
      <c r="H75" s="14" t="s">
        <v>47</v>
      </c>
      <c r="I75" s="20">
        <v>2017</v>
      </c>
      <c r="J75" s="19">
        <v>1</v>
      </c>
      <c r="K75" s="21" t="s">
        <v>600</v>
      </c>
      <c r="L75" s="26">
        <v>7973998850</v>
      </c>
      <c r="M75" s="19">
        <v>7</v>
      </c>
      <c r="N75" s="19" t="s">
        <v>50</v>
      </c>
      <c r="O75" s="19">
        <v>59</v>
      </c>
      <c r="P75" s="19" t="s">
        <v>49</v>
      </c>
      <c r="Q75" s="19" t="s">
        <v>65</v>
      </c>
      <c r="R75" s="19" t="s">
        <v>51</v>
      </c>
      <c r="S75" s="19" t="s">
        <v>51</v>
      </c>
      <c r="T75" s="19" t="s">
        <v>51</v>
      </c>
      <c r="U75" s="19"/>
      <c r="V75" s="19"/>
      <c r="W75" s="19"/>
      <c r="X75" s="19"/>
      <c r="Y75" s="19"/>
      <c r="Z75" s="19"/>
      <c r="AA75" s="19"/>
      <c r="AB75" s="19"/>
      <c r="AC75" s="19" t="s">
        <v>51</v>
      </c>
      <c r="AD75" s="19" t="s">
        <v>53</v>
      </c>
      <c r="AE75" s="19" t="s">
        <v>601</v>
      </c>
      <c r="AF75" s="19" t="s">
        <v>602</v>
      </c>
      <c r="AG75" s="19" t="s">
        <v>603</v>
      </c>
      <c r="AH75" s="19" t="s">
        <v>240</v>
      </c>
      <c r="AI75" s="19" t="s">
        <v>604</v>
      </c>
      <c r="AJ75" s="19" t="s">
        <v>605</v>
      </c>
      <c r="AK75" s="19" t="s">
        <v>60</v>
      </c>
      <c r="AL75" s="19" t="s">
        <v>61</v>
      </c>
      <c r="AM75" s="19"/>
      <c r="AN75" s="19"/>
      <c r="AO75" s="23"/>
    </row>
    <row r="76" spans="1:41" ht="45.75" thickBot="1">
      <c r="A76" s="7">
        <v>493</v>
      </c>
      <c r="B76" s="58" t="s">
        <v>41</v>
      </c>
      <c r="C76" s="24" t="s">
        <v>606</v>
      </c>
      <c r="D76" s="25" t="s">
        <v>607</v>
      </c>
      <c r="E76" s="19" t="s">
        <v>44</v>
      </c>
      <c r="F76" s="12" t="s">
        <v>45</v>
      </c>
      <c r="G76" s="13" t="s">
        <v>46</v>
      </c>
      <c r="H76" s="14" t="s">
        <v>47</v>
      </c>
      <c r="I76" s="20">
        <v>2017</v>
      </c>
      <c r="J76" s="19">
        <v>1</v>
      </c>
      <c r="K76" s="21" t="s">
        <v>608</v>
      </c>
      <c r="L76" s="26">
        <v>8237879745</v>
      </c>
      <c r="M76" s="19">
        <v>82.2</v>
      </c>
      <c r="N76" s="19" t="s">
        <v>48</v>
      </c>
      <c r="O76" s="19">
        <v>86.2</v>
      </c>
      <c r="P76" s="19" t="s">
        <v>49</v>
      </c>
      <c r="Q76" s="19" t="s">
        <v>65</v>
      </c>
      <c r="R76" s="19" t="s">
        <v>51</v>
      </c>
      <c r="S76" s="19" t="s">
        <v>51</v>
      </c>
      <c r="T76" s="19" t="s">
        <v>51</v>
      </c>
      <c r="U76" s="19"/>
      <c r="V76" s="19"/>
      <c r="W76" s="19"/>
      <c r="X76" s="19"/>
      <c r="Y76" s="19"/>
      <c r="Z76" s="19"/>
      <c r="AA76" s="19"/>
      <c r="AB76" s="19"/>
      <c r="AC76" s="19" t="s">
        <v>51</v>
      </c>
      <c r="AD76" s="19" t="s">
        <v>53</v>
      </c>
      <c r="AE76" s="19" t="s">
        <v>609</v>
      </c>
      <c r="AF76" s="19" t="s">
        <v>610</v>
      </c>
      <c r="AG76" s="19" t="s">
        <v>485</v>
      </c>
      <c r="AH76" s="19" t="s">
        <v>611</v>
      </c>
      <c r="AI76" s="19" t="s">
        <v>612</v>
      </c>
      <c r="AJ76" s="19" t="s">
        <v>59</v>
      </c>
      <c r="AK76" s="19" t="s">
        <v>60</v>
      </c>
      <c r="AL76" s="19" t="s">
        <v>61</v>
      </c>
      <c r="AM76" s="19"/>
      <c r="AN76" s="19"/>
      <c r="AO76" s="23"/>
    </row>
    <row r="77" spans="1:41" ht="29.25" thickBot="1">
      <c r="A77" s="7">
        <v>502</v>
      </c>
      <c r="B77" s="58" t="s">
        <v>41</v>
      </c>
      <c r="C77" s="24" t="s">
        <v>613</v>
      </c>
      <c r="D77" s="25" t="s">
        <v>614</v>
      </c>
      <c r="E77" s="19" t="s">
        <v>44</v>
      </c>
      <c r="F77" s="12" t="s">
        <v>45</v>
      </c>
      <c r="G77" s="13" t="s">
        <v>46</v>
      </c>
      <c r="H77" s="14" t="s">
        <v>47</v>
      </c>
      <c r="I77" s="20">
        <v>2017</v>
      </c>
      <c r="J77" s="19">
        <v>1</v>
      </c>
      <c r="K77" s="21" t="s">
        <v>615</v>
      </c>
      <c r="L77" s="26">
        <v>9519855878</v>
      </c>
      <c r="M77" s="19">
        <v>60.67</v>
      </c>
      <c r="N77" s="19" t="s">
        <v>126</v>
      </c>
      <c r="O77" s="19">
        <v>72</v>
      </c>
      <c r="P77" s="19" t="s">
        <v>49</v>
      </c>
      <c r="Q77" s="19" t="s">
        <v>616</v>
      </c>
      <c r="R77" s="19" t="s">
        <v>51</v>
      </c>
      <c r="S77" s="19" t="s">
        <v>51</v>
      </c>
      <c r="T77" s="19" t="s">
        <v>51</v>
      </c>
      <c r="U77" s="19"/>
      <c r="V77" s="19"/>
      <c r="W77" s="19"/>
      <c r="X77" s="19"/>
      <c r="Y77" s="19"/>
      <c r="Z77" s="19"/>
      <c r="AA77" s="19"/>
      <c r="AB77" s="19"/>
      <c r="AC77" s="19" t="s">
        <v>51</v>
      </c>
      <c r="AD77" s="19" t="s">
        <v>53</v>
      </c>
      <c r="AE77" s="19" t="s">
        <v>617</v>
      </c>
      <c r="AF77" s="19" t="s">
        <v>618</v>
      </c>
      <c r="AG77" s="19" t="s">
        <v>619</v>
      </c>
      <c r="AH77" s="19" t="s">
        <v>620</v>
      </c>
      <c r="AI77" s="19">
        <v>9415786351</v>
      </c>
      <c r="AJ77" s="19" t="s">
        <v>150</v>
      </c>
      <c r="AK77" s="19" t="s">
        <v>60</v>
      </c>
      <c r="AL77" s="19" t="s">
        <v>61</v>
      </c>
      <c r="AM77" s="19"/>
      <c r="AN77" s="19"/>
      <c r="AO77" s="23"/>
    </row>
    <row r="78" spans="1:41" ht="29.25" thickBot="1">
      <c r="A78" s="7">
        <v>504</v>
      </c>
      <c r="B78" s="58" t="s">
        <v>41</v>
      </c>
      <c r="C78" s="17" t="s">
        <v>621</v>
      </c>
      <c r="D78" s="25" t="s">
        <v>622</v>
      </c>
      <c r="E78" s="19" t="s">
        <v>44</v>
      </c>
      <c r="F78" s="12" t="s">
        <v>45</v>
      </c>
      <c r="G78" s="13" t="s">
        <v>46</v>
      </c>
      <c r="H78" s="14" t="s">
        <v>47</v>
      </c>
      <c r="I78" s="20">
        <v>2017</v>
      </c>
      <c r="J78" s="19">
        <v>1</v>
      </c>
      <c r="K78" s="21" t="s">
        <v>623</v>
      </c>
      <c r="L78" s="22">
        <v>7420037350</v>
      </c>
      <c r="M78" s="19">
        <v>7.8</v>
      </c>
      <c r="N78" s="19" t="s">
        <v>50</v>
      </c>
      <c r="O78" s="19">
        <v>64.2</v>
      </c>
      <c r="P78" s="19" t="s">
        <v>49</v>
      </c>
      <c r="Q78" s="19" t="s">
        <v>50</v>
      </c>
      <c r="R78" s="19" t="s">
        <v>51</v>
      </c>
      <c r="S78" s="19" t="s">
        <v>51</v>
      </c>
      <c r="T78" s="19" t="s">
        <v>51</v>
      </c>
      <c r="U78" s="19"/>
      <c r="V78" s="19"/>
      <c r="W78" s="19"/>
      <c r="X78" s="19"/>
      <c r="Y78" s="19"/>
      <c r="Z78" s="19"/>
      <c r="AA78" s="19"/>
      <c r="AB78" s="19"/>
      <c r="AC78" s="19" t="s">
        <v>51</v>
      </c>
      <c r="AD78" s="19" t="s">
        <v>53</v>
      </c>
      <c r="AE78" s="19" t="s">
        <v>624</v>
      </c>
      <c r="AF78" s="19" t="s">
        <v>625</v>
      </c>
      <c r="AG78" s="19" t="s">
        <v>479</v>
      </c>
      <c r="AH78" s="19" t="s">
        <v>626</v>
      </c>
      <c r="AI78" s="19" t="s">
        <v>627</v>
      </c>
      <c r="AJ78" s="19" t="s">
        <v>150</v>
      </c>
      <c r="AK78" s="19" t="s">
        <v>60</v>
      </c>
      <c r="AL78" s="19" t="s">
        <v>61</v>
      </c>
      <c r="AM78" s="19"/>
      <c r="AN78" s="19"/>
      <c r="AO78" s="23"/>
    </row>
    <row r="79" spans="1:41" ht="34.5" thickBot="1">
      <c r="A79" s="7">
        <v>506</v>
      </c>
      <c r="B79" s="58" t="s">
        <v>41</v>
      </c>
      <c r="C79" s="24" t="s">
        <v>628</v>
      </c>
      <c r="D79" s="25" t="s">
        <v>629</v>
      </c>
      <c r="E79" s="19" t="s">
        <v>44</v>
      </c>
      <c r="F79" s="12" t="s">
        <v>45</v>
      </c>
      <c r="G79" s="13" t="s">
        <v>46</v>
      </c>
      <c r="H79" s="14" t="s">
        <v>47</v>
      </c>
      <c r="I79" s="20">
        <v>2017</v>
      </c>
      <c r="J79" s="19">
        <v>1</v>
      </c>
      <c r="K79" s="21" t="s">
        <v>630</v>
      </c>
      <c r="L79" s="26">
        <v>8847763440</v>
      </c>
      <c r="M79" s="19">
        <v>68.400000000000006</v>
      </c>
      <c r="N79" s="19" t="s">
        <v>48</v>
      </c>
      <c r="O79" s="19">
        <v>73.69</v>
      </c>
      <c r="P79" s="19" t="s">
        <v>49</v>
      </c>
      <c r="Q79" s="19" t="s">
        <v>65</v>
      </c>
      <c r="R79" s="19" t="s">
        <v>51</v>
      </c>
      <c r="S79" s="19" t="s">
        <v>51</v>
      </c>
      <c r="T79" s="19" t="s">
        <v>51</v>
      </c>
      <c r="U79" s="19"/>
      <c r="V79" s="19"/>
      <c r="W79" s="19"/>
      <c r="X79" s="19"/>
      <c r="Y79" s="19"/>
      <c r="Z79" s="19"/>
      <c r="AA79" s="19"/>
      <c r="AB79" s="19"/>
      <c r="AC79" s="19" t="s">
        <v>51</v>
      </c>
      <c r="AD79" s="19" t="s">
        <v>53</v>
      </c>
      <c r="AE79" s="19" t="s">
        <v>631</v>
      </c>
      <c r="AF79" s="19" t="s">
        <v>632</v>
      </c>
      <c r="AG79" s="19" t="s">
        <v>633</v>
      </c>
      <c r="AH79" s="19" t="s">
        <v>634</v>
      </c>
      <c r="AI79" s="19" t="s">
        <v>635</v>
      </c>
      <c r="AJ79" s="19" t="s">
        <v>59</v>
      </c>
      <c r="AK79" s="19" t="s">
        <v>60</v>
      </c>
      <c r="AL79" s="19" t="s">
        <v>61</v>
      </c>
      <c r="AM79" s="19"/>
      <c r="AN79" s="19"/>
      <c r="AO79" s="23"/>
    </row>
    <row r="80" spans="1:41" ht="34.5" thickBot="1">
      <c r="A80" s="7">
        <v>515</v>
      </c>
      <c r="B80" s="58" t="s">
        <v>41</v>
      </c>
      <c r="C80" s="24" t="s">
        <v>636</v>
      </c>
      <c r="D80" s="25" t="s">
        <v>637</v>
      </c>
      <c r="E80" s="19" t="s">
        <v>73</v>
      </c>
      <c r="F80" s="12" t="s">
        <v>45</v>
      </c>
      <c r="G80" s="13" t="s">
        <v>46</v>
      </c>
      <c r="H80" s="14" t="s">
        <v>47</v>
      </c>
      <c r="I80" s="20">
        <v>2017</v>
      </c>
      <c r="J80" s="19">
        <v>1</v>
      </c>
      <c r="K80" s="21" t="s">
        <v>638</v>
      </c>
      <c r="L80" s="26">
        <v>8087875734</v>
      </c>
      <c r="M80" s="19">
        <v>58.2</v>
      </c>
      <c r="N80" s="19" t="s">
        <v>48</v>
      </c>
      <c r="O80" s="19">
        <v>45</v>
      </c>
      <c r="P80" s="19" t="s">
        <v>109</v>
      </c>
      <c r="Q80" s="19" t="s">
        <v>65</v>
      </c>
      <c r="R80" s="19" t="s">
        <v>51</v>
      </c>
      <c r="S80" s="19" t="s">
        <v>51</v>
      </c>
      <c r="T80" s="19" t="s">
        <v>51</v>
      </c>
      <c r="U80" s="19"/>
      <c r="V80" s="19"/>
      <c r="W80" s="19"/>
      <c r="X80" s="19"/>
      <c r="Y80" s="19"/>
      <c r="Z80" s="19"/>
      <c r="AA80" s="19"/>
      <c r="AB80" s="19"/>
      <c r="AC80" s="19" t="s">
        <v>51</v>
      </c>
      <c r="AD80" s="19" t="s">
        <v>53</v>
      </c>
      <c r="AE80" s="19" t="s">
        <v>639</v>
      </c>
      <c r="AF80" s="19" t="s">
        <v>640</v>
      </c>
      <c r="AG80" s="19" t="s">
        <v>641</v>
      </c>
      <c r="AH80" s="19" t="s">
        <v>642</v>
      </c>
      <c r="AI80" s="19">
        <v>9921044124</v>
      </c>
      <c r="AJ80" s="19" t="s">
        <v>643</v>
      </c>
      <c r="AK80" s="19" t="s">
        <v>60</v>
      </c>
      <c r="AL80" s="19" t="s">
        <v>61</v>
      </c>
      <c r="AM80" s="19"/>
      <c r="AN80" s="19"/>
      <c r="AO80" s="23"/>
    </row>
    <row r="81" spans="1:41" ht="34.5" thickBot="1">
      <c r="A81" s="7">
        <v>516</v>
      </c>
      <c r="B81" s="58" t="s">
        <v>41</v>
      </c>
      <c r="C81" s="24" t="s">
        <v>644</v>
      </c>
      <c r="D81" s="25" t="s">
        <v>645</v>
      </c>
      <c r="E81" s="19" t="s">
        <v>44</v>
      </c>
      <c r="F81" s="12" t="s">
        <v>45</v>
      </c>
      <c r="G81" s="13" t="s">
        <v>46</v>
      </c>
      <c r="H81" s="14" t="s">
        <v>47</v>
      </c>
      <c r="I81" s="20">
        <v>2017</v>
      </c>
      <c r="J81" s="19">
        <v>1</v>
      </c>
      <c r="K81" s="21" t="s">
        <v>646</v>
      </c>
      <c r="L81" s="26">
        <v>7350852846</v>
      </c>
      <c r="M81" s="19" t="s">
        <v>647</v>
      </c>
      <c r="N81" s="19" t="s">
        <v>50</v>
      </c>
      <c r="O81" s="19">
        <v>74</v>
      </c>
      <c r="P81" s="19"/>
      <c r="Q81" s="19" t="s">
        <v>50</v>
      </c>
      <c r="R81" s="19" t="s">
        <v>51</v>
      </c>
      <c r="S81" s="19" t="s">
        <v>51</v>
      </c>
      <c r="T81" s="19" t="s">
        <v>51</v>
      </c>
      <c r="U81" s="19"/>
      <c r="V81" s="19"/>
      <c r="W81" s="19"/>
      <c r="X81" s="19"/>
      <c r="Y81" s="19"/>
      <c r="Z81" s="19"/>
      <c r="AA81" s="19"/>
      <c r="AB81" s="19"/>
      <c r="AC81" s="19" t="s">
        <v>100</v>
      </c>
      <c r="AD81" s="19" t="s">
        <v>53</v>
      </c>
      <c r="AE81" s="19" t="s">
        <v>648</v>
      </c>
      <c r="AF81" s="19" t="s">
        <v>649</v>
      </c>
      <c r="AG81" s="19" t="s">
        <v>650</v>
      </c>
      <c r="AH81" s="19" t="s">
        <v>651</v>
      </c>
      <c r="AI81" s="19">
        <v>7387900232</v>
      </c>
      <c r="AJ81" s="19" t="s">
        <v>59</v>
      </c>
      <c r="AK81" s="19" t="s">
        <v>60</v>
      </c>
      <c r="AL81" s="19" t="s">
        <v>61</v>
      </c>
      <c r="AM81" s="19"/>
      <c r="AN81" s="19"/>
      <c r="AO81" s="23"/>
    </row>
    <row r="82" spans="1:41" ht="34.5" thickBot="1">
      <c r="A82" s="7">
        <v>518</v>
      </c>
      <c r="B82" s="58" t="s">
        <v>41</v>
      </c>
      <c r="C82" s="24" t="s">
        <v>652</v>
      </c>
      <c r="D82" s="25" t="s">
        <v>653</v>
      </c>
      <c r="E82" s="19" t="s">
        <v>73</v>
      </c>
      <c r="F82" s="12" t="s">
        <v>45</v>
      </c>
      <c r="G82" s="13" t="s">
        <v>46</v>
      </c>
      <c r="H82" s="14" t="s">
        <v>47</v>
      </c>
      <c r="I82" s="20">
        <v>2017</v>
      </c>
      <c r="J82" s="19">
        <v>1</v>
      </c>
      <c r="K82" s="21" t="s">
        <v>654</v>
      </c>
      <c r="L82" s="26">
        <v>7083501087</v>
      </c>
      <c r="M82" s="19">
        <v>6.2</v>
      </c>
      <c r="N82" s="19" t="s">
        <v>50</v>
      </c>
      <c r="O82" s="19">
        <v>56.4</v>
      </c>
      <c r="P82" s="19" t="s">
        <v>49</v>
      </c>
      <c r="Q82" s="19" t="s">
        <v>50</v>
      </c>
      <c r="R82" s="19" t="s">
        <v>51</v>
      </c>
      <c r="S82" s="19" t="s">
        <v>51</v>
      </c>
      <c r="T82" s="19" t="s">
        <v>51</v>
      </c>
      <c r="U82" s="19"/>
      <c r="V82" s="19"/>
      <c r="W82" s="19"/>
      <c r="X82" s="19"/>
      <c r="Y82" s="19"/>
      <c r="Z82" s="19"/>
      <c r="AA82" s="19"/>
      <c r="AB82" s="19"/>
      <c r="AC82" s="19" t="s">
        <v>51</v>
      </c>
      <c r="AD82" s="19" t="s">
        <v>53</v>
      </c>
      <c r="AE82" s="19" t="s">
        <v>655</v>
      </c>
      <c r="AF82" s="19" t="s">
        <v>656</v>
      </c>
      <c r="AG82" s="19" t="s">
        <v>657</v>
      </c>
      <c r="AH82" s="19" t="s">
        <v>658</v>
      </c>
      <c r="AI82" s="19" t="s">
        <v>659</v>
      </c>
      <c r="AJ82" s="19" t="s">
        <v>150</v>
      </c>
      <c r="AK82" s="19" t="s">
        <v>60</v>
      </c>
      <c r="AL82" s="19" t="s">
        <v>61</v>
      </c>
      <c r="AM82" s="19"/>
      <c r="AN82" s="19"/>
      <c r="AO82" s="23"/>
    </row>
    <row r="83" spans="1:41" ht="34.5" thickBot="1">
      <c r="A83" s="7">
        <v>519</v>
      </c>
      <c r="B83" s="58" t="s">
        <v>41</v>
      </c>
      <c r="C83" s="24" t="s">
        <v>660</v>
      </c>
      <c r="D83" s="25" t="s">
        <v>661</v>
      </c>
      <c r="E83" s="19" t="s">
        <v>73</v>
      </c>
      <c r="F83" s="12" t="s">
        <v>45</v>
      </c>
      <c r="G83" s="13" t="s">
        <v>46</v>
      </c>
      <c r="H83" s="14" t="s">
        <v>47</v>
      </c>
      <c r="I83" s="20">
        <v>2017</v>
      </c>
      <c r="J83" s="19">
        <v>1</v>
      </c>
      <c r="K83" s="21" t="s">
        <v>662</v>
      </c>
      <c r="L83" s="26">
        <v>8007010600</v>
      </c>
      <c r="M83" s="19" t="s">
        <v>663</v>
      </c>
      <c r="N83" s="19"/>
      <c r="O83" s="19">
        <v>45.69</v>
      </c>
      <c r="P83" s="19" t="s">
        <v>49</v>
      </c>
      <c r="Q83" s="19"/>
      <c r="R83" s="19" t="s">
        <v>51</v>
      </c>
      <c r="S83" s="19" t="s">
        <v>51</v>
      </c>
      <c r="T83" s="19" t="s">
        <v>51</v>
      </c>
      <c r="U83" s="19"/>
      <c r="V83" s="19"/>
      <c r="W83" s="19"/>
      <c r="X83" s="19"/>
      <c r="Y83" s="19"/>
      <c r="Z83" s="19"/>
      <c r="AA83" s="19"/>
      <c r="AB83" s="19"/>
      <c r="AC83" s="19" t="s">
        <v>100</v>
      </c>
      <c r="AD83" s="19" t="s">
        <v>53</v>
      </c>
      <c r="AE83" s="19" t="s">
        <v>664</v>
      </c>
      <c r="AF83" s="19" t="s">
        <v>665</v>
      </c>
      <c r="AG83" s="19" t="s">
        <v>666</v>
      </c>
      <c r="AH83" s="19"/>
      <c r="AI83" s="19">
        <v>7020638625</v>
      </c>
      <c r="AJ83" s="19" t="s">
        <v>59</v>
      </c>
      <c r="AK83" s="19" t="s">
        <v>60</v>
      </c>
      <c r="AL83" s="19" t="s">
        <v>61</v>
      </c>
      <c r="AM83" s="19"/>
      <c r="AN83" s="19"/>
      <c r="AO83" s="23"/>
    </row>
    <row r="84" spans="1:41" ht="29.25" thickBot="1">
      <c r="A84" s="7">
        <v>558</v>
      </c>
      <c r="B84" s="58" t="s">
        <v>41</v>
      </c>
      <c r="C84" s="17" t="s">
        <v>667</v>
      </c>
      <c r="D84" s="25" t="s">
        <v>668</v>
      </c>
      <c r="E84" s="19" t="s">
        <v>73</v>
      </c>
      <c r="F84" s="12" t="s">
        <v>45</v>
      </c>
      <c r="G84" s="13" t="s">
        <v>46</v>
      </c>
      <c r="H84" s="14" t="s">
        <v>47</v>
      </c>
      <c r="I84" s="20">
        <v>2017</v>
      </c>
      <c r="J84" s="19">
        <v>1</v>
      </c>
      <c r="K84" s="31" t="s">
        <v>669</v>
      </c>
      <c r="L84" s="22">
        <v>9767253562</v>
      </c>
      <c r="M84" s="19">
        <v>48.6</v>
      </c>
      <c r="N84" s="19" t="s">
        <v>48</v>
      </c>
      <c r="O84" s="19">
        <v>48.31</v>
      </c>
      <c r="P84" s="19" t="s">
        <v>49</v>
      </c>
      <c r="Q84" s="19" t="s">
        <v>65</v>
      </c>
      <c r="R84" s="19" t="s">
        <v>51</v>
      </c>
      <c r="S84" s="19" t="s">
        <v>51</v>
      </c>
      <c r="T84" s="19" t="s">
        <v>51</v>
      </c>
      <c r="U84" s="19"/>
      <c r="V84" s="19"/>
      <c r="W84" s="19"/>
      <c r="X84" s="19"/>
      <c r="Y84" s="19"/>
      <c r="Z84" s="19"/>
      <c r="AA84" s="19"/>
      <c r="AB84" s="19"/>
      <c r="AC84" s="19" t="s">
        <v>100</v>
      </c>
      <c r="AD84" s="19" t="s">
        <v>53</v>
      </c>
      <c r="AE84" s="19" t="s">
        <v>670</v>
      </c>
      <c r="AF84" s="19" t="s">
        <v>671</v>
      </c>
      <c r="AG84" s="19" t="s">
        <v>672</v>
      </c>
      <c r="AH84" s="19" t="s">
        <v>673</v>
      </c>
      <c r="AI84" s="19" t="s">
        <v>674</v>
      </c>
      <c r="AJ84" s="19" t="s">
        <v>675</v>
      </c>
      <c r="AK84" s="19" t="s">
        <v>60</v>
      </c>
      <c r="AL84" s="19" t="s">
        <v>61</v>
      </c>
      <c r="AM84" s="19"/>
      <c r="AN84" s="19"/>
      <c r="AO84" s="23"/>
    </row>
    <row r="85" spans="1:41" ht="34.5" thickBot="1">
      <c r="A85" s="7">
        <v>566</v>
      </c>
      <c r="B85" s="58" t="s">
        <v>41</v>
      </c>
      <c r="C85" s="24" t="s">
        <v>676</v>
      </c>
      <c r="D85" s="25" t="s">
        <v>677</v>
      </c>
      <c r="E85" s="19" t="s">
        <v>73</v>
      </c>
      <c r="F85" s="12" t="s">
        <v>45</v>
      </c>
      <c r="G85" s="13" t="s">
        <v>46</v>
      </c>
      <c r="H85" s="14" t="s">
        <v>47</v>
      </c>
      <c r="I85" s="20">
        <v>2017</v>
      </c>
      <c r="J85" s="19">
        <v>1</v>
      </c>
      <c r="K85" s="21" t="s">
        <v>678</v>
      </c>
      <c r="L85" s="26">
        <v>8600845772</v>
      </c>
      <c r="M85" s="19">
        <v>6.6</v>
      </c>
      <c r="N85" s="19" t="s">
        <v>50</v>
      </c>
      <c r="O85" s="19">
        <v>47</v>
      </c>
      <c r="P85" s="19" t="s">
        <v>49</v>
      </c>
      <c r="Q85" s="19" t="s">
        <v>65</v>
      </c>
      <c r="R85" s="19" t="s">
        <v>51</v>
      </c>
      <c r="S85" s="19" t="s">
        <v>51</v>
      </c>
      <c r="T85" s="19" t="s">
        <v>51</v>
      </c>
      <c r="U85" s="19"/>
      <c r="V85" s="19"/>
      <c r="W85" s="19"/>
      <c r="X85" s="19"/>
      <c r="Y85" s="19"/>
      <c r="Z85" s="19"/>
      <c r="AA85" s="19"/>
      <c r="AB85" s="19"/>
      <c r="AC85" s="19" t="s">
        <v>51</v>
      </c>
      <c r="AD85" s="19" t="s">
        <v>53</v>
      </c>
      <c r="AE85" s="19" t="s">
        <v>679</v>
      </c>
      <c r="AF85" s="19">
        <v>16.091998</v>
      </c>
      <c r="AG85" s="19" t="s">
        <v>680</v>
      </c>
      <c r="AH85" s="19" t="s">
        <v>681</v>
      </c>
      <c r="AI85" s="19" t="s">
        <v>682</v>
      </c>
      <c r="AJ85" s="19" t="s">
        <v>169</v>
      </c>
      <c r="AK85" s="19" t="s">
        <v>60</v>
      </c>
      <c r="AL85" s="19" t="s">
        <v>61</v>
      </c>
      <c r="AM85" s="19"/>
      <c r="AN85" s="19"/>
      <c r="AO85" s="23"/>
    </row>
    <row r="86" spans="1:41" ht="34.5" thickBot="1">
      <c r="A86" s="7">
        <v>569</v>
      </c>
      <c r="B86" s="58" t="s">
        <v>41</v>
      </c>
      <c r="C86" s="24" t="s">
        <v>683</v>
      </c>
      <c r="D86" s="25" t="s">
        <v>322</v>
      </c>
      <c r="E86" s="19" t="s">
        <v>73</v>
      </c>
      <c r="F86" s="12" t="s">
        <v>45</v>
      </c>
      <c r="G86" s="13" t="s">
        <v>46</v>
      </c>
      <c r="H86" s="14" t="s">
        <v>47</v>
      </c>
      <c r="I86" s="20">
        <v>2017</v>
      </c>
      <c r="J86" s="19">
        <v>1</v>
      </c>
      <c r="K86" s="21" t="s">
        <v>684</v>
      </c>
      <c r="L86" s="26">
        <v>7568717133</v>
      </c>
      <c r="M86" s="19">
        <v>73</v>
      </c>
      <c r="N86" s="19" t="s">
        <v>685</v>
      </c>
      <c r="O86" s="19">
        <v>65</v>
      </c>
      <c r="P86" s="19" t="s">
        <v>49</v>
      </c>
      <c r="Q86" s="19" t="s">
        <v>50</v>
      </c>
      <c r="R86" s="19" t="s">
        <v>51</v>
      </c>
      <c r="S86" s="19" t="s">
        <v>51</v>
      </c>
      <c r="T86" s="19" t="s">
        <v>51</v>
      </c>
      <c r="U86" s="19"/>
      <c r="V86" s="19"/>
      <c r="W86" s="19"/>
      <c r="X86" s="19"/>
      <c r="Y86" s="19"/>
      <c r="Z86" s="19"/>
      <c r="AA86" s="19"/>
      <c r="AB86" s="19"/>
      <c r="AC86" s="19" t="s">
        <v>51</v>
      </c>
      <c r="AD86" s="19" t="s">
        <v>53</v>
      </c>
      <c r="AE86" s="19" t="s">
        <v>686</v>
      </c>
      <c r="AF86" s="19" t="s">
        <v>687</v>
      </c>
      <c r="AG86" s="19" t="s">
        <v>595</v>
      </c>
      <c r="AH86" s="19" t="s">
        <v>688</v>
      </c>
      <c r="AI86" s="19" t="s">
        <v>689</v>
      </c>
      <c r="AJ86" s="19" t="s">
        <v>396</v>
      </c>
      <c r="AK86" s="19" t="s">
        <v>60</v>
      </c>
      <c r="AL86" s="19" t="s">
        <v>61</v>
      </c>
      <c r="AM86" s="19"/>
      <c r="AN86" s="19"/>
      <c r="AO86" s="23"/>
    </row>
    <row r="87" spans="1:41" ht="29.25" thickBot="1">
      <c r="A87" s="7">
        <v>576</v>
      </c>
      <c r="B87" s="58" t="s">
        <v>41</v>
      </c>
      <c r="C87" s="56" t="s">
        <v>690</v>
      </c>
      <c r="D87" s="25" t="s">
        <v>691</v>
      </c>
      <c r="E87" s="19" t="s">
        <v>44</v>
      </c>
      <c r="F87" s="12" t="s">
        <v>45</v>
      </c>
      <c r="G87" s="13" t="s">
        <v>46</v>
      </c>
      <c r="H87" s="14" t="s">
        <v>47</v>
      </c>
      <c r="I87" s="20">
        <v>2017</v>
      </c>
      <c r="J87" s="19">
        <v>1</v>
      </c>
      <c r="K87" s="56" t="s">
        <v>692</v>
      </c>
      <c r="L87" s="56">
        <v>7887524425</v>
      </c>
      <c r="M87" s="19" t="s">
        <v>137</v>
      </c>
      <c r="N87" s="19" t="s">
        <v>50</v>
      </c>
      <c r="O87" s="19">
        <v>69</v>
      </c>
      <c r="P87" s="19" t="s">
        <v>49</v>
      </c>
      <c r="Q87" s="19" t="s">
        <v>65</v>
      </c>
      <c r="R87" s="19" t="s">
        <v>51</v>
      </c>
      <c r="S87" s="19" t="s">
        <v>51</v>
      </c>
      <c r="T87" s="19" t="s">
        <v>51</v>
      </c>
      <c r="U87" s="19"/>
      <c r="V87" s="19"/>
      <c r="W87" s="19"/>
      <c r="X87" s="19"/>
      <c r="Y87" s="19"/>
      <c r="Z87" s="19"/>
      <c r="AA87" s="19"/>
      <c r="AB87" s="19"/>
      <c r="AC87" s="19" t="s">
        <v>51</v>
      </c>
      <c r="AD87" s="19" t="s">
        <v>53</v>
      </c>
      <c r="AE87" s="19" t="s">
        <v>693</v>
      </c>
      <c r="AF87" s="19" t="s">
        <v>694</v>
      </c>
      <c r="AG87" s="19" t="s">
        <v>695</v>
      </c>
      <c r="AH87" s="19" t="s">
        <v>696</v>
      </c>
      <c r="AI87" s="19">
        <v>988124296</v>
      </c>
      <c r="AJ87" s="19" t="s">
        <v>59</v>
      </c>
      <c r="AK87" s="19" t="s">
        <v>178</v>
      </c>
      <c r="AL87" s="19" t="s">
        <v>61</v>
      </c>
      <c r="AM87" s="19"/>
      <c r="AN87" s="19"/>
      <c r="AO87" s="23"/>
    </row>
    <row r="88" spans="1:41" ht="16.5" thickBot="1">
      <c r="A88" s="7">
        <v>3</v>
      </c>
      <c r="B88" s="59" t="s">
        <v>41</v>
      </c>
      <c r="C88" s="63" t="s">
        <v>697</v>
      </c>
      <c r="D88" s="64" t="s">
        <v>698</v>
      </c>
      <c r="E88" s="64" t="s">
        <v>44</v>
      </c>
      <c r="F88" s="65" t="s">
        <v>699</v>
      </c>
      <c r="G88" s="66" t="s">
        <v>700</v>
      </c>
      <c r="H88" s="67" t="s">
        <v>701</v>
      </c>
      <c r="I88" s="64" t="s">
        <v>702</v>
      </c>
      <c r="J88" s="64">
        <v>3</v>
      </c>
      <c r="K88" s="68" t="s">
        <v>703</v>
      </c>
      <c r="L88" s="69">
        <v>8092749583</v>
      </c>
      <c r="M88" s="64">
        <v>9.1999999999999993</v>
      </c>
      <c r="N88" s="64" t="s">
        <v>50</v>
      </c>
      <c r="O88" s="64">
        <v>75.599999999999994</v>
      </c>
      <c r="P88" s="64" t="s">
        <v>109</v>
      </c>
      <c r="Q88" s="64" t="s">
        <v>50</v>
      </c>
      <c r="R88" s="20" t="s">
        <v>51</v>
      </c>
      <c r="S88" s="20" t="s">
        <v>51</v>
      </c>
      <c r="T88" s="20" t="s">
        <v>51</v>
      </c>
      <c r="U88" s="70"/>
      <c r="V88" s="70"/>
      <c r="W88" s="70"/>
      <c r="X88" s="70"/>
      <c r="Y88" s="70"/>
      <c r="Z88" s="70"/>
      <c r="AA88" s="70"/>
      <c r="AB88" s="70"/>
      <c r="AC88" s="64" t="s">
        <v>52</v>
      </c>
      <c r="AD88" s="64" t="s">
        <v>53</v>
      </c>
      <c r="AE88" s="68" t="s">
        <v>704</v>
      </c>
      <c r="AF88" s="71">
        <v>35892</v>
      </c>
      <c r="AG88" s="64" t="s">
        <v>705</v>
      </c>
      <c r="AH88" s="64" t="s">
        <v>706</v>
      </c>
      <c r="AI88" s="19"/>
      <c r="AJ88" s="64" t="s">
        <v>59</v>
      </c>
      <c r="AK88" s="64" t="s">
        <v>178</v>
      </c>
      <c r="AL88" s="64" t="s">
        <v>61</v>
      </c>
      <c r="AM88" s="64"/>
      <c r="AN88" s="70"/>
      <c r="AO88" s="72"/>
    </row>
    <row r="89" spans="1:41" ht="16.5" thickBot="1">
      <c r="A89" s="7">
        <v>12</v>
      </c>
      <c r="B89" s="59" t="s">
        <v>41</v>
      </c>
      <c r="C89" s="63" t="s">
        <v>707</v>
      </c>
      <c r="D89" s="64" t="s">
        <v>708</v>
      </c>
      <c r="E89" s="64" t="s">
        <v>73</v>
      </c>
      <c r="F89" s="65" t="s">
        <v>699</v>
      </c>
      <c r="G89" s="66" t="s">
        <v>700</v>
      </c>
      <c r="H89" s="67" t="s">
        <v>701</v>
      </c>
      <c r="I89" s="64" t="s">
        <v>702</v>
      </c>
      <c r="J89" s="64">
        <v>3</v>
      </c>
      <c r="K89" s="68" t="s">
        <v>709</v>
      </c>
      <c r="L89" s="69">
        <v>7282926541</v>
      </c>
      <c r="M89" s="64">
        <v>81.7</v>
      </c>
      <c r="N89" s="64" t="s">
        <v>50</v>
      </c>
      <c r="O89" s="64">
        <v>73.2</v>
      </c>
      <c r="P89" s="64" t="s">
        <v>109</v>
      </c>
      <c r="Q89" s="64" t="s">
        <v>50</v>
      </c>
      <c r="R89" s="20" t="s">
        <v>51</v>
      </c>
      <c r="S89" s="20" t="s">
        <v>51</v>
      </c>
      <c r="T89" s="20" t="s">
        <v>51</v>
      </c>
      <c r="U89" s="70"/>
      <c r="V89" s="70"/>
      <c r="W89" s="70"/>
      <c r="X89" s="70"/>
      <c r="Y89" s="70"/>
      <c r="Z89" s="70"/>
      <c r="AA89" s="70"/>
      <c r="AB89" s="70"/>
      <c r="AC89" s="64" t="s">
        <v>52</v>
      </c>
      <c r="AD89" s="64" t="s">
        <v>53</v>
      </c>
      <c r="AE89" s="68" t="s">
        <v>710</v>
      </c>
      <c r="AF89" s="71">
        <v>35102</v>
      </c>
      <c r="AG89" s="64" t="s">
        <v>711</v>
      </c>
      <c r="AH89" s="64" t="s">
        <v>712</v>
      </c>
      <c r="AI89" s="19"/>
      <c r="AJ89" s="64" t="s">
        <v>60</v>
      </c>
      <c r="AK89" s="64" t="s">
        <v>60</v>
      </c>
      <c r="AL89" s="64" t="s">
        <v>61</v>
      </c>
      <c r="AM89" s="64"/>
      <c r="AN89" s="70"/>
      <c r="AO89" s="72"/>
    </row>
    <row r="90" spans="1:41" ht="16.5" thickBot="1">
      <c r="A90" s="7">
        <v>13</v>
      </c>
      <c r="B90" s="59" t="s">
        <v>41</v>
      </c>
      <c r="C90" s="63" t="s">
        <v>713</v>
      </c>
      <c r="D90" s="64" t="s">
        <v>714</v>
      </c>
      <c r="E90" s="64" t="s">
        <v>73</v>
      </c>
      <c r="F90" s="65" t="s">
        <v>699</v>
      </c>
      <c r="G90" s="66" t="s">
        <v>700</v>
      </c>
      <c r="H90" s="67" t="s">
        <v>701</v>
      </c>
      <c r="I90" s="64" t="s">
        <v>702</v>
      </c>
      <c r="J90" s="64">
        <v>3</v>
      </c>
      <c r="K90" s="68" t="s">
        <v>715</v>
      </c>
      <c r="L90" s="69">
        <v>8051942244</v>
      </c>
      <c r="M90" s="64">
        <v>73.400000000000006</v>
      </c>
      <c r="N90" s="64" t="s">
        <v>716</v>
      </c>
      <c r="O90" s="64">
        <v>71.400000000000006</v>
      </c>
      <c r="P90" s="64" t="s">
        <v>109</v>
      </c>
      <c r="Q90" s="64" t="s">
        <v>716</v>
      </c>
      <c r="R90" s="20" t="s">
        <v>51</v>
      </c>
      <c r="S90" s="20" t="s">
        <v>51</v>
      </c>
      <c r="T90" s="20" t="s">
        <v>51</v>
      </c>
      <c r="U90" s="70"/>
      <c r="V90" s="70"/>
      <c r="W90" s="70"/>
      <c r="X90" s="70"/>
      <c r="Y90" s="70"/>
      <c r="Z90" s="70"/>
      <c r="AA90" s="70"/>
      <c r="AB90" s="70"/>
      <c r="AC90" s="64" t="s">
        <v>717</v>
      </c>
      <c r="AD90" s="64" t="s">
        <v>53</v>
      </c>
      <c r="AE90" s="68" t="s">
        <v>718</v>
      </c>
      <c r="AF90" s="64" t="s">
        <v>719</v>
      </c>
      <c r="AG90" s="64" t="s">
        <v>720</v>
      </c>
      <c r="AH90" s="64" t="s">
        <v>721</v>
      </c>
      <c r="AI90" s="19"/>
      <c r="AJ90" s="64" t="s">
        <v>150</v>
      </c>
      <c r="AK90" s="64" t="s">
        <v>60</v>
      </c>
      <c r="AL90" s="64" t="s">
        <v>61</v>
      </c>
      <c r="AM90" s="64"/>
      <c r="AN90" s="70"/>
      <c r="AO90" s="72"/>
    </row>
    <row r="91" spans="1:41" ht="34.5" thickBot="1">
      <c r="A91" s="7">
        <v>26</v>
      </c>
      <c r="B91" s="59" t="s">
        <v>41</v>
      </c>
      <c r="C91" s="63" t="s">
        <v>722</v>
      </c>
      <c r="D91" s="64" t="s">
        <v>723</v>
      </c>
      <c r="E91" s="64" t="s">
        <v>73</v>
      </c>
      <c r="F91" s="65" t="s">
        <v>699</v>
      </c>
      <c r="G91" s="66" t="s">
        <v>700</v>
      </c>
      <c r="H91" s="67" t="s">
        <v>701</v>
      </c>
      <c r="I91" s="64" t="s">
        <v>702</v>
      </c>
      <c r="J91" s="64">
        <v>3</v>
      </c>
      <c r="K91" s="68" t="s">
        <v>724</v>
      </c>
      <c r="L91" s="69" t="s">
        <v>725</v>
      </c>
      <c r="M91" s="64">
        <v>9.4</v>
      </c>
      <c r="N91" s="64" t="s">
        <v>50</v>
      </c>
      <c r="O91" s="64">
        <v>73.400000000000006</v>
      </c>
      <c r="P91" s="64" t="s">
        <v>109</v>
      </c>
      <c r="Q91" s="64" t="s">
        <v>50</v>
      </c>
      <c r="R91" s="20" t="s">
        <v>51</v>
      </c>
      <c r="S91" s="20" t="s">
        <v>51</v>
      </c>
      <c r="T91" s="20" t="s">
        <v>51</v>
      </c>
      <c r="U91" s="70"/>
      <c r="V91" s="70"/>
      <c r="W91" s="70"/>
      <c r="X91" s="70"/>
      <c r="Y91" s="70"/>
      <c r="Z91" s="70"/>
      <c r="AA91" s="70"/>
      <c r="AB91" s="70"/>
      <c r="AC91" s="64" t="s">
        <v>52</v>
      </c>
      <c r="AD91" s="64" t="s">
        <v>53</v>
      </c>
      <c r="AE91" s="68" t="s">
        <v>726</v>
      </c>
      <c r="AF91" s="64" t="s">
        <v>727</v>
      </c>
      <c r="AG91" s="64" t="s">
        <v>728</v>
      </c>
      <c r="AH91" s="64" t="s">
        <v>729</v>
      </c>
      <c r="AI91" s="19"/>
      <c r="AJ91" s="64" t="s">
        <v>59</v>
      </c>
      <c r="AK91" s="64" t="s">
        <v>60</v>
      </c>
      <c r="AL91" s="64" t="s">
        <v>61</v>
      </c>
      <c r="AM91" s="64"/>
      <c r="AN91" s="70"/>
      <c r="AO91" s="72"/>
    </row>
    <row r="92" spans="1:41" ht="16.5" thickBot="1">
      <c r="A92" s="7">
        <v>34</v>
      </c>
      <c r="B92" s="59" t="s">
        <v>41</v>
      </c>
      <c r="C92" s="63" t="s">
        <v>730</v>
      </c>
      <c r="D92" s="64" t="s">
        <v>731</v>
      </c>
      <c r="E92" s="64" t="s">
        <v>44</v>
      </c>
      <c r="F92" s="65" t="s">
        <v>699</v>
      </c>
      <c r="G92" s="66" t="s">
        <v>700</v>
      </c>
      <c r="H92" s="67" t="s">
        <v>701</v>
      </c>
      <c r="I92" s="64" t="s">
        <v>702</v>
      </c>
      <c r="J92" s="64">
        <v>3</v>
      </c>
      <c r="K92" s="68" t="s">
        <v>732</v>
      </c>
      <c r="L92" s="69">
        <v>8007663365</v>
      </c>
      <c r="M92" s="64">
        <v>74.599999999999994</v>
      </c>
      <c r="N92" s="64" t="s">
        <v>733</v>
      </c>
      <c r="O92" s="64">
        <v>55.2</v>
      </c>
      <c r="P92" s="64" t="s">
        <v>109</v>
      </c>
      <c r="Q92" s="64" t="s">
        <v>50</v>
      </c>
      <c r="R92" s="20" t="s">
        <v>51</v>
      </c>
      <c r="S92" s="20" t="s">
        <v>51</v>
      </c>
      <c r="T92" s="20" t="s">
        <v>51</v>
      </c>
      <c r="U92" s="70"/>
      <c r="V92" s="70"/>
      <c r="W92" s="70"/>
      <c r="X92" s="70"/>
      <c r="Y92" s="70"/>
      <c r="Z92" s="70"/>
      <c r="AA92" s="70"/>
      <c r="AB92" s="70"/>
      <c r="AC92" s="64" t="s">
        <v>100</v>
      </c>
      <c r="AD92" s="64" t="s">
        <v>53</v>
      </c>
      <c r="AE92" s="68" t="s">
        <v>734</v>
      </c>
      <c r="AF92" s="71">
        <v>36049</v>
      </c>
      <c r="AG92" s="64" t="s">
        <v>317</v>
      </c>
      <c r="AH92" s="64" t="s">
        <v>500</v>
      </c>
      <c r="AI92" s="19"/>
      <c r="AJ92" s="64" t="s">
        <v>59</v>
      </c>
      <c r="AK92" s="64" t="s">
        <v>396</v>
      </c>
      <c r="AL92" s="64" t="s">
        <v>61</v>
      </c>
      <c r="AM92" s="64"/>
      <c r="AN92" s="70"/>
      <c r="AO92" s="72"/>
    </row>
    <row r="93" spans="1:41" ht="16.5" thickBot="1">
      <c r="A93" s="7">
        <v>36</v>
      </c>
      <c r="B93" s="59" t="s">
        <v>41</v>
      </c>
      <c r="C93" s="63" t="s">
        <v>735</v>
      </c>
      <c r="D93" s="64" t="s">
        <v>736</v>
      </c>
      <c r="E93" s="64" t="s">
        <v>44</v>
      </c>
      <c r="F93" s="65" t="s">
        <v>699</v>
      </c>
      <c r="G93" s="66" t="s">
        <v>700</v>
      </c>
      <c r="H93" s="67" t="s">
        <v>701</v>
      </c>
      <c r="I93" s="64" t="s">
        <v>702</v>
      </c>
      <c r="J93" s="64">
        <v>3</v>
      </c>
      <c r="K93" s="68" t="s">
        <v>737</v>
      </c>
      <c r="L93" s="69">
        <v>9561721557</v>
      </c>
      <c r="M93" s="64">
        <v>77.900000000000006</v>
      </c>
      <c r="N93" s="64" t="s">
        <v>50</v>
      </c>
      <c r="O93" s="64">
        <v>65.8</v>
      </c>
      <c r="P93" s="64" t="s">
        <v>109</v>
      </c>
      <c r="Q93" s="64" t="s">
        <v>50</v>
      </c>
      <c r="R93" s="20" t="s">
        <v>51</v>
      </c>
      <c r="S93" s="20" t="s">
        <v>51</v>
      </c>
      <c r="T93" s="20" t="s">
        <v>51</v>
      </c>
      <c r="U93" s="70"/>
      <c r="V93" s="70"/>
      <c r="W93" s="70"/>
      <c r="X93" s="70"/>
      <c r="Y93" s="70"/>
      <c r="Z93" s="70"/>
      <c r="AA93" s="70"/>
      <c r="AB93" s="70"/>
      <c r="AC93" s="64" t="s">
        <v>717</v>
      </c>
      <c r="AD93" s="64" t="s">
        <v>53</v>
      </c>
      <c r="AE93" s="68" t="s">
        <v>738</v>
      </c>
      <c r="AF93" s="71">
        <v>36111</v>
      </c>
      <c r="AG93" s="64" t="s">
        <v>77</v>
      </c>
      <c r="AH93" s="64" t="s">
        <v>739</v>
      </c>
      <c r="AI93" s="19"/>
      <c r="AJ93" s="64" t="s">
        <v>59</v>
      </c>
      <c r="AK93" s="64" t="s">
        <v>60</v>
      </c>
      <c r="AL93" s="64" t="s">
        <v>61</v>
      </c>
      <c r="AM93" s="64"/>
      <c r="AN93" s="70"/>
      <c r="AO93" s="72"/>
    </row>
    <row r="94" spans="1:41" ht="15.75" thickBot="1">
      <c r="A94" s="7">
        <v>69</v>
      </c>
      <c r="B94" s="73" t="s">
        <v>41</v>
      </c>
      <c r="C94" s="63" t="s">
        <v>740</v>
      </c>
      <c r="D94" s="64" t="s">
        <v>741</v>
      </c>
      <c r="E94" s="64" t="s">
        <v>73</v>
      </c>
      <c r="F94" s="65" t="s">
        <v>699</v>
      </c>
      <c r="G94" s="66" t="s">
        <v>700</v>
      </c>
      <c r="H94" s="67" t="s">
        <v>701</v>
      </c>
      <c r="I94" s="64" t="s">
        <v>702</v>
      </c>
      <c r="J94" s="64">
        <v>3</v>
      </c>
      <c r="K94" s="68" t="s">
        <v>742</v>
      </c>
      <c r="L94" s="69">
        <v>9417647436</v>
      </c>
      <c r="M94" s="64">
        <v>87.4</v>
      </c>
      <c r="N94" s="64" t="s">
        <v>50</v>
      </c>
      <c r="O94" s="64">
        <v>74.8</v>
      </c>
      <c r="P94" s="64" t="s">
        <v>109</v>
      </c>
      <c r="Q94" s="64" t="s">
        <v>50</v>
      </c>
      <c r="R94" s="20" t="s">
        <v>51</v>
      </c>
      <c r="S94" s="20" t="s">
        <v>51</v>
      </c>
      <c r="T94" s="20" t="s">
        <v>51</v>
      </c>
      <c r="U94" s="70"/>
      <c r="V94" s="70"/>
      <c r="W94" s="70"/>
      <c r="X94" s="70"/>
      <c r="Y94" s="70"/>
      <c r="Z94" s="70"/>
      <c r="AA94" s="70"/>
      <c r="AB94" s="70"/>
      <c r="AC94" s="64" t="s">
        <v>100</v>
      </c>
      <c r="AD94" s="64" t="s">
        <v>53</v>
      </c>
      <c r="AE94" s="68" t="s">
        <v>743</v>
      </c>
      <c r="AF94" s="64" t="s">
        <v>744</v>
      </c>
      <c r="AG94" s="64" t="s">
        <v>745</v>
      </c>
      <c r="AH94" s="64" t="s">
        <v>746</v>
      </c>
      <c r="AI94" s="19"/>
      <c r="AJ94" s="64" t="s">
        <v>150</v>
      </c>
      <c r="AK94" s="64" t="s">
        <v>60</v>
      </c>
      <c r="AL94" s="64" t="s">
        <v>61</v>
      </c>
      <c r="AM94" s="64"/>
      <c r="AN94" s="70"/>
      <c r="AO94" s="72"/>
    </row>
    <row r="95" spans="1:41" ht="15.75" thickBot="1">
      <c r="A95" s="7">
        <v>89</v>
      </c>
      <c r="B95" s="74" t="s">
        <v>41</v>
      </c>
      <c r="C95" s="75" t="s">
        <v>747</v>
      </c>
      <c r="D95" s="76" t="s">
        <v>748</v>
      </c>
      <c r="E95" s="76" t="s">
        <v>73</v>
      </c>
      <c r="F95" s="65" t="s">
        <v>699</v>
      </c>
      <c r="G95" s="66" t="s">
        <v>700</v>
      </c>
      <c r="H95" s="67" t="s">
        <v>701</v>
      </c>
      <c r="I95" s="76" t="s">
        <v>702</v>
      </c>
      <c r="J95" s="76">
        <v>3</v>
      </c>
      <c r="K95" s="77" t="s">
        <v>749</v>
      </c>
      <c r="L95" s="78">
        <v>8349119924</v>
      </c>
      <c r="M95" s="76">
        <v>89</v>
      </c>
      <c r="N95" s="76" t="s">
        <v>750</v>
      </c>
      <c r="O95" s="76">
        <v>81.2</v>
      </c>
      <c r="P95" s="76" t="s">
        <v>109</v>
      </c>
      <c r="Q95" s="76" t="s">
        <v>750</v>
      </c>
      <c r="R95" s="35" t="s">
        <v>51</v>
      </c>
      <c r="S95" s="35" t="s">
        <v>51</v>
      </c>
      <c r="T95" s="35" t="s">
        <v>51</v>
      </c>
      <c r="U95" s="79"/>
      <c r="V95" s="79"/>
      <c r="W95" s="79"/>
      <c r="X95" s="79"/>
      <c r="Y95" s="79"/>
      <c r="Z95" s="79"/>
      <c r="AA95" s="79"/>
      <c r="AB95" s="79"/>
      <c r="AC95" s="76" t="s">
        <v>717</v>
      </c>
      <c r="AD95" s="76" t="s">
        <v>53</v>
      </c>
      <c r="AE95" s="77" t="s">
        <v>751</v>
      </c>
      <c r="AF95" s="76" t="s">
        <v>752</v>
      </c>
      <c r="AG95" s="76" t="s">
        <v>753</v>
      </c>
      <c r="AH95" s="76" t="s">
        <v>754</v>
      </c>
      <c r="AI95" s="34"/>
      <c r="AJ95" s="76" t="s">
        <v>150</v>
      </c>
      <c r="AK95" s="76" t="s">
        <v>60</v>
      </c>
      <c r="AL95" s="76" t="s">
        <v>61</v>
      </c>
      <c r="AM95" s="76"/>
      <c r="AN95" s="79"/>
      <c r="AO95" s="80"/>
    </row>
    <row r="96" spans="1:41" ht="15.75" thickBot="1">
      <c r="A96" s="7">
        <v>115</v>
      </c>
      <c r="B96" s="81" t="s">
        <v>41</v>
      </c>
      <c r="C96" s="82" t="s">
        <v>755</v>
      </c>
      <c r="D96" s="81" t="s">
        <v>756</v>
      </c>
      <c r="E96" s="81" t="s">
        <v>73</v>
      </c>
      <c r="F96" s="65" t="s">
        <v>699</v>
      </c>
      <c r="G96" s="66" t="s">
        <v>700</v>
      </c>
      <c r="H96" s="67" t="s">
        <v>701</v>
      </c>
      <c r="I96" s="81" t="s">
        <v>702</v>
      </c>
      <c r="J96" s="81">
        <v>3</v>
      </c>
      <c r="K96" s="83" t="s">
        <v>757</v>
      </c>
      <c r="L96" s="84">
        <v>7276805677</v>
      </c>
      <c r="M96" s="81">
        <v>56.36</v>
      </c>
      <c r="N96" s="81" t="s">
        <v>733</v>
      </c>
      <c r="O96" s="81">
        <v>52.96</v>
      </c>
      <c r="P96" s="81" t="s">
        <v>109</v>
      </c>
      <c r="Q96" s="81" t="s">
        <v>733</v>
      </c>
      <c r="R96" s="42" t="s">
        <v>51</v>
      </c>
      <c r="S96" s="42" t="s">
        <v>51</v>
      </c>
      <c r="T96" s="42" t="s">
        <v>51</v>
      </c>
      <c r="U96" s="85"/>
      <c r="V96" s="85"/>
      <c r="W96" s="85"/>
      <c r="X96" s="85"/>
      <c r="Y96" s="85"/>
      <c r="Z96" s="85"/>
      <c r="AA96" s="85"/>
      <c r="AB96" s="85"/>
      <c r="AC96" s="81" t="s">
        <v>100</v>
      </c>
      <c r="AD96" s="81" t="s">
        <v>53</v>
      </c>
      <c r="AE96" s="83" t="s">
        <v>758</v>
      </c>
      <c r="AF96" s="86">
        <v>35827</v>
      </c>
      <c r="AG96" s="81" t="s">
        <v>759</v>
      </c>
      <c r="AH96" s="81" t="s">
        <v>760</v>
      </c>
      <c r="AI96" s="41"/>
      <c r="AJ96" s="81" t="s">
        <v>150</v>
      </c>
      <c r="AK96" s="81" t="s">
        <v>60</v>
      </c>
      <c r="AL96" s="81" t="s">
        <v>61</v>
      </c>
      <c r="AM96" s="81"/>
      <c r="AN96" s="40"/>
      <c r="AO96" s="40"/>
    </row>
    <row r="97" spans="1:41" ht="15.75" thickBot="1">
      <c r="A97" s="7">
        <v>133</v>
      </c>
      <c r="B97" s="87" t="s">
        <v>41</v>
      </c>
      <c r="C97" s="88" t="s">
        <v>761</v>
      </c>
      <c r="D97" s="89" t="s">
        <v>762</v>
      </c>
      <c r="E97" s="89" t="s">
        <v>73</v>
      </c>
      <c r="F97" s="65" t="s">
        <v>699</v>
      </c>
      <c r="G97" s="66" t="s">
        <v>700</v>
      </c>
      <c r="H97" s="67" t="s">
        <v>701</v>
      </c>
      <c r="I97" s="89" t="s">
        <v>702</v>
      </c>
      <c r="J97" s="89">
        <v>3</v>
      </c>
      <c r="K97" s="90" t="s">
        <v>763</v>
      </c>
      <c r="L97" s="91">
        <v>8237582950</v>
      </c>
      <c r="M97" s="89">
        <v>60.6</v>
      </c>
      <c r="N97" s="89" t="s">
        <v>50</v>
      </c>
      <c r="O97" s="89">
        <v>58.62</v>
      </c>
      <c r="P97" s="89" t="s">
        <v>109</v>
      </c>
      <c r="Q97" s="89" t="s">
        <v>733</v>
      </c>
      <c r="R97" s="15" t="s">
        <v>51</v>
      </c>
      <c r="S97" s="15" t="s">
        <v>51</v>
      </c>
      <c r="T97" s="15" t="s">
        <v>51</v>
      </c>
      <c r="U97" s="92"/>
      <c r="V97" s="92"/>
      <c r="W97" s="92"/>
      <c r="X97" s="92"/>
      <c r="Y97" s="92"/>
      <c r="Z97" s="92"/>
      <c r="AA97" s="92"/>
      <c r="AB97" s="92"/>
      <c r="AC97" s="89" t="s">
        <v>100</v>
      </c>
      <c r="AD97" s="89" t="s">
        <v>53</v>
      </c>
      <c r="AE97" s="90" t="s">
        <v>764</v>
      </c>
      <c r="AF97" s="89" t="s">
        <v>765</v>
      </c>
      <c r="AG97" s="89" t="s">
        <v>766</v>
      </c>
      <c r="AH97" s="89" t="s">
        <v>767</v>
      </c>
      <c r="AI97" s="11"/>
      <c r="AJ97" s="89" t="s">
        <v>59</v>
      </c>
      <c r="AK97" s="89" t="s">
        <v>60</v>
      </c>
      <c r="AL97" s="89" t="s">
        <v>61</v>
      </c>
      <c r="AM97" s="89"/>
      <c r="AN97" s="92"/>
      <c r="AO97" s="93"/>
    </row>
    <row r="98" spans="1:41" ht="15.75" thickBot="1">
      <c r="A98" s="7">
        <v>140</v>
      </c>
      <c r="B98" s="73" t="s">
        <v>41</v>
      </c>
      <c r="C98" s="63" t="s">
        <v>768</v>
      </c>
      <c r="D98" s="64" t="s">
        <v>769</v>
      </c>
      <c r="E98" s="64" t="s">
        <v>44</v>
      </c>
      <c r="F98" s="65" t="s">
        <v>699</v>
      </c>
      <c r="G98" s="66" t="s">
        <v>700</v>
      </c>
      <c r="H98" s="67" t="s">
        <v>701</v>
      </c>
      <c r="I98" s="64" t="s">
        <v>702</v>
      </c>
      <c r="J98" s="64">
        <v>3</v>
      </c>
      <c r="K98" s="68" t="s">
        <v>770</v>
      </c>
      <c r="L98" s="69">
        <v>9767869691</v>
      </c>
      <c r="M98" s="64">
        <v>77.8</v>
      </c>
      <c r="N98" s="64" t="s">
        <v>733</v>
      </c>
      <c r="O98" s="64">
        <v>55.85</v>
      </c>
      <c r="P98" s="64" t="s">
        <v>109</v>
      </c>
      <c r="Q98" s="64" t="s">
        <v>733</v>
      </c>
      <c r="R98" s="20" t="s">
        <v>51</v>
      </c>
      <c r="S98" s="20" t="s">
        <v>51</v>
      </c>
      <c r="T98" s="20" t="s">
        <v>51</v>
      </c>
      <c r="U98" s="70"/>
      <c r="V98" s="70"/>
      <c r="W98" s="70"/>
      <c r="X98" s="70"/>
      <c r="Y98" s="70"/>
      <c r="Z98" s="70"/>
      <c r="AA98" s="70"/>
      <c r="AB98" s="70"/>
      <c r="AC98" s="64" t="s">
        <v>52</v>
      </c>
      <c r="AD98" s="64" t="s">
        <v>53</v>
      </c>
      <c r="AE98" s="68" t="s">
        <v>771</v>
      </c>
      <c r="AF98" s="64" t="s">
        <v>772</v>
      </c>
      <c r="AG98" s="64" t="s">
        <v>773</v>
      </c>
      <c r="AH98" s="64" t="s">
        <v>774</v>
      </c>
      <c r="AI98" s="19"/>
      <c r="AJ98" s="64" t="s">
        <v>59</v>
      </c>
      <c r="AK98" s="64" t="s">
        <v>178</v>
      </c>
      <c r="AL98" s="64" t="s">
        <v>61</v>
      </c>
      <c r="AM98" s="64"/>
      <c r="AN98" s="70"/>
      <c r="AO98" s="72"/>
    </row>
    <row r="99" spans="1:41" ht="15.75" thickBot="1">
      <c r="A99" s="7">
        <v>148</v>
      </c>
      <c r="B99" s="73" t="s">
        <v>41</v>
      </c>
      <c r="C99" s="63" t="s">
        <v>775</v>
      </c>
      <c r="D99" s="64" t="s">
        <v>776</v>
      </c>
      <c r="E99" s="64" t="s">
        <v>73</v>
      </c>
      <c r="F99" s="65" t="s">
        <v>699</v>
      </c>
      <c r="G99" s="66" t="s">
        <v>700</v>
      </c>
      <c r="H99" s="67" t="s">
        <v>701</v>
      </c>
      <c r="I99" s="64" t="s">
        <v>702</v>
      </c>
      <c r="J99" s="64">
        <v>3</v>
      </c>
      <c r="K99" s="68" t="s">
        <v>777</v>
      </c>
      <c r="L99" s="69">
        <v>7387696415</v>
      </c>
      <c r="M99" s="64">
        <v>76</v>
      </c>
      <c r="N99" s="64" t="s">
        <v>50</v>
      </c>
      <c r="O99" s="64">
        <v>78.599999999999994</v>
      </c>
      <c r="P99" s="64" t="s">
        <v>109</v>
      </c>
      <c r="Q99" s="64" t="s">
        <v>50</v>
      </c>
      <c r="R99" s="20" t="s">
        <v>51</v>
      </c>
      <c r="S99" s="20" t="s">
        <v>51</v>
      </c>
      <c r="T99" s="20" t="s">
        <v>51</v>
      </c>
      <c r="U99" s="70"/>
      <c r="V99" s="70"/>
      <c r="W99" s="70"/>
      <c r="X99" s="70"/>
      <c r="Y99" s="70"/>
      <c r="Z99" s="70"/>
      <c r="AA99" s="70"/>
      <c r="AB99" s="70"/>
      <c r="AC99" s="64" t="s">
        <v>52</v>
      </c>
      <c r="AD99" s="64" t="s">
        <v>53</v>
      </c>
      <c r="AE99" s="68" t="s">
        <v>778</v>
      </c>
      <c r="AF99" s="64" t="s">
        <v>779</v>
      </c>
      <c r="AG99" s="64" t="s">
        <v>780</v>
      </c>
      <c r="AH99" s="64" t="s">
        <v>781</v>
      </c>
      <c r="AI99" s="19"/>
      <c r="AJ99" s="64" t="s">
        <v>150</v>
      </c>
      <c r="AK99" s="64" t="s">
        <v>60</v>
      </c>
      <c r="AL99" s="64" t="s">
        <v>61</v>
      </c>
      <c r="AM99" s="64"/>
      <c r="AN99" s="70"/>
      <c r="AO99" s="72"/>
    </row>
    <row r="100" spans="1:41" ht="15.75" thickBot="1">
      <c r="A100" s="7">
        <v>151</v>
      </c>
      <c r="B100" s="73" t="s">
        <v>41</v>
      </c>
      <c r="C100" s="63" t="s">
        <v>782</v>
      </c>
      <c r="D100" s="64" t="s">
        <v>783</v>
      </c>
      <c r="E100" s="64" t="s">
        <v>73</v>
      </c>
      <c r="F100" s="65" t="s">
        <v>699</v>
      </c>
      <c r="G100" s="66" t="s">
        <v>700</v>
      </c>
      <c r="H100" s="67" t="s">
        <v>701</v>
      </c>
      <c r="I100" s="64" t="s">
        <v>702</v>
      </c>
      <c r="J100" s="64">
        <v>3</v>
      </c>
      <c r="K100" s="68" t="s">
        <v>784</v>
      </c>
      <c r="L100" s="69">
        <v>7744817156</v>
      </c>
      <c r="M100" s="64">
        <v>72.599999999999994</v>
      </c>
      <c r="N100" s="64" t="s">
        <v>733</v>
      </c>
      <c r="O100" s="64">
        <v>63.16</v>
      </c>
      <c r="P100" s="64" t="s">
        <v>109</v>
      </c>
      <c r="Q100" s="64" t="s">
        <v>785</v>
      </c>
      <c r="R100" s="20" t="s">
        <v>51</v>
      </c>
      <c r="S100" s="20" t="s">
        <v>51</v>
      </c>
      <c r="T100" s="20" t="s">
        <v>51</v>
      </c>
      <c r="U100" s="70"/>
      <c r="V100" s="70"/>
      <c r="W100" s="70"/>
      <c r="X100" s="70"/>
      <c r="Y100" s="70"/>
      <c r="Z100" s="70"/>
      <c r="AA100" s="70"/>
      <c r="AB100" s="70"/>
      <c r="AC100" s="64" t="s">
        <v>100</v>
      </c>
      <c r="AD100" s="64" t="s">
        <v>53</v>
      </c>
      <c r="AE100" s="68" t="s">
        <v>786</v>
      </c>
      <c r="AF100" s="71">
        <v>36071</v>
      </c>
      <c r="AG100" s="64" t="s">
        <v>787</v>
      </c>
      <c r="AH100" s="64" t="s">
        <v>389</v>
      </c>
      <c r="AI100" s="19"/>
      <c r="AJ100" s="64" t="s">
        <v>788</v>
      </c>
      <c r="AK100" s="64" t="s">
        <v>60</v>
      </c>
      <c r="AL100" s="64" t="s">
        <v>61</v>
      </c>
      <c r="AM100" s="64"/>
      <c r="AN100" s="70"/>
      <c r="AO100" s="72"/>
    </row>
    <row r="101" spans="1:41" ht="15.75" thickBot="1">
      <c r="A101" s="7">
        <v>153</v>
      </c>
      <c r="B101" s="73" t="s">
        <v>41</v>
      </c>
      <c r="C101" s="63" t="s">
        <v>789</v>
      </c>
      <c r="D101" s="64" t="s">
        <v>790</v>
      </c>
      <c r="E101" s="64" t="s">
        <v>44</v>
      </c>
      <c r="F101" s="65" t="s">
        <v>699</v>
      </c>
      <c r="G101" s="66" t="s">
        <v>700</v>
      </c>
      <c r="H101" s="67" t="s">
        <v>701</v>
      </c>
      <c r="I101" s="64" t="s">
        <v>702</v>
      </c>
      <c r="J101" s="64">
        <v>3</v>
      </c>
      <c r="K101" s="68" t="s">
        <v>791</v>
      </c>
      <c r="L101" s="69">
        <v>7038819249</v>
      </c>
      <c r="M101" s="64">
        <v>81</v>
      </c>
      <c r="N101" s="64" t="s">
        <v>733</v>
      </c>
      <c r="O101" s="64">
        <v>62.77</v>
      </c>
      <c r="P101" s="64" t="s">
        <v>109</v>
      </c>
      <c r="Q101" s="64" t="s">
        <v>733</v>
      </c>
      <c r="R101" s="20" t="s">
        <v>51</v>
      </c>
      <c r="S101" s="20" t="s">
        <v>51</v>
      </c>
      <c r="T101" s="20" t="s">
        <v>51</v>
      </c>
      <c r="U101" s="70"/>
      <c r="V101" s="70"/>
      <c r="W101" s="70"/>
      <c r="X101" s="70"/>
      <c r="Y101" s="70"/>
      <c r="Z101" s="70"/>
      <c r="AA101" s="70"/>
      <c r="AB101" s="70"/>
      <c r="AC101" s="64" t="s">
        <v>100</v>
      </c>
      <c r="AD101" s="64" t="s">
        <v>53</v>
      </c>
      <c r="AE101" s="68" t="s">
        <v>792</v>
      </c>
      <c r="AF101" s="64" t="s">
        <v>793</v>
      </c>
      <c r="AG101" s="64" t="s">
        <v>794</v>
      </c>
      <c r="AH101" s="64" t="s">
        <v>795</v>
      </c>
      <c r="AI101" s="19"/>
      <c r="AJ101" s="64" t="s">
        <v>71</v>
      </c>
      <c r="AK101" s="64" t="s">
        <v>60</v>
      </c>
      <c r="AL101" s="64" t="s">
        <v>61</v>
      </c>
      <c r="AM101" s="64"/>
      <c r="AN101" s="70"/>
      <c r="AO101" s="72"/>
    </row>
    <row r="102" spans="1:41" ht="15.75" thickBot="1">
      <c r="A102" s="7">
        <v>160</v>
      </c>
      <c r="B102" s="73" t="s">
        <v>41</v>
      </c>
      <c r="C102" s="63" t="s">
        <v>796</v>
      </c>
      <c r="D102" s="64" t="s">
        <v>797</v>
      </c>
      <c r="E102" s="64" t="s">
        <v>73</v>
      </c>
      <c r="F102" s="65" t="s">
        <v>699</v>
      </c>
      <c r="G102" s="66" t="s">
        <v>700</v>
      </c>
      <c r="H102" s="67" t="s">
        <v>701</v>
      </c>
      <c r="I102" s="64" t="s">
        <v>702</v>
      </c>
      <c r="J102" s="64">
        <v>3</v>
      </c>
      <c r="K102" s="68" t="s">
        <v>798</v>
      </c>
      <c r="L102" s="69">
        <v>9762724982</v>
      </c>
      <c r="M102" s="64">
        <v>7.2</v>
      </c>
      <c r="N102" s="64" t="s">
        <v>50</v>
      </c>
      <c r="O102" s="64">
        <v>52.01</v>
      </c>
      <c r="P102" s="64" t="s">
        <v>109</v>
      </c>
      <c r="Q102" s="64" t="s">
        <v>50</v>
      </c>
      <c r="R102" s="20" t="s">
        <v>51</v>
      </c>
      <c r="S102" s="20" t="s">
        <v>51</v>
      </c>
      <c r="T102" s="20" t="s">
        <v>51</v>
      </c>
      <c r="U102" s="70"/>
      <c r="V102" s="70"/>
      <c r="W102" s="70"/>
      <c r="X102" s="70"/>
      <c r="Y102" s="70"/>
      <c r="Z102" s="70"/>
      <c r="AA102" s="70"/>
      <c r="AB102" s="70"/>
      <c r="AC102" s="64" t="s">
        <v>100</v>
      </c>
      <c r="AD102" s="64" t="s">
        <v>53</v>
      </c>
      <c r="AE102" s="68" t="s">
        <v>799</v>
      </c>
      <c r="AF102" s="64" t="s">
        <v>800</v>
      </c>
      <c r="AG102" s="64" t="s">
        <v>801</v>
      </c>
      <c r="AH102" s="64" t="s">
        <v>802</v>
      </c>
      <c r="AI102" s="19"/>
      <c r="AJ102" s="64" t="s">
        <v>59</v>
      </c>
      <c r="AK102" s="64" t="s">
        <v>60</v>
      </c>
      <c r="AL102" s="64" t="s">
        <v>61</v>
      </c>
      <c r="AM102" s="64"/>
      <c r="AN102" s="70"/>
      <c r="AO102" s="72"/>
    </row>
    <row r="103" spans="1:41" ht="15.75" thickBot="1">
      <c r="A103" s="7">
        <v>164</v>
      </c>
      <c r="B103" s="73" t="s">
        <v>41</v>
      </c>
      <c r="C103" s="63" t="s">
        <v>803</v>
      </c>
      <c r="D103" s="64" t="s">
        <v>804</v>
      </c>
      <c r="E103" s="64" t="s">
        <v>73</v>
      </c>
      <c r="F103" s="65" t="s">
        <v>699</v>
      </c>
      <c r="G103" s="66" t="s">
        <v>700</v>
      </c>
      <c r="H103" s="67" t="s">
        <v>701</v>
      </c>
      <c r="I103" s="64" t="s">
        <v>702</v>
      </c>
      <c r="J103" s="64">
        <v>3</v>
      </c>
      <c r="K103" s="68" t="s">
        <v>805</v>
      </c>
      <c r="L103" s="69">
        <v>9179820960</v>
      </c>
      <c r="M103" s="64">
        <v>7.6</v>
      </c>
      <c r="N103" s="64" t="s">
        <v>50</v>
      </c>
      <c r="O103" s="64">
        <v>72.400000000000006</v>
      </c>
      <c r="P103" s="64" t="s">
        <v>109</v>
      </c>
      <c r="Q103" s="64" t="s">
        <v>50</v>
      </c>
      <c r="R103" s="20" t="s">
        <v>51</v>
      </c>
      <c r="S103" s="20" t="s">
        <v>51</v>
      </c>
      <c r="T103" s="20" t="s">
        <v>51</v>
      </c>
      <c r="U103" s="70"/>
      <c r="V103" s="70"/>
      <c r="W103" s="70"/>
      <c r="X103" s="70"/>
      <c r="Y103" s="70"/>
      <c r="Z103" s="70"/>
      <c r="AA103" s="70"/>
      <c r="AB103" s="70"/>
      <c r="AC103" s="64" t="s">
        <v>100</v>
      </c>
      <c r="AD103" s="64" t="s">
        <v>53</v>
      </c>
      <c r="AE103" s="68" t="s">
        <v>806</v>
      </c>
      <c r="AF103" s="71">
        <v>36015</v>
      </c>
      <c r="AG103" s="64" t="s">
        <v>595</v>
      </c>
      <c r="AH103" s="64" t="s">
        <v>807</v>
      </c>
      <c r="AI103" s="19"/>
      <c r="AJ103" s="64" t="s">
        <v>59</v>
      </c>
      <c r="AK103" s="64" t="s">
        <v>60</v>
      </c>
      <c r="AL103" s="64" t="s">
        <v>61</v>
      </c>
      <c r="AM103" s="64"/>
      <c r="AN103" s="70"/>
      <c r="AO103" s="72"/>
    </row>
    <row r="104" spans="1:41" ht="15.75" thickBot="1">
      <c r="A104" s="7">
        <v>203</v>
      </c>
      <c r="B104" s="73" t="s">
        <v>41</v>
      </c>
      <c r="C104" s="63" t="s">
        <v>808</v>
      </c>
      <c r="D104" s="64" t="s">
        <v>809</v>
      </c>
      <c r="E104" s="64" t="s">
        <v>73</v>
      </c>
      <c r="F104" s="65" t="s">
        <v>699</v>
      </c>
      <c r="G104" s="66" t="s">
        <v>700</v>
      </c>
      <c r="H104" s="67" t="s">
        <v>701</v>
      </c>
      <c r="I104" s="64" t="s">
        <v>702</v>
      </c>
      <c r="J104" s="64">
        <v>3</v>
      </c>
      <c r="K104" s="68" t="s">
        <v>810</v>
      </c>
      <c r="L104" s="69">
        <v>7559453827</v>
      </c>
      <c r="M104" s="64">
        <v>74</v>
      </c>
      <c r="N104" s="64" t="s">
        <v>126</v>
      </c>
      <c r="O104" s="64">
        <v>78.599999999999994</v>
      </c>
      <c r="P104" s="64" t="s">
        <v>109</v>
      </c>
      <c r="Q104" s="64" t="s">
        <v>50</v>
      </c>
      <c r="R104" s="20" t="s">
        <v>51</v>
      </c>
      <c r="S104" s="20" t="s">
        <v>51</v>
      </c>
      <c r="T104" s="20" t="s">
        <v>51</v>
      </c>
      <c r="U104" s="70"/>
      <c r="V104" s="70"/>
      <c r="W104" s="70"/>
      <c r="X104" s="70"/>
      <c r="Y104" s="70"/>
      <c r="Z104" s="70"/>
      <c r="AA104" s="70"/>
      <c r="AB104" s="70"/>
      <c r="AC104" s="64" t="s">
        <v>52</v>
      </c>
      <c r="AD104" s="64" t="s">
        <v>53</v>
      </c>
      <c r="AE104" s="68" t="s">
        <v>811</v>
      </c>
      <c r="AF104" s="64" t="s">
        <v>812</v>
      </c>
      <c r="AG104" s="64" t="s">
        <v>813</v>
      </c>
      <c r="AH104" s="64" t="s">
        <v>814</v>
      </c>
      <c r="AI104" s="19"/>
      <c r="AJ104" s="64" t="s">
        <v>59</v>
      </c>
      <c r="AK104" s="64" t="s">
        <v>178</v>
      </c>
      <c r="AL104" s="64" t="s">
        <v>61</v>
      </c>
      <c r="AM104" s="64"/>
      <c r="AN104" s="70"/>
      <c r="AO104" s="72"/>
    </row>
    <row r="105" spans="1:41" ht="15.75" thickBot="1">
      <c r="A105" s="7">
        <v>216</v>
      </c>
      <c r="B105" s="73" t="s">
        <v>41</v>
      </c>
      <c r="C105" s="63" t="s">
        <v>815</v>
      </c>
      <c r="D105" s="64" t="s">
        <v>816</v>
      </c>
      <c r="E105" s="64" t="s">
        <v>44</v>
      </c>
      <c r="F105" s="65" t="s">
        <v>699</v>
      </c>
      <c r="G105" s="66" t="s">
        <v>700</v>
      </c>
      <c r="H105" s="67" t="s">
        <v>701</v>
      </c>
      <c r="I105" s="64" t="s">
        <v>702</v>
      </c>
      <c r="J105" s="64">
        <v>3</v>
      </c>
      <c r="K105" s="68" t="s">
        <v>817</v>
      </c>
      <c r="L105" s="69">
        <v>9970504361</v>
      </c>
      <c r="M105" s="64">
        <v>87.2</v>
      </c>
      <c r="N105" s="64" t="s">
        <v>733</v>
      </c>
      <c r="O105" s="64">
        <v>58.92</v>
      </c>
      <c r="P105" s="64" t="s">
        <v>109</v>
      </c>
      <c r="Q105" s="64" t="s">
        <v>733</v>
      </c>
      <c r="R105" s="20" t="s">
        <v>51</v>
      </c>
      <c r="S105" s="20" t="s">
        <v>51</v>
      </c>
      <c r="T105" s="20" t="s">
        <v>51</v>
      </c>
      <c r="U105" s="70"/>
      <c r="V105" s="70"/>
      <c r="W105" s="70"/>
      <c r="X105" s="70"/>
      <c r="Y105" s="70"/>
      <c r="Z105" s="70"/>
      <c r="AA105" s="70"/>
      <c r="AB105" s="70"/>
      <c r="AC105" s="64" t="s">
        <v>100</v>
      </c>
      <c r="AD105" s="64" t="s">
        <v>53</v>
      </c>
      <c r="AE105" s="68" t="s">
        <v>818</v>
      </c>
      <c r="AF105" s="64" t="s">
        <v>819</v>
      </c>
      <c r="AG105" s="64" t="s">
        <v>168</v>
      </c>
      <c r="AH105" s="64" t="s">
        <v>257</v>
      </c>
      <c r="AI105" s="19"/>
      <c r="AJ105" s="64" t="s">
        <v>71</v>
      </c>
      <c r="AK105" s="64" t="s">
        <v>60</v>
      </c>
      <c r="AL105" s="64" t="s">
        <v>61</v>
      </c>
      <c r="AM105" s="64"/>
      <c r="AN105" s="70"/>
      <c r="AO105" s="72"/>
    </row>
    <row r="106" spans="1:41" ht="15.75" thickBot="1">
      <c r="A106" s="7">
        <v>228</v>
      </c>
      <c r="B106" s="73" t="s">
        <v>41</v>
      </c>
      <c r="C106" s="63" t="s">
        <v>820</v>
      </c>
      <c r="D106" s="64" t="s">
        <v>821</v>
      </c>
      <c r="E106" s="64" t="s">
        <v>73</v>
      </c>
      <c r="F106" s="65" t="s">
        <v>699</v>
      </c>
      <c r="G106" s="66" t="s">
        <v>700</v>
      </c>
      <c r="H106" s="67" t="s">
        <v>701</v>
      </c>
      <c r="I106" s="64" t="s">
        <v>702</v>
      </c>
      <c r="J106" s="64">
        <v>3</v>
      </c>
      <c r="K106" s="68" t="s">
        <v>822</v>
      </c>
      <c r="L106" s="69">
        <v>9018353233</v>
      </c>
      <c r="M106" s="64">
        <v>8.1999999999999993</v>
      </c>
      <c r="N106" s="64" t="s">
        <v>50</v>
      </c>
      <c r="O106" s="64">
        <v>60</v>
      </c>
      <c r="P106" s="64" t="s">
        <v>109</v>
      </c>
      <c r="Q106" s="64" t="s">
        <v>50</v>
      </c>
      <c r="R106" s="20" t="s">
        <v>51</v>
      </c>
      <c r="S106" s="20" t="s">
        <v>51</v>
      </c>
      <c r="T106" s="20" t="s">
        <v>51</v>
      </c>
      <c r="U106" s="70"/>
      <c r="V106" s="70"/>
      <c r="W106" s="70"/>
      <c r="X106" s="70"/>
      <c r="Y106" s="70"/>
      <c r="Z106" s="70"/>
      <c r="AA106" s="70"/>
      <c r="AB106" s="70"/>
      <c r="AC106" s="64" t="s">
        <v>52</v>
      </c>
      <c r="AD106" s="64" t="s">
        <v>53</v>
      </c>
      <c r="AE106" s="68" t="s">
        <v>823</v>
      </c>
      <c r="AF106" s="64" t="s">
        <v>824</v>
      </c>
      <c r="AG106" s="64" t="s">
        <v>825</v>
      </c>
      <c r="AH106" s="64" t="s">
        <v>826</v>
      </c>
      <c r="AI106" s="19"/>
      <c r="AJ106" s="64" t="s">
        <v>827</v>
      </c>
      <c r="AK106" s="64" t="s">
        <v>60</v>
      </c>
      <c r="AL106" s="64" t="s">
        <v>61</v>
      </c>
      <c r="AM106" s="64"/>
      <c r="AN106" s="70"/>
      <c r="AO106" s="72"/>
    </row>
    <row r="107" spans="1:41" ht="15.75" thickBot="1">
      <c r="A107" s="7">
        <v>253</v>
      </c>
      <c r="B107" s="73" t="s">
        <v>41</v>
      </c>
      <c r="C107" s="63" t="s">
        <v>828</v>
      </c>
      <c r="D107" s="64" t="s">
        <v>829</v>
      </c>
      <c r="E107" s="64" t="s">
        <v>73</v>
      </c>
      <c r="F107" s="65" t="s">
        <v>699</v>
      </c>
      <c r="G107" s="66" t="s">
        <v>700</v>
      </c>
      <c r="H107" s="67" t="s">
        <v>701</v>
      </c>
      <c r="I107" s="64" t="s">
        <v>702</v>
      </c>
      <c r="J107" s="64">
        <v>3</v>
      </c>
      <c r="K107" s="68" t="s">
        <v>830</v>
      </c>
      <c r="L107" s="69">
        <v>8349120073</v>
      </c>
      <c r="M107" s="64">
        <v>81</v>
      </c>
      <c r="N107" s="64" t="s">
        <v>750</v>
      </c>
      <c r="O107" s="64">
        <v>88.6</v>
      </c>
      <c r="P107" s="64" t="s">
        <v>109</v>
      </c>
      <c r="Q107" s="64" t="s">
        <v>750</v>
      </c>
      <c r="R107" s="20" t="s">
        <v>51</v>
      </c>
      <c r="S107" s="20" t="s">
        <v>51</v>
      </c>
      <c r="T107" s="20" t="s">
        <v>51</v>
      </c>
      <c r="U107" s="70"/>
      <c r="V107" s="70"/>
      <c r="W107" s="70"/>
      <c r="X107" s="70"/>
      <c r="Y107" s="70"/>
      <c r="Z107" s="70"/>
      <c r="AA107" s="70"/>
      <c r="AB107" s="70"/>
      <c r="AC107" s="64" t="s">
        <v>100</v>
      </c>
      <c r="AD107" s="64" t="s">
        <v>53</v>
      </c>
      <c r="AE107" s="68" t="s">
        <v>831</v>
      </c>
      <c r="AF107" s="64" t="s">
        <v>832</v>
      </c>
      <c r="AG107" s="64" t="s">
        <v>833</v>
      </c>
      <c r="AH107" s="64" t="s">
        <v>658</v>
      </c>
      <c r="AI107" s="19"/>
      <c r="AJ107" s="64" t="s">
        <v>169</v>
      </c>
      <c r="AK107" s="64" t="s">
        <v>60</v>
      </c>
      <c r="AL107" s="64" t="s">
        <v>61</v>
      </c>
      <c r="AM107" s="64"/>
      <c r="AN107" s="70"/>
      <c r="AO107" s="72"/>
    </row>
    <row r="108" spans="1:41" ht="15.75" thickBot="1">
      <c r="A108" s="7">
        <v>286</v>
      </c>
      <c r="B108" s="73" t="s">
        <v>41</v>
      </c>
      <c r="C108" s="63" t="s">
        <v>834</v>
      </c>
      <c r="D108" s="64" t="s">
        <v>835</v>
      </c>
      <c r="E108" s="64" t="s">
        <v>73</v>
      </c>
      <c r="F108" s="65" t="s">
        <v>699</v>
      </c>
      <c r="G108" s="66" t="s">
        <v>700</v>
      </c>
      <c r="H108" s="67" t="s">
        <v>701</v>
      </c>
      <c r="I108" s="64" t="s">
        <v>702</v>
      </c>
      <c r="J108" s="64">
        <v>3</v>
      </c>
      <c r="K108" s="68" t="s">
        <v>836</v>
      </c>
      <c r="L108" s="69">
        <v>9179820960</v>
      </c>
      <c r="M108" s="64">
        <v>83.2</v>
      </c>
      <c r="N108" s="64" t="s">
        <v>733</v>
      </c>
      <c r="O108" s="64">
        <v>56.62</v>
      </c>
      <c r="P108" s="64" t="s">
        <v>109</v>
      </c>
      <c r="Q108" s="64" t="s">
        <v>733</v>
      </c>
      <c r="R108" s="20" t="s">
        <v>51</v>
      </c>
      <c r="S108" s="20" t="s">
        <v>51</v>
      </c>
      <c r="T108" s="20" t="s">
        <v>51</v>
      </c>
      <c r="U108" s="70"/>
      <c r="V108" s="70"/>
      <c r="W108" s="70"/>
      <c r="X108" s="70"/>
      <c r="Y108" s="70"/>
      <c r="Z108" s="70"/>
      <c r="AA108" s="70"/>
      <c r="AB108" s="70"/>
      <c r="AC108" s="64" t="s">
        <v>100</v>
      </c>
      <c r="AD108" s="64" t="s">
        <v>53</v>
      </c>
      <c r="AE108" s="68" t="s">
        <v>837</v>
      </c>
      <c r="AF108" s="64" t="s">
        <v>838</v>
      </c>
      <c r="AG108" s="64" t="s">
        <v>839</v>
      </c>
      <c r="AH108" s="64" t="s">
        <v>840</v>
      </c>
      <c r="AI108" s="19"/>
      <c r="AJ108" s="64" t="s">
        <v>59</v>
      </c>
      <c r="AK108" s="64" t="s">
        <v>60</v>
      </c>
      <c r="AL108" s="64" t="s">
        <v>61</v>
      </c>
      <c r="AM108" s="64"/>
      <c r="AN108" s="70"/>
      <c r="AO108" s="72"/>
    </row>
    <row r="109" spans="1:41" ht="15.75" thickBot="1">
      <c r="A109" s="7">
        <v>291</v>
      </c>
      <c r="B109" s="73" t="s">
        <v>41</v>
      </c>
      <c r="C109" s="63" t="s">
        <v>841</v>
      </c>
      <c r="D109" s="64" t="s">
        <v>842</v>
      </c>
      <c r="E109" s="64" t="s">
        <v>73</v>
      </c>
      <c r="F109" s="65" t="s">
        <v>699</v>
      </c>
      <c r="G109" s="66" t="s">
        <v>700</v>
      </c>
      <c r="H109" s="67" t="s">
        <v>701</v>
      </c>
      <c r="I109" s="64" t="s">
        <v>702</v>
      </c>
      <c r="J109" s="64">
        <v>3</v>
      </c>
      <c r="K109" s="68" t="s">
        <v>843</v>
      </c>
      <c r="L109" s="69">
        <v>8051858688</v>
      </c>
      <c r="M109" s="64" t="s">
        <v>844</v>
      </c>
      <c r="N109" s="64" t="s">
        <v>50</v>
      </c>
      <c r="O109" s="64">
        <v>79</v>
      </c>
      <c r="P109" s="64" t="s">
        <v>109</v>
      </c>
      <c r="Q109" s="64" t="s">
        <v>716</v>
      </c>
      <c r="R109" s="20" t="s">
        <v>51</v>
      </c>
      <c r="S109" s="20" t="s">
        <v>51</v>
      </c>
      <c r="T109" s="20" t="s">
        <v>51</v>
      </c>
      <c r="U109" s="70"/>
      <c r="V109" s="70"/>
      <c r="W109" s="70"/>
      <c r="X109" s="70"/>
      <c r="Y109" s="70"/>
      <c r="Z109" s="70"/>
      <c r="AA109" s="70"/>
      <c r="AB109" s="70"/>
      <c r="AC109" s="64" t="s">
        <v>717</v>
      </c>
      <c r="AD109" s="64" t="s">
        <v>53</v>
      </c>
      <c r="AE109" s="68" t="s">
        <v>845</v>
      </c>
      <c r="AF109" s="71">
        <v>35805</v>
      </c>
      <c r="AG109" s="64" t="s">
        <v>846</v>
      </c>
      <c r="AH109" s="64" t="s">
        <v>847</v>
      </c>
      <c r="AI109" s="19"/>
      <c r="AJ109" s="64" t="s">
        <v>59</v>
      </c>
      <c r="AK109" s="64" t="s">
        <v>60</v>
      </c>
      <c r="AL109" s="64" t="s">
        <v>61</v>
      </c>
      <c r="AM109" s="64"/>
      <c r="AN109" s="70"/>
      <c r="AO109" s="72"/>
    </row>
    <row r="110" spans="1:41" ht="15.75" thickBot="1">
      <c r="A110" s="7">
        <v>359</v>
      </c>
      <c r="B110" s="58" t="s">
        <v>41</v>
      </c>
      <c r="C110" s="63" t="s">
        <v>848</v>
      </c>
      <c r="D110" s="64" t="s">
        <v>849</v>
      </c>
      <c r="E110" s="64" t="s">
        <v>73</v>
      </c>
      <c r="F110" s="65" t="s">
        <v>699</v>
      </c>
      <c r="G110" s="66" t="s">
        <v>700</v>
      </c>
      <c r="H110" s="67" t="s">
        <v>701</v>
      </c>
      <c r="I110" s="64" t="s">
        <v>702</v>
      </c>
      <c r="J110" s="64">
        <v>3</v>
      </c>
      <c r="K110" s="68" t="s">
        <v>850</v>
      </c>
      <c r="L110" s="69">
        <v>8233322572</v>
      </c>
      <c r="M110" s="64">
        <v>80.45</v>
      </c>
      <c r="N110" s="64" t="s">
        <v>851</v>
      </c>
      <c r="O110" s="64">
        <v>68.2</v>
      </c>
      <c r="P110" s="64" t="s">
        <v>109</v>
      </c>
      <c r="Q110" s="64" t="s">
        <v>685</v>
      </c>
      <c r="R110" s="20" t="s">
        <v>51</v>
      </c>
      <c r="S110" s="20" t="s">
        <v>51</v>
      </c>
      <c r="T110" s="20" t="s">
        <v>51</v>
      </c>
      <c r="U110" s="70"/>
      <c r="V110" s="70"/>
      <c r="W110" s="70"/>
      <c r="X110" s="70"/>
      <c r="Y110" s="70"/>
      <c r="Z110" s="70"/>
      <c r="AA110" s="70"/>
      <c r="AB110" s="70"/>
      <c r="AC110" s="64" t="s">
        <v>52</v>
      </c>
      <c r="AD110" s="64" t="s">
        <v>53</v>
      </c>
      <c r="AE110" s="68" t="s">
        <v>852</v>
      </c>
      <c r="AF110" s="64" t="s">
        <v>853</v>
      </c>
      <c r="AG110" s="64" t="s">
        <v>854</v>
      </c>
      <c r="AH110" s="64" t="s">
        <v>855</v>
      </c>
      <c r="AI110" s="19"/>
      <c r="AJ110" s="64" t="s">
        <v>827</v>
      </c>
      <c r="AK110" s="64" t="s">
        <v>60</v>
      </c>
      <c r="AL110" s="64" t="s">
        <v>61</v>
      </c>
      <c r="AM110" s="64"/>
      <c r="AN110" s="70"/>
      <c r="AO110" s="72"/>
    </row>
    <row r="111" spans="1:41" ht="34.5" thickBot="1">
      <c r="A111" s="7">
        <v>370</v>
      </c>
      <c r="B111" s="58" t="s">
        <v>41</v>
      </c>
      <c r="C111" s="63" t="s">
        <v>856</v>
      </c>
      <c r="D111" s="64" t="s">
        <v>857</v>
      </c>
      <c r="E111" s="64" t="s">
        <v>73</v>
      </c>
      <c r="F111" s="65" t="s">
        <v>699</v>
      </c>
      <c r="G111" s="66" t="s">
        <v>700</v>
      </c>
      <c r="H111" s="67" t="s">
        <v>701</v>
      </c>
      <c r="I111" s="64" t="s">
        <v>702</v>
      </c>
      <c r="J111" s="64">
        <v>3</v>
      </c>
      <c r="K111" s="68" t="s">
        <v>858</v>
      </c>
      <c r="L111" s="69" t="s">
        <v>859</v>
      </c>
      <c r="M111" s="64">
        <v>80.400000000000006</v>
      </c>
      <c r="N111" s="64" t="s">
        <v>733</v>
      </c>
      <c r="O111" s="64">
        <v>64.31</v>
      </c>
      <c r="P111" s="64" t="s">
        <v>109</v>
      </c>
      <c r="Q111" s="64" t="s">
        <v>733</v>
      </c>
      <c r="R111" s="20" t="s">
        <v>51</v>
      </c>
      <c r="S111" s="20" t="s">
        <v>51</v>
      </c>
      <c r="T111" s="20" t="s">
        <v>51</v>
      </c>
      <c r="U111" s="70"/>
      <c r="V111" s="70"/>
      <c r="W111" s="70"/>
      <c r="X111" s="70"/>
      <c r="Y111" s="70"/>
      <c r="Z111" s="70"/>
      <c r="AA111" s="70"/>
      <c r="AB111" s="70"/>
      <c r="AC111" s="64" t="s">
        <v>100</v>
      </c>
      <c r="AD111" s="64" t="s">
        <v>53</v>
      </c>
      <c r="AE111" s="68" t="s">
        <v>860</v>
      </c>
      <c r="AF111" s="64" t="s">
        <v>861</v>
      </c>
      <c r="AG111" s="64" t="s">
        <v>862</v>
      </c>
      <c r="AH111" s="64" t="s">
        <v>863</v>
      </c>
      <c r="AI111" s="19"/>
      <c r="AJ111" s="64" t="s">
        <v>71</v>
      </c>
      <c r="AK111" s="64" t="s">
        <v>60</v>
      </c>
      <c r="AL111" s="64" t="s">
        <v>61</v>
      </c>
      <c r="AM111" s="64"/>
      <c r="AN111" s="70"/>
      <c r="AO111" s="72"/>
    </row>
    <row r="112" spans="1:41" ht="15.75" thickBot="1">
      <c r="A112" s="7">
        <v>397</v>
      </c>
      <c r="B112" s="58" t="s">
        <v>41</v>
      </c>
      <c r="C112" s="63" t="s">
        <v>864</v>
      </c>
      <c r="D112" s="64" t="s">
        <v>865</v>
      </c>
      <c r="E112" s="64" t="s">
        <v>44</v>
      </c>
      <c r="F112" s="65" t="s">
        <v>699</v>
      </c>
      <c r="G112" s="66" t="s">
        <v>700</v>
      </c>
      <c r="H112" s="67" t="s">
        <v>701</v>
      </c>
      <c r="I112" s="64" t="s">
        <v>702</v>
      </c>
      <c r="J112" s="64">
        <v>3</v>
      </c>
      <c r="K112" s="68" t="s">
        <v>866</v>
      </c>
      <c r="L112" s="69">
        <v>9423523453</v>
      </c>
      <c r="M112" s="64">
        <v>76.2</v>
      </c>
      <c r="N112" s="64" t="s">
        <v>733</v>
      </c>
      <c r="O112" s="64">
        <v>60</v>
      </c>
      <c r="P112" s="64" t="s">
        <v>109</v>
      </c>
      <c r="Q112" s="64" t="s">
        <v>733</v>
      </c>
      <c r="R112" s="20" t="s">
        <v>51</v>
      </c>
      <c r="S112" s="20" t="s">
        <v>51</v>
      </c>
      <c r="T112" s="20" t="s">
        <v>51</v>
      </c>
      <c r="U112" s="70"/>
      <c r="V112" s="70"/>
      <c r="W112" s="70"/>
      <c r="X112" s="70"/>
      <c r="Y112" s="70"/>
      <c r="Z112" s="70"/>
      <c r="AA112" s="70"/>
      <c r="AB112" s="70"/>
      <c r="AC112" s="64" t="s">
        <v>52</v>
      </c>
      <c r="AD112" s="64" t="s">
        <v>53</v>
      </c>
      <c r="AE112" s="68" t="s">
        <v>867</v>
      </c>
      <c r="AF112" s="64" t="s">
        <v>868</v>
      </c>
      <c r="AG112" s="64" t="s">
        <v>869</v>
      </c>
      <c r="AH112" s="64" t="s">
        <v>870</v>
      </c>
      <c r="AI112" s="19"/>
      <c r="AJ112" s="64" t="s">
        <v>59</v>
      </c>
      <c r="AK112" s="64" t="s">
        <v>871</v>
      </c>
      <c r="AL112" s="64" t="s">
        <v>61</v>
      </c>
      <c r="AM112" s="64"/>
      <c r="AN112" s="70"/>
      <c r="AO112" s="72"/>
    </row>
    <row r="113" spans="1:41" ht="15.75" thickBot="1">
      <c r="A113" s="7">
        <v>430</v>
      </c>
      <c r="B113" s="58" t="s">
        <v>41</v>
      </c>
      <c r="C113" s="63" t="s">
        <v>872</v>
      </c>
      <c r="D113" s="64" t="s">
        <v>873</v>
      </c>
      <c r="E113" s="64" t="s">
        <v>73</v>
      </c>
      <c r="F113" s="65" t="s">
        <v>699</v>
      </c>
      <c r="G113" s="66" t="s">
        <v>700</v>
      </c>
      <c r="H113" s="67" t="s">
        <v>701</v>
      </c>
      <c r="I113" s="64" t="s">
        <v>702</v>
      </c>
      <c r="J113" s="64">
        <v>3</v>
      </c>
      <c r="K113" s="68" t="s">
        <v>874</v>
      </c>
      <c r="L113" s="69">
        <v>9423015096</v>
      </c>
      <c r="M113" s="64">
        <v>7.8</v>
      </c>
      <c r="N113" s="64" t="s">
        <v>50</v>
      </c>
      <c r="O113" s="64">
        <v>56</v>
      </c>
      <c r="P113" s="64" t="s">
        <v>109</v>
      </c>
      <c r="Q113" s="64" t="s">
        <v>733</v>
      </c>
      <c r="R113" s="20" t="s">
        <v>51</v>
      </c>
      <c r="S113" s="20" t="s">
        <v>51</v>
      </c>
      <c r="T113" s="20" t="s">
        <v>51</v>
      </c>
      <c r="U113" s="70"/>
      <c r="V113" s="70"/>
      <c r="W113" s="70"/>
      <c r="X113" s="70"/>
      <c r="Y113" s="70"/>
      <c r="Z113" s="70"/>
      <c r="AA113" s="70"/>
      <c r="AB113" s="70"/>
      <c r="AC113" s="64" t="s">
        <v>52</v>
      </c>
      <c r="AD113" s="64" t="s">
        <v>53</v>
      </c>
      <c r="AE113" s="68" t="s">
        <v>875</v>
      </c>
      <c r="AF113" s="64" t="s">
        <v>876</v>
      </c>
      <c r="AG113" s="64" t="s">
        <v>595</v>
      </c>
      <c r="AH113" s="64" t="s">
        <v>877</v>
      </c>
      <c r="AI113" s="19"/>
      <c r="AJ113" s="64" t="s">
        <v>59</v>
      </c>
      <c r="AK113" s="64" t="s">
        <v>60</v>
      </c>
      <c r="AL113" s="64" t="s">
        <v>61</v>
      </c>
      <c r="AM113" s="64"/>
      <c r="AN113" s="70"/>
      <c r="AO113" s="72"/>
    </row>
    <row r="114" spans="1:41" ht="15.75" thickBot="1">
      <c r="A114" s="7">
        <v>449</v>
      </c>
      <c r="B114" s="58" t="s">
        <v>41</v>
      </c>
      <c r="C114" s="63" t="s">
        <v>878</v>
      </c>
      <c r="D114" s="64" t="s">
        <v>879</v>
      </c>
      <c r="E114" s="64" t="s">
        <v>73</v>
      </c>
      <c r="F114" s="65" t="s">
        <v>699</v>
      </c>
      <c r="G114" s="66" t="s">
        <v>700</v>
      </c>
      <c r="H114" s="67" t="s">
        <v>701</v>
      </c>
      <c r="I114" s="64" t="s">
        <v>702</v>
      </c>
      <c r="J114" s="64">
        <v>3</v>
      </c>
      <c r="K114" s="68" t="s">
        <v>880</v>
      </c>
      <c r="L114" s="69">
        <v>9158423114</v>
      </c>
      <c r="M114" s="64">
        <v>5.8</v>
      </c>
      <c r="N114" s="64" t="s">
        <v>50</v>
      </c>
      <c r="O114" s="64">
        <v>58.3</v>
      </c>
      <c r="P114" s="64" t="s">
        <v>109</v>
      </c>
      <c r="Q114" s="64" t="s">
        <v>733</v>
      </c>
      <c r="R114" s="20" t="s">
        <v>51</v>
      </c>
      <c r="S114" s="20" t="s">
        <v>51</v>
      </c>
      <c r="T114" s="20" t="s">
        <v>51</v>
      </c>
      <c r="U114" s="70"/>
      <c r="V114" s="70"/>
      <c r="W114" s="70"/>
      <c r="X114" s="70"/>
      <c r="Y114" s="70"/>
      <c r="Z114" s="70"/>
      <c r="AA114" s="70"/>
      <c r="AB114" s="70"/>
      <c r="AC114" s="64" t="s">
        <v>717</v>
      </c>
      <c r="AD114" s="64" t="s">
        <v>53</v>
      </c>
      <c r="AE114" s="68" t="s">
        <v>881</v>
      </c>
      <c r="AF114" s="64" t="s">
        <v>882</v>
      </c>
      <c r="AG114" s="64" t="s">
        <v>883</v>
      </c>
      <c r="AH114" s="64" t="s">
        <v>884</v>
      </c>
      <c r="AI114" s="19"/>
      <c r="AJ114" s="64" t="s">
        <v>59</v>
      </c>
      <c r="AK114" s="64" t="s">
        <v>60</v>
      </c>
      <c r="AL114" s="64" t="s">
        <v>61</v>
      </c>
      <c r="AM114" s="64"/>
      <c r="AN114" s="70"/>
      <c r="AO114" s="72"/>
    </row>
    <row r="115" spans="1:41" ht="15.75" thickBot="1">
      <c r="A115" s="7">
        <v>482</v>
      </c>
      <c r="B115" s="58" t="s">
        <v>41</v>
      </c>
      <c r="C115" s="63" t="s">
        <v>885</v>
      </c>
      <c r="D115" s="64" t="s">
        <v>886</v>
      </c>
      <c r="E115" s="64" t="s">
        <v>73</v>
      </c>
      <c r="F115" s="65" t="s">
        <v>699</v>
      </c>
      <c r="G115" s="66" t="s">
        <v>700</v>
      </c>
      <c r="H115" s="67" t="s">
        <v>701</v>
      </c>
      <c r="I115" s="64" t="s">
        <v>702</v>
      </c>
      <c r="J115" s="64">
        <v>3</v>
      </c>
      <c r="K115" s="68" t="s">
        <v>887</v>
      </c>
      <c r="L115" s="69">
        <v>7350274954</v>
      </c>
      <c r="M115" s="64">
        <v>74.599999999999994</v>
      </c>
      <c r="N115" s="64" t="s">
        <v>733</v>
      </c>
      <c r="O115" s="64">
        <v>50.5</v>
      </c>
      <c r="P115" s="64" t="s">
        <v>109</v>
      </c>
      <c r="Q115" s="64" t="s">
        <v>733</v>
      </c>
      <c r="R115" s="20" t="s">
        <v>51</v>
      </c>
      <c r="S115" s="20" t="s">
        <v>51</v>
      </c>
      <c r="T115" s="20" t="s">
        <v>51</v>
      </c>
      <c r="U115" s="70"/>
      <c r="V115" s="70"/>
      <c r="W115" s="70"/>
      <c r="X115" s="70"/>
      <c r="Y115" s="70"/>
      <c r="Z115" s="70"/>
      <c r="AA115" s="70"/>
      <c r="AB115" s="70"/>
      <c r="AC115" s="64" t="s">
        <v>52</v>
      </c>
      <c r="AD115" s="64" t="s">
        <v>53</v>
      </c>
      <c r="AE115" s="68" t="s">
        <v>888</v>
      </c>
      <c r="AF115" s="71">
        <v>36172</v>
      </c>
      <c r="AG115" s="64" t="s">
        <v>889</v>
      </c>
      <c r="AH115" s="64" t="s">
        <v>877</v>
      </c>
      <c r="AI115" s="19"/>
      <c r="AJ115" s="64" t="s">
        <v>396</v>
      </c>
      <c r="AK115" s="64" t="s">
        <v>60</v>
      </c>
      <c r="AL115" s="64" t="s">
        <v>61</v>
      </c>
      <c r="AM115" s="64"/>
      <c r="AN115" s="70"/>
      <c r="AO115" s="72"/>
    </row>
    <row r="116" spans="1:41" ht="15.75" thickBot="1">
      <c r="A116" s="7">
        <v>520</v>
      </c>
      <c r="B116" s="58" t="s">
        <v>41</v>
      </c>
      <c r="C116" s="94" t="s">
        <v>890</v>
      </c>
      <c r="D116" s="95" t="s">
        <v>891</v>
      </c>
      <c r="E116" s="95" t="s">
        <v>73</v>
      </c>
      <c r="F116" s="65" t="s">
        <v>699</v>
      </c>
      <c r="G116" s="66" t="s">
        <v>700</v>
      </c>
      <c r="H116" s="67" t="s">
        <v>701</v>
      </c>
      <c r="I116" s="95" t="s">
        <v>702</v>
      </c>
      <c r="J116" s="95">
        <v>2</v>
      </c>
      <c r="K116" s="96" t="s">
        <v>892</v>
      </c>
      <c r="L116" s="97">
        <v>9604216160</v>
      </c>
      <c r="M116" s="95">
        <v>76.599999999999994</v>
      </c>
      <c r="N116" s="95" t="s">
        <v>733</v>
      </c>
      <c r="O116" s="95">
        <v>60.77</v>
      </c>
      <c r="P116" s="95" t="s">
        <v>109</v>
      </c>
      <c r="Q116" s="95" t="s">
        <v>733</v>
      </c>
      <c r="R116" s="95" t="s">
        <v>51</v>
      </c>
      <c r="S116" s="95" t="s">
        <v>51</v>
      </c>
      <c r="T116" s="95" t="s">
        <v>51</v>
      </c>
      <c r="U116" s="94"/>
      <c r="V116" s="94"/>
      <c r="W116" s="94"/>
      <c r="X116" s="94"/>
      <c r="Y116" s="94"/>
      <c r="Z116" s="94"/>
      <c r="AA116" s="94"/>
      <c r="AB116" s="94"/>
      <c r="AC116" s="95" t="s">
        <v>100</v>
      </c>
      <c r="AD116" s="95" t="s">
        <v>53</v>
      </c>
      <c r="AE116" s="96" t="s">
        <v>893</v>
      </c>
      <c r="AF116" s="95" t="s">
        <v>819</v>
      </c>
      <c r="AG116" s="95" t="s">
        <v>894</v>
      </c>
      <c r="AH116" s="95" t="s">
        <v>248</v>
      </c>
      <c r="AI116" s="95"/>
      <c r="AJ116" s="95" t="s">
        <v>59</v>
      </c>
      <c r="AK116" s="95" t="s">
        <v>60</v>
      </c>
      <c r="AL116" s="95" t="s">
        <v>61</v>
      </c>
      <c r="AM116" s="95"/>
      <c r="AN116" s="94"/>
      <c r="AO116" s="98"/>
    </row>
    <row r="117" spans="1:41" ht="15.75" thickBot="1">
      <c r="A117" s="7">
        <v>549</v>
      </c>
      <c r="B117" s="58" t="s">
        <v>41</v>
      </c>
      <c r="C117" s="63" t="s">
        <v>895</v>
      </c>
      <c r="D117" s="64" t="s">
        <v>896</v>
      </c>
      <c r="E117" s="64" t="s">
        <v>44</v>
      </c>
      <c r="F117" s="65" t="s">
        <v>699</v>
      </c>
      <c r="G117" s="66" t="s">
        <v>700</v>
      </c>
      <c r="H117" s="67" t="s">
        <v>701</v>
      </c>
      <c r="I117" s="64" t="s">
        <v>702</v>
      </c>
      <c r="J117" s="64">
        <v>3</v>
      </c>
      <c r="K117" s="68" t="s">
        <v>897</v>
      </c>
      <c r="L117" s="69">
        <v>8308013584</v>
      </c>
      <c r="M117" s="64">
        <v>72</v>
      </c>
      <c r="N117" s="64" t="s">
        <v>733</v>
      </c>
      <c r="O117" s="64">
        <v>54.31</v>
      </c>
      <c r="P117" s="64" t="s">
        <v>109</v>
      </c>
      <c r="Q117" s="64" t="s">
        <v>733</v>
      </c>
      <c r="R117" s="20" t="s">
        <v>51</v>
      </c>
      <c r="S117" s="20" t="s">
        <v>51</v>
      </c>
      <c r="T117" s="20" t="s">
        <v>51</v>
      </c>
      <c r="U117" s="70"/>
      <c r="V117" s="70"/>
      <c r="W117" s="70"/>
      <c r="X117" s="70"/>
      <c r="Y117" s="70"/>
      <c r="Z117" s="70"/>
      <c r="AA117" s="70"/>
      <c r="AB117" s="70"/>
      <c r="AC117" s="64" t="s">
        <v>717</v>
      </c>
      <c r="AD117" s="64" t="s">
        <v>53</v>
      </c>
      <c r="AE117" s="68" t="s">
        <v>898</v>
      </c>
      <c r="AF117" s="64" t="s">
        <v>899</v>
      </c>
      <c r="AG117" s="64" t="s">
        <v>900</v>
      </c>
      <c r="AH117" s="64" t="s">
        <v>760</v>
      </c>
      <c r="AI117" s="19"/>
      <c r="AJ117" s="64" t="s">
        <v>150</v>
      </c>
      <c r="AK117" s="64" t="s">
        <v>60</v>
      </c>
      <c r="AL117" s="64" t="s">
        <v>61</v>
      </c>
      <c r="AM117" s="64"/>
      <c r="AN117" s="70"/>
      <c r="AO117" s="72"/>
    </row>
    <row r="118" spans="1:41" ht="15.75" thickBot="1">
      <c r="A118" s="7">
        <v>557</v>
      </c>
      <c r="B118" s="58" t="s">
        <v>41</v>
      </c>
      <c r="C118" s="63" t="s">
        <v>901</v>
      </c>
      <c r="D118" s="64" t="s">
        <v>902</v>
      </c>
      <c r="E118" s="64" t="s">
        <v>73</v>
      </c>
      <c r="F118" s="65" t="s">
        <v>699</v>
      </c>
      <c r="G118" s="66" t="s">
        <v>700</v>
      </c>
      <c r="H118" s="67" t="s">
        <v>701</v>
      </c>
      <c r="I118" s="64" t="s">
        <v>702</v>
      </c>
      <c r="J118" s="64">
        <v>3</v>
      </c>
      <c r="K118" s="68" t="s">
        <v>903</v>
      </c>
      <c r="L118" s="69">
        <v>9130766225</v>
      </c>
      <c r="M118" s="64">
        <v>64.8</v>
      </c>
      <c r="N118" s="64" t="s">
        <v>733</v>
      </c>
      <c r="O118" s="64">
        <v>60.62</v>
      </c>
      <c r="P118" s="64" t="s">
        <v>109</v>
      </c>
      <c r="Q118" s="64" t="s">
        <v>733</v>
      </c>
      <c r="R118" s="20" t="s">
        <v>51</v>
      </c>
      <c r="S118" s="20" t="s">
        <v>51</v>
      </c>
      <c r="T118" s="20" t="s">
        <v>51</v>
      </c>
      <c r="U118" s="70"/>
      <c r="V118" s="70"/>
      <c r="W118" s="70"/>
      <c r="X118" s="70"/>
      <c r="Y118" s="70"/>
      <c r="Z118" s="70"/>
      <c r="AA118" s="70"/>
      <c r="AB118" s="70"/>
      <c r="AC118" s="64" t="s">
        <v>52</v>
      </c>
      <c r="AD118" s="64" t="s">
        <v>53</v>
      </c>
      <c r="AE118" s="68" t="s">
        <v>904</v>
      </c>
      <c r="AF118" s="71">
        <v>35617</v>
      </c>
      <c r="AG118" s="64" t="s">
        <v>588</v>
      </c>
      <c r="AH118" s="64" t="s">
        <v>69</v>
      </c>
      <c r="AI118" s="19"/>
      <c r="AJ118" s="64" t="s">
        <v>675</v>
      </c>
      <c r="AK118" s="64" t="s">
        <v>60</v>
      </c>
      <c r="AL118" s="64" t="s">
        <v>61</v>
      </c>
      <c r="AM118" s="64"/>
      <c r="AN118" s="70"/>
      <c r="AO118" s="72"/>
    </row>
    <row r="119" spans="1:41" ht="15.75" thickBot="1">
      <c r="A119" s="7">
        <v>580</v>
      </c>
      <c r="B119" s="58" t="s">
        <v>41</v>
      </c>
      <c r="C119" s="63" t="s">
        <v>905</v>
      </c>
      <c r="D119" s="64" t="s">
        <v>906</v>
      </c>
      <c r="E119" s="64" t="s">
        <v>73</v>
      </c>
      <c r="F119" s="65" t="s">
        <v>699</v>
      </c>
      <c r="G119" s="66" t="s">
        <v>700</v>
      </c>
      <c r="H119" s="67" t="s">
        <v>701</v>
      </c>
      <c r="I119" s="64" t="s">
        <v>702</v>
      </c>
      <c r="J119" s="64">
        <v>3</v>
      </c>
      <c r="K119" s="68" t="s">
        <v>907</v>
      </c>
      <c r="L119" s="69">
        <v>9179698864</v>
      </c>
      <c r="M119" s="64">
        <v>82</v>
      </c>
      <c r="N119" s="64" t="s">
        <v>733</v>
      </c>
      <c r="O119" s="64">
        <v>61</v>
      </c>
      <c r="P119" s="64" t="s">
        <v>109</v>
      </c>
      <c r="Q119" s="64" t="s">
        <v>733</v>
      </c>
      <c r="R119" s="20" t="s">
        <v>51</v>
      </c>
      <c r="S119" s="20" t="s">
        <v>51</v>
      </c>
      <c r="T119" s="20" t="s">
        <v>51</v>
      </c>
      <c r="U119" s="70"/>
      <c r="V119" s="70"/>
      <c r="W119" s="70"/>
      <c r="X119" s="70"/>
      <c r="Y119" s="70"/>
      <c r="Z119" s="70"/>
      <c r="AA119" s="70"/>
      <c r="AB119" s="70"/>
      <c r="AC119" s="64" t="s">
        <v>100</v>
      </c>
      <c r="AD119" s="64" t="s">
        <v>53</v>
      </c>
      <c r="AE119" s="68" t="s">
        <v>908</v>
      </c>
      <c r="AF119" s="64" t="s">
        <v>909</v>
      </c>
      <c r="AG119" s="64" t="s">
        <v>910</v>
      </c>
      <c r="AH119" s="64" t="s">
        <v>911</v>
      </c>
      <c r="AI119" s="19"/>
      <c r="AJ119" s="64" t="s">
        <v>59</v>
      </c>
      <c r="AK119" s="64" t="s">
        <v>178</v>
      </c>
      <c r="AL119" s="64" t="s">
        <v>61</v>
      </c>
      <c r="AM119" s="64"/>
      <c r="AN119" s="70"/>
      <c r="AO119" s="72"/>
    </row>
    <row r="120" spans="1:41" ht="16.5" thickBot="1">
      <c r="A120" s="7">
        <v>8</v>
      </c>
      <c r="B120" s="59" t="s">
        <v>41</v>
      </c>
      <c r="C120" s="63" t="s">
        <v>912</v>
      </c>
      <c r="D120" s="64" t="s">
        <v>913</v>
      </c>
      <c r="E120" s="64" t="s">
        <v>73</v>
      </c>
      <c r="F120" s="65" t="s">
        <v>699</v>
      </c>
      <c r="G120" s="99" t="s">
        <v>914</v>
      </c>
      <c r="H120" s="100" t="s">
        <v>915</v>
      </c>
      <c r="I120" s="64" t="s">
        <v>702</v>
      </c>
      <c r="J120" s="64">
        <v>3</v>
      </c>
      <c r="K120" s="68" t="s">
        <v>916</v>
      </c>
      <c r="L120" s="69">
        <v>9921913801</v>
      </c>
      <c r="M120" s="64">
        <v>87.2</v>
      </c>
      <c r="N120" s="64" t="s">
        <v>733</v>
      </c>
      <c r="O120" s="64">
        <v>56.76</v>
      </c>
      <c r="P120" s="64" t="s">
        <v>109</v>
      </c>
      <c r="Q120" s="64" t="s">
        <v>733</v>
      </c>
      <c r="R120" s="20" t="s">
        <v>51</v>
      </c>
      <c r="S120" s="20" t="s">
        <v>51</v>
      </c>
      <c r="T120" s="20" t="s">
        <v>51</v>
      </c>
      <c r="U120" s="70"/>
      <c r="V120" s="70"/>
      <c r="W120" s="70"/>
      <c r="X120" s="70"/>
      <c r="Y120" s="70"/>
      <c r="Z120" s="70"/>
      <c r="AA120" s="70"/>
      <c r="AB120" s="70"/>
      <c r="AC120" s="64" t="s">
        <v>52</v>
      </c>
      <c r="AD120" s="64" t="s">
        <v>53</v>
      </c>
      <c r="AE120" s="68" t="s">
        <v>917</v>
      </c>
      <c r="AF120" s="64" t="s">
        <v>918</v>
      </c>
      <c r="AG120" s="64" t="s">
        <v>919</v>
      </c>
      <c r="AH120" s="64" t="s">
        <v>920</v>
      </c>
      <c r="AI120" s="19"/>
      <c r="AJ120" s="64" t="s">
        <v>59</v>
      </c>
      <c r="AK120" s="64" t="s">
        <v>60</v>
      </c>
      <c r="AL120" s="64" t="s">
        <v>61</v>
      </c>
      <c r="AM120" s="64"/>
      <c r="AN120" s="70"/>
      <c r="AO120" s="72"/>
    </row>
    <row r="121" spans="1:41" ht="16.5" thickBot="1">
      <c r="A121" s="7">
        <v>19</v>
      </c>
      <c r="B121" s="59" t="s">
        <v>41</v>
      </c>
      <c r="C121" s="63" t="s">
        <v>921</v>
      </c>
      <c r="D121" s="64" t="s">
        <v>922</v>
      </c>
      <c r="E121" s="64" t="s">
        <v>44</v>
      </c>
      <c r="F121" s="65" t="s">
        <v>699</v>
      </c>
      <c r="G121" s="99" t="s">
        <v>914</v>
      </c>
      <c r="H121" s="100" t="s">
        <v>915</v>
      </c>
      <c r="I121" s="64" t="s">
        <v>702</v>
      </c>
      <c r="J121" s="64">
        <v>3</v>
      </c>
      <c r="K121" s="68" t="s">
        <v>923</v>
      </c>
      <c r="L121" s="69">
        <v>9890406894</v>
      </c>
      <c r="M121" s="64">
        <v>86.8</v>
      </c>
      <c r="N121" s="64" t="s">
        <v>733</v>
      </c>
      <c r="O121" s="64">
        <v>61.69</v>
      </c>
      <c r="P121" s="64" t="s">
        <v>109</v>
      </c>
      <c r="Q121" s="64" t="s">
        <v>733</v>
      </c>
      <c r="R121" s="20" t="s">
        <v>51</v>
      </c>
      <c r="S121" s="20" t="s">
        <v>51</v>
      </c>
      <c r="T121" s="20" t="s">
        <v>51</v>
      </c>
      <c r="U121" s="70"/>
      <c r="V121" s="70"/>
      <c r="W121" s="70"/>
      <c r="X121" s="70"/>
      <c r="Y121" s="70"/>
      <c r="Z121" s="70"/>
      <c r="AA121" s="70"/>
      <c r="AB121" s="70"/>
      <c r="AC121" s="64" t="s">
        <v>717</v>
      </c>
      <c r="AD121" s="64" t="s">
        <v>53</v>
      </c>
      <c r="AE121" s="68" t="s">
        <v>924</v>
      </c>
      <c r="AF121" s="64" t="s">
        <v>925</v>
      </c>
      <c r="AG121" s="64" t="s">
        <v>926</v>
      </c>
      <c r="AH121" s="64" t="s">
        <v>626</v>
      </c>
      <c r="AI121" s="19"/>
      <c r="AJ121" s="64" t="s">
        <v>59</v>
      </c>
      <c r="AK121" s="64" t="s">
        <v>60</v>
      </c>
      <c r="AL121" s="64" t="s">
        <v>61</v>
      </c>
      <c r="AM121" s="64"/>
      <c r="AN121" s="70"/>
      <c r="AO121" s="72"/>
    </row>
    <row r="122" spans="1:41" ht="16.5" thickBot="1">
      <c r="A122" s="7">
        <v>22</v>
      </c>
      <c r="B122" s="101" t="s">
        <v>41</v>
      </c>
      <c r="C122" s="75" t="s">
        <v>927</v>
      </c>
      <c r="D122" s="76" t="s">
        <v>928</v>
      </c>
      <c r="E122" s="76" t="s">
        <v>73</v>
      </c>
      <c r="F122" s="65" t="s">
        <v>699</v>
      </c>
      <c r="G122" s="99" t="s">
        <v>914</v>
      </c>
      <c r="H122" s="100" t="s">
        <v>915</v>
      </c>
      <c r="I122" s="76" t="s">
        <v>702</v>
      </c>
      <c r="J122" s="76">
        <v>3</v>
      </c>
      <c r="K122" s="77" t="s">
        <v>929</v>
      </c>
      <c r="L122" s="78">
        <v>9975727025</v>
      </c>
      <c r="M122" s="76">
        <v>83.2</v>
      </c>
      <c r="N122" s="76" t="s">
        <v>733</v>
      </c>
      <c r="O122" s="76">
        <v>56.46</v>
      </c>
      <c r="P122" s="76" t="s">
        <v>109</v>
      </c>
      <c r="Q122" s="76" t="s">
        <v>733</v>
      </c>
      <c r="R122" s="35" t="s">
        <v>51</v>
      </c>
      <c r="S122" s="35" t="s">
        <v>51</v>
      </c>
      <c r="T122" s="35" t="s">
        <v>51</v>
      </c>
      <c r="U122" s="79"/>
      <c r="V122" s="79"/>
      <c r="W122" s="79"/>
      <c r="X122" s="79"/>
      <c r="Y122" s="79"/>
      <c r="Z122" s="79"/>
      <c r="AA122" s="79"/>
      <c r="AB122" s="79"/>
      <c r="AC122" s="76" t="s">
        <v>100</v>
      </c>
      <c r="AD122" s="76" t="s">
        <v>53</v>
      </c>
      <c r="AE122" s="77" t="s">
        <v>930</v>
      </c>
      <c r="AF122" s="102">
        <v>36229</v>
      </c>
      <c r="AG122" s="76" t="s">
        <v>931</v>
      </c>
      <c r="AH122" s="76" t="s">
        <v>932</v>
      </c>
      <c r="AI122" s="34"/>
      <c r="AJ122" s="76" t="s">
        <v>933</v>
      </c>
      <c r="AK122" s="76" t="s">
        <v>60</v>
      </c>
      <c r="AL122" s="76" t="s">
        <v>61</v>
      </c>
      <c r="AM122" s="76"/>
      <c r="AN122" s="79"/>
      <c r="AO122" s="80"/>
    </row>
    <row r="123" spans="1:41" ht="45.75" thickBot="1">
      <c r="A123" s="7">
        <v>28</v>
      </c>
      <c r="B123" s="8" t="s">
        <v>41</v>
      </c>
      <c r="C123" s="103" t="s">
        <v>934</v>
      </c>
      <c r="D123" s="104" t="s">
        <v>935</v>
      </c>
      <c r="E123" s="104" t="s">
        <v>73</v>
      </c>
      <c r="F123" s="65" t="s">
        <v>699</v>
      </c>
      <c r="G123" s="99" t="s">
        <v>914</v>
      </c>
      <c r="H123" s="100" t="s">
        <v>915</v>
      </c>
      <c r="I123" s="104" t="s">
        <v>702</v>
      </c>
      <c r="J123" s="104">
        <v>2</v>
      </c>
      <c r="K123" s="105" t="s">
        <v>936</v>
      </c>
      <c r="L123" s="106" t="s">
        <v>937</v>
      </c>
      <c r="M123" s="104">
        <v>53.8</v>
      </c>
      <c r="N123" s="104" t="s">
        <v>733</v>
      </c>
      <c r="O123" s="104">
        <v>65</v>
      </c>
      <c r="P123" s="104" t="s">
        <v>109</v>
      </c>
      <c r="Q123" s="104" t="s">
        <v>716</v>
      </c>
      <c r="R123" s="107" t="s">
        <v>51</v>
      </c>
      <c r="S123" s="107" t="s">
        <v>51</v>
      </c>
      <c r="T123" s="107" t="s">
        <v>51</v>
      </c>
      <c r="U123" s="108"/>
      <c r="V123" s="108"/>
      <c r="W123" s="108"/>
      <c r="X123" s="108"/>
      <c r="Y123" s="108"/>
      <c r="Z123" s="108"/>
      <c r="AA123" s="108"/>
      <c r="AB123" s="108"/>
      <c r="AC123" s="104" t="s">
        <v>717</v>
      </c>
      <c r="AD123" s="104" t="s">
        <v>53</v>
      </c>
      <c r="AE123" s="105" t="s">
        <v>938</v>
      </c>
      <c r="AF123" s="104" t="s">
        <v>939</v>
      </c>
      <c r="AG123" s="104" t="s">
        <v>940</v>
      </c>
      <c r="AH123" s="104" t="s">
        <v>941</v>
      </c>
      <c r="AI123" s="107"/>
      <c r="AJ123" s="104" t="s">
        <v>59</v>
      </c>
      <c r="AK123" s="104" t="s">
        <v>178</v>
      </c>
      <c r="AL123" s="104" t="s">
        <v>61</v>
      </c>
      <c r="AM123" s="104"/>
      <c r="AN123" s="108"/>
      <c r="AO123" s="108"/>
    </row>
    <row r="124" spans="1:41" ht="34.5" thickBot="1">
      <c r="A124" s="7">
        <v>51</v>
      </c>
      <c r="B124" s="87" t="s">
        <v>41</v>
      </c>
      <c r="C124" s="88" t="s">
        <v>942</v>
      </c>
      <c r="D124" s="89" t="s">
        <v>943</v>
      </c>
      <c r="E124" s="89" t="s">
        <v>73</v>
      </c>
      <c r="F124" s="65" t="s">
        <v>699</v>
      </c>
      <c r="G124" s="99" t="s">
        <v>914</v>
      </c>
      <c r="H124" s="100" t="s">
        <v>915</v>
      </c>
      <c r="I124" s="89" t="s">
        <v>702</v>
      </c>
      <c r="J124" s="89">
        <v>3</v>
      </c>
      <c r="K124" s="90" t="s">
        <v>944</v>
      </c>
      <c r="L124" s="91" t="s">
        <v>945</v>
      </c>
      <c r="M124" s="89">
        <v>82.6</v>
      </c>
      <c r="N124" s="89" t="s">
        <v>733</v>
      </c>
      <c r="O124" s="89">
        <v>60</v>
      </c>
      <c r="P124" s="89" t="s">
        <v>109</v>
      </c>
      <c r="Q124" s="89" t="s">
        <v>733</v>
      </c>
      <c r="R124" s="15" t="s">
        <v>51</v>
      </c>
      <c r="S124" s="15" t="s">
        <v>51</v>
      </c>
      <c r="T124" s="15" t="s">
        <v>51</v>
      </c>
      <c r="U124" s="92"/>
      <c r="V124" s="92"/>
      <c r="W124" s="92"/>
      <c r="X124" s="92"/>
      <c r="Y124" s="92"/>
      <c r="Z124" s="92"/>
      <c r="AA124" s="92"/>
      <c r="AB124" s="92"/>
      <c r="AC124" s="89" t="s">
        <v>52</v>
      </c>
      <c r="AD124" s="89" t="s">
        <v>53</v>
      </c>
      <c r="AE124" s="90" t="s">
        <v>946</v>
      </c>
      <c r="AF124" s="109">
        <v>36108</v>
      </c>
      <c r="AG124" s="89" t="s">
        <v>947</v>
      </c>
      <c r="AH124" s="89" t="s">
        <v>948</v>
      </c>
      <c r="AI124" s="11"/>
      <c r="AJ124" s="89" t="s">
        <v>949</v>
      </c>
      <c r="AK124" s="89" t="s">
        <v>60</v>
      </c>
      <c r="AL124" s="89" t="s">
        <v>61</v>
      </c>
      <c r="AM124" s="89"/>
      <c r="AN124" s="92"/>
      <c r="AO124" s="93"/>
    </row>
    <row r="125" spans="1:41" ht="15.75" thickBot="1">
      <c r="A125" s="7">
        <v>72</v>
      </c>
      <c r="B125" s="73" t="s">
        <v>41</v>
      </c>
      <c r="C125" s="63" t="s">
        <v>950</v>
      </c>
      <c r="D125" s="64" t="s">
        <v>951</v>
      </c>
      <c r="E125" s="64" t="s">
        <v>44</v>
      </c>
      <c r="F125" s="65" t="s">
        <v>699</v>
      </c>
      <c r="G125" s="99" t="s">
        <v>914</v>
      </c>
      <c r="H125" s="100" t="s">
        <v>915</v>
      </c>
      <c r="I125" s="64" t="s">
        <v>702</v>
      </c>
      <c r="J125" s="64">
        <v>3</v>
      </c>
      <c r="K125" s="68" t="s">
        <v>952</v>
      </c>
      <c r="L125" s="69">
        <v>9850084924</v>
      </c>
      <c r="M125" s="64">
        <v>89.6</v>
      </c>
      <c r="N125" s="64" t="s">
        <v>733</v>
      </c>
      <c r="O125" s="64">
        <v>69.849999999999994</v>
      </c>
      <c r="P125" s="64" t="s">
        <v>109</v>
      </c>
      <c r="Q125" s="64" t="s">
        <v>733</v>
      </c>
      <c r="R125" s="20" t="s">
        <v>51</v>
      </c>
      <c r="S125" s="20" t="s">
        <v>51</v>
      </c>
      <c r="T125" s="20" t="s">
        <v>51</v>
      </c>
      <c r="U125" s="70"/>
      <c r="V125" s="70"/>
      <c r="W125" s="70"/>
      <c r="X125" s="70"/>
      <c r="Y125" s="70"/>
      <c r="Z125" s="70"/>
      <c r="AA125" s="70"/>
      <c r="AB125" s="70"/>
      <c r="AC125" s="64" t="s">
        <v>100</v>
      </c>
      <c r="AD125" s="64" t="s">
        <v>53</v>
      </c>
      <c r="AE125" s="68" t="s">
        <v>953</v>
      </c>
      <c r="AF125" s="64" t="s">
        <v>954</v>
      </c>
      <c r="AG125" s="64" t="s">
        <v>955</v>
      </c>
      <c r="AH125" s="64" t="s">
        <v>956</v>
      </c>
      <c r="AI125" s="19"/>
      <c r="AJ125" s="64" t="s">
        <v>59</v>
      </c>
      <c r="AK125" s="64" t="s">
        <v>60</v>
      </c>
      <c r="AL125" s="64" t="s">
        <v>61</v>
      </c>
      <c r="AM125" s="64"/>
      <c r="AN125" s="70"/>
      <c r="AO125" s="72"/>
    </row>
    <row r="126" spans="1:41" ht="15.75" thickBot="1">
      <c r="A126" s="7">
        <v>97</v>
      </c>
      <c r="B126" s="73" t="s">
        <v>41</v>
      </c>
      <c r="C126" s="63" t="s">
        <v>957</v>
      </c>
      <c r="D126" s="64" t="s">
        <v>958</v>
      </c>
      <c r="E126" s="64" t="s">
        <v>73</v>
      </c>
      <c r="F126" s="65" t="s">
        <v>699</v>
      </c>
      <c r="G126" s="99" t="s">
        <v>914</v>
      </c>
      <c r="H126" s="100" t="s">
        <v>915</v>
      </c>
      <c r="I126" s="64" t="s">
        <v>702</v>
      </c>
      <c r="J126" s="64">
        <v>3</v>
      </c>
      <c r="K126" s="68" t="s">
        <v>959</v>
      </c>
      <c r="L126" s="69">
        <v>9825282619</v>
      </c>
      <c r="M126" s="64">
        <v>73.8</v>
      </c>
      <c r="N126" s="64" t="s">
        <v>960</v>
      </c>
      <c r="O126" s="64">
        <v>63</v>
      </c>
      <c r="P126" s="64" t="s">
        <v>109</v>
      </c>
      <c r="Q126" s="64" t="s">
        <v>960</v>
      </c>
      <c r="R126" s="20" t="s">
        <v>51</v>
      </c>
      <c r="S126" s="20" t="s">
        <v>51</v>
      </c>
      <c r="T126" s="20" t="s">
        <v>51</v>
      </c>
      <c r="U126" s="70"/>
      <c r="V126" s="70"/>
      <c r="W126" s="70"/>
      <c r="X126" s="70"/>
      <c r="Y126" s="70"/>
      <c r="Z126" s="70"/>
      <c r="AA126" s="70"/>
      <c r="AB126" s="70"/>
      <c r="AC126" s="64" t="s">
        <v>52</v>
      </c>
      <c r="AD126" s="64" t="s">
        <v>53</v>
      </c>
      <c r="AE126" s="68" t="s">
        <v>961</v>
      </c>
      <c r="AF126" s="71">
        <v>35254</v>
      </c>
      <c r="AG126" s="64" t="s">
        <v>962</v>
      </c>
      <c r="AH126" s="64" t="s">
        <v>963</v>
      </c>
      <c r="AI126" s="19"/>
      <c r="AJ126" s="64" t="s">
        <v>150</v>
      </c>
      <c r="AK126" s="64" t="s">
        <v>60</v>
      </c>
      <c r="AL126" s="64" t="s">
        <v>61</v>
      </c>
      <c r="AM126" s="64"/>
      <c r="AN126" s="70"/>
      <c r="AO126" s="72"/>
    </row>
    <row r="127" spans="1:41" ht="15.75" thickBot="1">
      <c r="A127" s="7">
        <v>124</v>
      </c>
      <c r="B127" s="73" t="s">
        <v>41</v>
      </c>
      <c r="C127" s="63" t="s">
        <v>964</v>
      </c>
      <c r="D127" s="64" t="s">
        <v>965</v>
      </c>
      <c r="E127" s="64" t="s">
        <v>73</v>
      </c>
      <c r="F127" s="65" t="s">
        <v>699</v>
      </c>
      <c r="G127" s="99" t="s">
        <v>914</v>
      </c>
      <c r="H127" s="100" t="s">
        <v>915</v>
      </c>
      <c r="I127" s="64" t="s">
        <v>702</v>
      </c>
      <c r="J127" s="64">
        <v>3</v>
      </c>
      <c r="K127" s="68" t="s">
        <v>966</v>
      </c>
      <c r="L127" s="69">
        <v>7709963678</v>
      </c>
      <c r="M127" s="64">
        <v>73.2</v>
      </c>
      <c r="N127" s="64" t="s">
        <v>851</v>
      </c>
      <c r="O127" s="64">
        <v>76.540000000000006</v>
      </c>
      <c r="P127" s="64" t="s">
        <v>109</v>
      </c>
      <c r="Q127" s="64" t="s">
        <v>967</v>
      </c>
      <c r="R127" s="20" t="s">
        <v>51</v>
      </c>
      <c r="S127" s="20" t="s">
        <v>51</v>
      </c>
      <c r="T127" s="20" t="s">
        <v>51</v>
      </c>
      <c r="U127" s="70"/>
      <c r="V127" s="70"/>
      <c r="W127" s="70"/>
      <c r="X127" s="70"/>
      <c r="Y127" s="70"/>
      <c r="Z127" s="70"/>
      <c r="AA127" s="70"/>
      <c r="AB127" s="70"/>
      <c r="AC127" s="64" t="s">
        <v>717</v>
      </c>
      <c r="AD127" s="64" t="s">
        <v>53</v>
      </c>
      <c r="AE127" s="68" t="s">
        <v>968</v>
      </c>
      <c r="AF127" s="64" t="s">
        <v>969</v>
      </c>
      <c r="AG127" s="64" t="s">
        <v>970</v>
      </c>
      <c r="AH127" s="64" t="s">
        <v>971</v>
      </c>
      <c r="AI127" s="19"/>
      <c r="AJ127" s="64" t="s">
        <v>972</v>
      </c>
      <c r="AK127" s="64" t="s">
        <v>60</v>
      </c>
      <c r="AL127" s="64" t="s">
        <v>61</v>
      </c>
      <c r="AM127" s="64"/>
      <c r="AN127" s="70"/>
      <c r="AO127" s="72"/>
    </row>
    <row r="128" spans="1:41" ht="15.75" thickBot="1">
      <c r="A128" s="7">
        <v>168</v>
      </c>
      <c r="B128" s="73" t="s">
        <v>41</v>
      </c>
      <c r="C128" s="63" t="s">
        <v>973</v>
      </c>
      <c r="D128" s="64" t="s">
        <v>974</v>
      </c>
      <c r="E128" s="64" t="s">
        <v>73</v>
      </c>
      <c r="F128" s="65" t="s">
        <v>699</v>
      </c>
      <c r="G128" s="99" t="s">
        <v>914</v>
      </c>
      <c r="H128" s="100" t="s">
        <v>915</v>
      </c>
      <c r="I128" s="64" t="s">
        <v>702</v>
      </c>
      <c r="J128" s="64">
        <v>3</v>
      </c>
      <c r="K128" s="68" t="s">
        <v>975</v>
      </c>
      <c r="L128" s="69">
        <v>9850701734</v>
      </c>
      <c r="M128" s="64">
        <v>87.8</v>
      </c>
      <c r="N128" s="64" t="s">
        <v>733</v>
      </c>
      <c r="O128" s="64">
        <v>65.38</v>
      </c>
      <c r="P128" s="64" t="s">
        <v>109</v>
      </c>
      <c r="Q128" s="64" t="s">
        <v>733</v>
      </c>
      <c r="R128" s="20" t="s">
        <v>51</v>
      </c>
      <c r="S128" s="20" t="s">
        <v>51</v>
      </c>
      <c r="T128" s="20" t="s">
        <v>51</v>
      </c>
      <c r="U128" s="70"/>
      <c r="V128" s="70"/>
      <c r="W128" s="70"/>
      <c r="X128" s="70"/>
      <c r="Y128" s="70"/>
      <c r="Z128" s="70"/>
      <c r="AA128" s="70"/>
      <c r="AB128" s="70"/>
      <c r="AC128" s="64" t="s">
        <v>52</v>
      </c>
      <c r="AD128" s="64" t="s">
        <v>53</v>
      </c>
      <c r="AE128" s="68" t="s">
        <v>976</v>
      </c>
      <c r="AF128" s="71">
        <v>36163</v>
      </c>
      <c r="AG128" s="64" t="s">
        <v>977</v>
      </c>
      <c r="AH128" s="64" t="s">
        <v>480</v>
      </c>
      <c r="AI128" s="19"/>
      <c r="AJ128" s="64" t="s">
        <v>71</v>
      </c>
      <c r="AK128" s="64" t="s">
        <v>60</v>
      </c>
      <c r="AL128" s="64" t="s">
        <v>61</v>
      </c>
      <c r="AM128" s="64"/>
      <c r="AN128" s="70"/>
      <c r="AO128" s="72"/>
    </row>
    <row r="129" spans="1:41" ht="15.75" thickBot="1">
      <c r="A129" s="7">
        <v>200</v>
      </c>
      <c r="B129" s="73" t="s">
        <v>41</v>
      </c>
      <c r="C129" s="63" t="s">
        <v>978</v>
      </c>
      <c r="D129" s="64" t="s">
        <v>979</v>
      </c>
      <c r="E129" s="64" t="s">
        <v>73</v>
      </c>
      <c r="F129" s="65" t="s">
        <v>699</v>
      </c>
      <c r="G129" s="99" t="s">
        <v>914</v>
      </c>
      <c r="H129" s="100" t="s">
        <v>915</v>
      </c>
      <c r="I129" s="64" t="s">
        <v>702</v>
      </c>
      <c r="J129" s="64">
        <v>3</v>
      </c>
      <c r="K129" s="68" t="s">
        <v>980</v>
      </c>
      <c r="L129" s="69">
        <v>9623608964</v>
      </c>
      <c r="M129" s="64">
        <v>63.4</v>
      </c>
      <c r="N129" s="64" t="s">
        <v>733</v>
      </c>
      <c r="O129" s="64">
        <v>55.08</v>
      </c>
      <c r="P129" s="64" t="s">
        <v>109</v>
      </c>
      <c r="Q129" s="64" t="s">
        <v>733</v>
      </c>
      <c r="R129" s="20" t="s">
        <v>51</v>
      </c>
      <c r="S129" s="20" t="s">
        <v>51</v>
      </c>
      <c r="T129" s="20" t="s">
        <v>51</v>
      </c>
      <c r="U129" s="70"/>
      <c r="V129" s="70"/>
      <c r="W129" s="70"/>
      <c r="X129" s="70"/>
      <c r="Y129" s="70"/>
      <c r="Z129" s="70"/>
      <c r="AA129" s="70"/>
      <c r="AB129" s="70"/>
      <c r="AC129" s="64" t="s">
        <v>100</v>
      </c>
      <c r="AD129" s="64" t="s">
        <v>53</v>
      </c>
      <c r="AE129" s="68" t="s">
        <v>981</v>
      </c>
      <c r="AF129" s="64" t="s">
        <v>982</v>
      </c>
      <c r="AG129" s="64" t="s">
        <v>983</v>
      </c>
      <c r="AH129" s="64" t="s">
        <v>984</v>
      </c>
      <c r="AI129" s="19"/>
      <c r="AJ129" s="64" t="s">
        <v>59</v>
      </c>
      <c r="AK129" s="64" t="s">
        <v>60</v>
      </c>
      <c r="AL129" s="64" t="s">
        <v>61</v>
      </c>
      <c r="AM129" s="64"/>
      <c r="AN129" s="70"/>
      <c r="AO129" s="72"/>
    </row>
    <row r="130" spans="1:41" ht="15.75" thickBot="1">
      <c r="A130" s="7">
        <v>234</v>
      </c>
      <c r="B130" s="73" t="s">
        <v>41</v>
      </c>
      <c r="C130" s="63" t="s">
        <v>985</v>
      </c>
      <c r="D130" s="64" t="s">
        <v>986</v>
      </c>
      <c r="E130" s="64" t="s">
        <v>73</v>
      </c>
      <c r="F130" s="65" t="s">
        <v>699</v>
      </c>
      <c r="G130" s="99" t="s">
        <v>914</v>
      </c>
      <c r="H130" s="100" t="s">
        <v>915</v>
      </c>
      <c r="I130" s="64" t="s">
        <v>702</v>
      </c>
      <c r="J130" s="64">
        <v>3</v>
      </c>
      <c r="K130" s="68"/>
      <c r="L130" s="69">
        <v>8405989684</v>
      </c>
      <c r="M130" s="64"/>
      <c r="N130" s="64"/>
      <c r="O130" s="64"/>
      <c r="P130" s="64"/>
      <c r="Q130" s="64"/>
      <c r="R130" s="20" t="s">
        <v>51</v>
      </c>
      <c r="S130" s="20" t="s">
        <v>51</v>
      </c>
      <c r="T130" s="20" t="s">
        <v>51</v>
      </c>
      <c r="U130" s="70"/>
      <c r="V130" s="70"/>
      <c r="W130" s="70"/>
      <c r="X130" s="70"/>
      <c r="Y130" s="70"/>
      <c r="Z130" s="70"/>
      <c r="AA130" s="70"/>
      <c r="AB130" s="70"/>
      <c r="AC130" s="64"/>
      <c r="AD130" s="64" t="s">
        <v>53</v>
      </c>
      <c r="AE130" s="68"/>
      <c r="AF130" s="64"/>
      <c r="AG130" s="64"/>
      <c r="AH130" s="64"/>
      <c r="AI130" s="19"/>
      <c r="AJ130" s="64"/>
      <c r="AK130" s="64" t="s">
        <v>60</v>
      </c>
      <c r="AL130" s="64" t="s">
        <v>61</v>
      </c>
      <c r="AM130" s="64"/>
      <c r="AN130" s="70"/>
      <c r="AO130" s="72"/>
    </row>
    <row r="131" spans="1:41" ht="15.75" thickBot="1">
      <c r="A131" s="7">
        <v>249</v>
      </c>
      <c r="B131" s="73" t="s">
        <v>41</v>
      </c>
      <c r="C131" s="63" t="s">
        <v>987</v>
      </c>
      <c r="D131" s="64" t="s">
        <v>988</v>
      </c>
      <c r="E131" s="64" t="s">
        <v>73</v>
      </c>
      <c r="F131" s="65" t="s">
        <v>699</v>
      </c>
      <c r="G131" s="99" t="s">
        <v>914</v>
      </c>
      <c r="H131" s="100" t="s">
        <v>915</v>
      </c>
      <c r="I131" s="64" t="s">
        <v>702</v>
      </c>
      <c r="J131" s="64">
        <v>3</v>
      </c>
      <c r="K131" s="68" t="s">
        <v>989</v>
      </c>
      <c r="L131" s="69">
        <v>7709982123</v>
      </c>
      <c r="M131" s="64">
        <v>94.9</v>
      </c>
      <c r="N131" s="64" t="s">
        <v>851</v>
      </c>
      <c r="O131" s="64">
        <v>70.2</v>
      </c>
      <c r="P131" s="64" t="s">
        <v>109</v>
      </c>
      <c r="Q131" s="64" t="s">
        <v>967</v>
      </c>
      <c r="R131" s="20" t="s">
        <v>51</v>
      </c>
      <c r="S131" s="20" t="s">
        <v>51</v>
      </c>
      <c r="T131" s="20" t="s">
        <v>51</v>
      </c>
      <c r="U131" s="70"/>
      <c r="V131" s="70"/>
      <c r="W131" s="70"/>
      <c r="X131" s="70"/>
      <c r="Y131" s="70"/>
      <c r="Z131" s="70"/>
      <c r="AA131" s="70"/>
      <c r="AB131" s="70"/>
      <c r="AC131" s="64" t="s">
        <v>717</v>
      </c>
      <c r="AD131" s="64" t="s">
        <v>53</v>
      </c>
      <c r="AE131" s="68" t="s">
        <v>990</v>
      </c>
      <c r="AF131" s="71">
        <v>36139</v>
      </c>
      <c r="AG131" s="64" t="s">
        <v>991</v>
      </c>
      <c r="AH131" s="64" t="s">
        <v>992</v>
      </c>
      <c r="AI131" s="19"/>
      <c r="AJ131" s="64" t="s">
        <v>150</v>
      </c>
      <c r="AK131" s="64" t="s">
        <v>60</v>
      </c>
      <c r="AL131" s="64" t="s">
        <v>61</v>
      </c>
      <c r="AM131" s="64"/>
      <c r="AN131" s="70"/>
      <c r="AO131" s="72"/>
    </row>
    <row r="132" spans="1:41" ht="34.5" thickBot="1">
      <c r="A132" s="7">
        <v>255</v>
      </c>
      <c r="B132" s="73" t="s">
        <v>41</v>
      </c>
      <c r="C132" s="63" t="s">
        <v>993</v>
      </c>
      <c r="D132" s="64" t="s">
        <v>994</v>
      </c>
      <c r="E132" s="64" t="s">
        <v>73</v>
      </c>
      <c r="F132" s="65" t="s">
        <v>699</v>
      </c>
      <c r="G132" s="99" t="s">
        <v>914</v>
      </c>
      <c r="H132" s="100" t="s">
        <v>915</v>
      </c>
      <c r="I132" s="64" t="s">
        <v>702</v>
      </c>
      <c r="J132" s="64">
        <v>3</v>
      </c>
      <c r="K132" s="68" t="s">
        <v>995</v>
      </c>
      <c r="L132" s="69" t="s">
        <v>996</v>
      </c>
      <c r="M132" s="64">
        <v>70</v>
      </c>
      <c r="N132" s="64" t="s">
        <v>733</v>
      </c>
      <c r="O132" s="64">
        <v>61.36</v>
      </c>
      <c r="P132" s="64" t="s">
        <v>109</v>
      </c>
      <c r="Q132" s="64" t="s">
        <v>733</v>
      </c>
      <c r="R132" s="20" t="s">
        <v>51</v>
      </c>
      <c r="S132" s="20" t="s">
        <v>51</v>
      </c>
      <c r="T132" s="20" t="s">
        <v>51</v>
      </c>
      <c r="U132" s="70"/>
      <c r="V132" s="70"/>
      <c r="W132" s="70"/>
      <c r="X132" s="70"/>
      <c r="Y132" s="70"/>
      <c r="Z132" s="70"/>
      <c r="AA132" s="70"/>
      <c r="AB132" s="70"/>
      <c r="AC132" s="64" t="s">
        <v>100</v>
      </c>
      <c r="AD132" s="64" t="s">
        <v>53</v>
      </c>
      <c r="AE132" s="68" t="s">
        <v>997</v>
      </c>
      <c r="AF132" s="71">
        <v>35893</v>
      </c>
      <c r="AG132" s="64" t="s">
        <v>998</v>
      </c>
      <c r="AH132" s="64" t="s">
        <v>999</v>
      </c>
      <c r="AI132" s="19"/>
      <c r="AJ132" s="64" t="s">
        <v>60</v>
      </c>
      <c r="AK132" s="64" t="s">
        <v>60</v>
      </c>
      <c r="AL132" s="64" t="s">
        <v>61</v>
      </c>
      <c r="AM132" s="64"/>
      <c r="AN132" s="70"/>
      <c r="AO132" s="72"/>
    </row>
    <row r="133" spans="1:41" ht="15.75" thickBot="1">
      <c r="A133" s="7">
        <v>262</v>
      </c>
      <c r="B133" s="73" t="s">
        <v>41</v>
      </c>
      <c r="C133" s="63" t="s">
        <v>1000</v>
      </c>
      <c r="D133" s="64" t="s">
        <v>1001</v>
      </c>
      <c r="E133" s="64" t="s">
        <v>73</v>
      </c>
      <c r="F133" s="65" t="s">
        <v>699</v>
      </c>
      <c r="G133" s="99" t="s">
        <v>914</v>
      </c>
      <c r="H133" s="100" t="s">
        <v>915</v>
      </c>
      <c r="I133" s="64" t="s">
        <v>702</v>
      </c>
      <c r="J133" s="64">
        <v>3</v>
      </c>
      <c r="K133" s="68" t="s">
        <v>1002</v>
      </c>
      <c r="L133" s="69">
        <v>7767955948</v>
      </c>
      <c r="M133" s="64">
        <v>71.45</v>
      </c>
      <c r="N133" s="64" t="s">
        <v>733</v>
      </c>
      <c r="O133" s="64">
        <v>60.77</v>
      </c>
      <c r="P133" s="64" t="s">
        <v>109</v>
      </c>
      <c r="Q133" s="64" t="s">
        <v>733</v>
      </c>
      <c r="R133" s="20" t="s">
        <v>51</v>
      </c>
      <c r="S133" s="20" t="s">
        <v>51</v>
      </c>
      <c r="T133" s="20" t="s">
        <v>51</v>
      </c>
      <c r="U133" s="70"/>
      <c r="V133" s="70"/>
      <c r="W133" s="70"/>
      <c r="X133" s="70"/>
      <c r="Y133" s="70"/>
      <c r="Z133" s="70"/>
      <c r="AA133" s="70"/>
      <c r="AB133" s="70"/>
      <c r="AC133" s="64" t="s">
        <v>100</v>
      </c>
      <c r="AD133" s="64" t="s">
        <v>53</v>
      </c>
      <c r="AE133" s="68" t="s">
        <v>1003</v>
      </c>
      <c r="AF133" s="64" t="s">
        <v>1004</v>
      </c>
      <c r="AG133" s="64" t="s">
        <v>1005</v>
      </c>
      <c r="AH133" s="64" t="s">
        <v>634</v>
      </c>
      <c r="AI133" s="19"/>
      <c r="AJ133" s="64" t="s">
        <v>1006</v>
      </c>
      <c r="AK133" s="64" t="s">
        <v>60</v>
      </c>
      <c r="AL133" s="64" t="s">
        <v>61</v>
      </c>
      <c r="AM133" s="64"/>
      <c r="AN133" s="70"/>
      <c r="AO133" s="72"/>
    </row>
    <row r="134" spans="1:41" ht="15.75" thickBot="1">
      <c r="A134" s="7">
        <v>263</v>
      </c>
      <c r="B134" s="73" t="s">
        <v>41</v>
      </c>
      <c r="C134" s="63" t="s">
        <v>1007</v>
      </c>
      <c r="D134" s="64" t="s">
        <v>1008</v>
      </c>
      <c r="E134" s="64" t="s">
        <v>73</v>
      </c>
      <c r="F134" s="65" t="s">
        <v>699</v>
      </c>
      <c r="G134" s="99" t="s">
        <v>914</v>
      </c>
      <c r="H134" s="100" t="s">
        <v>915</v>
      </c>
      <c r="I134" s="64" t="s">
        <v>702</v>
      </c>
      <c r="J134" s="64">
        <v>3</v>
      </c>
      <c r="K134" s="68" t="s">
        <v>1009</v>
      </c>
      <c r="L134" s="69">
        <v>7276310515</v>
      </c>
      <c r="M134" s="64">
        <v>73.8</v>
      </c>
      <c r="N134" s="64" t="s">
        <v>733</v>
      </c>
      <c r="O134" s="64">
        <v>51.08</v>
      </c>
      <c r="P134" s="64" t="s">
        <v>109</v>
      </c>
      <c r="Q134" s="64" t="s">
        <v>733</v>
      </c>
      <c r="R134" s="20" t="s">
        <v>51</v>
      </c>
      <c r="S134" s="20" t="s">
        <v>51</v>
      </c>
      <c r="T134" s="20" t="s">
        <v>51</v>
      </c>
      <c r="U134" s="70"/>
      <c r="V134" s="70"/>
      <c r="W134" s="70"/>
      <c r="X134" s="70"/>
      <c r="Y134" s="70"/>
      <c r="Z134" s="70"/>
      <c r="AA134" s="70"/>
      <c r="AB134" s="70"/>
      <c r="AC134" s="64" t="s">
        <v>52</v>
      </c>
      <c r="AD134" s="64" t="s">
        <v>53</v>
      </c>
      <c r="AE134" s="68" t="s">
        <v>1010</v>
      </c>
      <c r="AF134" s="64" t="s">
        <v>1011</v>
      </c>
      <c r="AG134" s="64" t="s">
        <v>1012</v>
      </c>
      <c r="AH134" s="64" t="s">
        <v>1013</v>
      </c>
      <c r="AI134" s="19"/>
      <c r="AJ134" s="64" t="s">
        <v>150</v>
      </c>
      <c r="AK134" s="64" t="s">
        <v>60</v>
      </c>
      <c r="AL134" s="64" t="s">
        <v>61</v>
      </c>
      <c r="AM134" s="64"/>
      <c r="AN134" s="70"/>
      <c r="AO134" s="72"/>
    </row>
    <row r="135" spans="1:41" ht="15.75" thickBot="1">
      <c r="A135" s="7">
        <v>268</v>
      </c>
      <c r="B135" s="73" t="s">
        <v>41</v>
      </c>
      <c r="C135" s="63" t="s">
        <v>1014</v>
      </c>
      <c r="D135" s="64" t="s">
        <v>1015</v>
      </c>
      <c r="E135" s="64" t="s">
        <v>73</v>
      </c>
      <c r="F135" s="65" t="s">
        <v>699</v>
      </c>
      <c r="G135" s="99" t="s">
        <v>914</v>
      </c>
      <c r="H135" s="100" t="s">
        <v>915</v>
      </c>
      <c r="I135" s="64" t="s">
        <v>702</v>
      </c>
      <c r="J135" s="64">
        <v>3</v>
      </c>
      <c r="K135" s="68" t="s">
        <v>1016</v>
      </c>
      <c r="L135" s="69">
        <v>8087437733</v>
      </c>
      <c r="M135" s="64">
        <v>86.8</v>
      </c>
      <c r="N135" s="64" t="s">
        <v>733</v>
      </c>
      <c r="O135" s="64">
        <v>76.150000000000006</v>
      </c>
      <c r="P135" s="64" t="s">
        <v>109</v>
      </c>
      <c r="Q135" s="64" t="s">
        <v>733</v>
      </c>
      <c r="R135" s="20" t="s">
        <v>51</v>
      </c>
      <c r="S135" s="20" t="s">
        <v>51</v>
      </c>
      <c r="T135" s="20" t="s">
        <v>51</v>
      </c>
      <c r="U135" s="70"/>
      <c r="V135" s="70"/>
      <c r="W135" s="70"/>
      <c r="X135" s="70"/>
      <c r="Y135" s="70"/>
      <c r="Z135" s="70"/>
      <c r="AA135" s="70"/>
      <c r="AB135" s="70"/>
      <c r="AC135" s="64" t="s">
        <v>52</v>
      </c>
      <c r="AD135" s="64" t="s">
        <v>53</v>
      </c>
      <c r="AE135" s="68" t="s">
        <v>1017</v>
      </c>
      <c r="AF135" s="64" t="s">
        <v>1018</v>
      </c>
      <c r="AG135" s="64" t="s">
        <v>1019</v>
      </c>
      <c r="AH135" s="64" t="s">
        <v>1020</v>
      </c>
      <c r="AI135" s="19"/>
      <c r="AJ135" s="64" t="s">
        <v>1021</v>
      </c>
      <c r="AK135" s="64" t="s">
        <v>60</v>
      </c>
      <c r="AL135" s="64" t="s">
        <v>61</v>
      </c>
      <c r="AM135" s="64"/>
      <c r="AN135" s="70"/>
      <c r="AO135" s="72"/>
    </row>
    <row r="136" spans="1:41" ht="16.5" thickBot="1">
      <c r="A136" s="7">
        <v>297</v>
      </c>
      <c r="B136" s="59" t="s">
        <v>41</v>
      </c>
      <c r="C136" s="94" t="s">
        <v>1022</v>
      </c>
      <c r="D136" s="95" t="s">
        <v>1023</v>
      </c>
      <c r="E136" s="95" t="s">
        <v>44</v>
      </c>
      <c r="F136" s="65" t="s">
        <v>699</v>
      </c>
      <c r="G136" s="99" t="s">
        <v>914</v>
      </c>
      <c r="H136" s="100" t="s">
        <v>915</v>
      </c>
      <c r="I136" s="95" t="s">
        <v>702</v>
      </c>
      <c r="J136" s="95">
        <v>2</v>
      </c>
      <c r="K136" s="96" t="s">
        <v>1024</v>
      </c>
      <c r="L136" s="97">
        <v>9423279553</v>
      </c>
      <c r="M136" s="95">
        <v>79.2</v>
      </c>
      <c r="N136" s="95" t="s">
        <v>733</v>
      </c>
      <c r="O136" s="95">
        <v>54.46</v>
      </c>
      <c r="P136" s="95" t="s">
        <v>109</v>
      </c>
      <c r="Q136" s="95" t="s">
        <v>733</v>
      </c>
      <c r="R136" s="110" t="s">
        <v>51</v>
      </c>
      <c r="S136" s="110" t="s">
        <v>51</v>
      </c>
      <c r="T136" s="110" t="s">
        <v>51</v>
      </c>
      <c r="U136" s="111"/>
      <c r="V136" s="111"/>
      <c r="W136" s="111"/>
      <c r="X136" s="111"/>
      <c r="Y136" s="111"/>
      <c r="Z136" s="111"/>
      <c r="AA136" s="111"/>
      <c r="AB136" s="111"/>
      <c r="AC136" s="95" t="s">
        <v>100</v>
      </c>
      <c r="AD136" s="95" t="s">
        <v>53</v>
      </c>
      <c r="AE136" s="96" t="s">
        <v>1025</v>
      </c>
      <c r="AF136" s="112">
        <v>35954</v>
      </c>
      <c r="AG136" s="95" t="s">
        <v>1026</v>
      </c>
      <c r="AH136" s="95" t="s">
        <v>1027</v>
      </c>
      <c r="AI136" s="110"/>
      <c r="AJ136" s="95" t="s">
        <v>150</v>
      </c>
      <c r="AK136" s="95" t="s">
        <v>60</v>
      </c>
      <c r="AL136" s="95" t="s">
        <v>61</v>
      </c>
      <c r="AM136" s="95"/>
      <c r="AN136" s="111"/>
      <c r="AO136" s="113"/>
    </row>
    <row r="137" spans="1:41" ht="16.5" thickBot="1">
      <c r="A137" s="7">
        <v>299</v>
      </c>
      <c r="B137" s="59" t="s">
        <v>41</v>
      </c>
      <c r="C137" s="63" t="s">
        <v>1028</v>
      </c>
      <c r="D137" s="64" t="s">
        <v>1029</v>
      </c>
      <c r="E137" s="64" t="s">
        <v>73</v>
      </c>
      <c r="F137" s="65" t="s">
        <v>699</v>
      </c>
      <c r="G137" s="99" t="s">
        <v>914</v>
      </c>
      <c r="H137" s="100" t="s">
        <v>915</v>
      </c>
      <c r="I137" s="64" t="s">
        <v>702</v>
      </c>
      <c r="J137" s="64">
        <v>3</v>
      </c>
      <c r="K137" s="68" t="s">
        <v>1030</v>
      </c>
      <c r="L137" s="69">
        <v>8149866910</v>
      </c>
      <c r="M137" s="64">
        <v>81.400000000000006</v>
      </c>
      <c r="N137" s="64" t="s">
        <v>733</v>
      </c>
      <c r="O137" s="64">
        <v>61.69</v>
      </c>
      <c r="P137" s="64" t="s">
        <v>109</v>
      </c>
      <c r="Q137" s="64" t="s">
        <v>733</v>
      </c>
      <c r="R137" s="20" t="s">
        <v>51</v>
      </c>
      <c r="S137" s="20" t="s">
        <v>51</v>
      </c>
      <c r="T137" s="20" t="s">
        <v>51</v>
      </c>
      <c r="U137" s="70"/>
      <c r="V137" s="70"/>
      <c r="W137" s="70"/>
      <c r="X137" s="70"/>
      <c r="Y137" s="70"/>
      <c r="Z137" s="70"/>
      <c r="AA137" s="70"/>
      <c r="AB137" s="70"/>
      <c r="AC137" s="64" t="s">
        <v>100</v>
      </c>
      <c r="AD137" s="64" t="s">
        <v>53</v>
      </c>
      <c r="AE137" s="68" t="s">
        <v>1031</v>
      </c>
      <c r="AF137" s="71">
        <v>35807</v>
      </c>
      <c r="AG137" s="64" t="s">
        <v>1032</v>
      </c>
      <c r="AH137" s="64" t="s">
        <v>257</v>
      </c>
      <c r="AI137" s="19"/>
      <c r="AJ137" s="64" t="s">
        <v>1033</v>
      </c>
      <c r="AK137" s="64" t="s">
        <v>60</v>
      </c>
      <c r="AL137" s="64" t="s">
        <v>61</v>
      </c>
      <c r="AM137" s="64"/>
      <c r="AN137" s="70"/>
      <c r="AO137" s="72"/>
    </row>
    <row r="138" spans="1:41" ht="34.5" thickBot="1">
      <c r="A138" s="7">
        <v>307</v>
      </c>
      <c r="B138" s="74" t="s">
        <v>41</v>
      </c>
      <c r="C138" s="75" t="s">
        <v>1034</v>
      </c>
      <c r="D138" s="76" t="s">
        <v>1035</v>
      </c>
      <c r="E138" s="76" t="s">
        <v>73</v>
      </c>
      <c r="F138" s="65" t="s">
        <v>699</v>
      </c>
      <c r="G138" s="99" t="s">
        <v>914</v>
      </c>
      <c r="H138" s="100" t="s">
        <v>915</v>
      </c>
      <c r="I138" s="76" t="s">
        <v>702</v>
      </c>
      <c r="J138" s="76">
        <v>3</v>
      </c>
      <c r="K138" s="77" t="s">
        <v>1036</v>
      </c>
      <c r="L138" s="78" t="s">
        <v>1037</v>
      </c>
      <c r="M138" s="76">
        <v>71.8</v>
      </c>
      <c r="N138" s="76" t="s">
        <v>733</v>
      </c>
      <c r="O138" s="76">
        <v>57.54</v>
      </c>
      <c r="P138" s="76" t="s">
        <v>109</v>
      </c>
      <c r="Q138" s="76" t="s">
        <v>733</v>
      </c>
      <c r="R138" s="35" t="s">
        <v>51</v>
      </c>
      <c r="S138" s="35" t="s">
        <v>51</v>
      </c>
      <c r="T138" s="35" t="s">
        <v>51</v>
      </c>
      <c r="U138" s="79"/>
      <c r="V138" s="79"/>
      <c r="W138" s="79"/>
      <c r="X138" s="79"/>
      <c r="Y138" s="79"/>
      <c r="Z138" s="79"/>
      <c r="AA138" s="79"/>
      <c r="AB138" s="79"/>
      <c r="AC138" s="76" t="s">
        <v>717</v>
      </c>
      <c r="AD138" s="76" t="s">
        <v>53</v>
      </c>
      <c r="AE138" s="77" t="s">
        <v>1038</v>
      </c>
      <c r="AF138" s="76" t="s">
        <v>1039</v>
      </c>
      <c r="AG138" s="76" t="s">
        <v>509</v>
      </c>
      <c r="AH138" s="76" t="s">
        <v>1040</v>
      </c>
      <c r="AI138" s="34"/>
      <c r="AJ138" s="76" t="s">
        <v>59</v>
      </c>
      <c r="AK138" s="76" t="s">
        <v>60</v>
      </c>
      <c r="AL138" s="76" t="s">
        <v>61</v>
      </c>
      <c r="AM138" s="76"/>
      <c r="AN138" s="79"/>
      <c r="AO138" s="80"/>
    </row>
    <row r="139" spans="1:41" ht="15.75" thickBot="1">
      <c r="A139" s="7">
        <v>315</v>
      </c>
      <c r="B139" s="28" t="s">
        <v>41</v>
      </c>
      <c r="C139" s="82" t="s">
        <v>1041</v>
      </c>
      <c r="D139" s="81" t="s">
        <v>1042</v>
      </c>
      <c r="E139" s="81" t="s">
        <v>73</v>
      </c>
      <c r="F139" s="65" t="s">
        <v>699</v>
      </c>
      <c r="G139" s="99" t="s">
        <v>914</v>
      </c>
      <c r="H139" s="100" t="s">
        <v>915</v>
      </c>
      <c r="I139" s="81" t="s">
        <v>702</v>
      </c>
      <c r="J139" s="81">
        <v>3</v>
      </c>
      <c r="K139" s="114" t="s">
        <v>1043</v>
      </c>
      <c r="L139" s="84">
        <v>7057495286</v>
      </c>
      <c r="M139" s="81">
        <v>71.5</v>
      </c>
      <c r="N139" s="81" t="s">
        <v>126</v>
      </c>
      <c r="O139" s="81">
        <v>64.92</v>
      </c>
      <c r="P139" s="81" t="s">
        <v>109</v>
      </c>
      <c r="Q139" s="81" t="s">
        <v>1044</v>
      </c>
      <c r="R139" s="42" t="s">
        <v>51</v>
      </c>
      <c r="S139" s="42" t="s">
        <v>51</v>
      </c>
      <c r="T139" s="42" t="s">
        <v>51</v>
      </c>
      <c r="U139" s="85"/>
      <c r="V139" s="85"/>
      <c r="W139" s="85"/>
      <c r="X139" s="85"/>
      <c r="Y139" s="85"/>
      <c r="Z139" s="85"/>
      <c r="AA139" s="85"/>
      <c r="AB139" s="85"/>
      <c r="AC139" s="81" t="s">
        <v>52</v>
      </c>
      <c r="AD139" s="81" t="s">
        <v>53</v>
      </c>
      <c r="AE139" s="83" t="s">
        <v>1045</v>
      </c>
      <c r="AF139" s="81" t="s">
        <v>1046</v>
      </c>
      <c r="AG139" s="81" t="s">
        <v>1047</v>
      </c>
      <c r="AH139" s="81" t="s">
        <v>1048</v>
      </c>
      <c r="AI139" s="41"/>
      <c r="AJ139" s="81" t="s">
        <v>59</v>
      </c>
      <c r="AK139" s="81" t="s">
        <v>60</v>
      </c>
      <c r="AL139" s="81" t="s">
        <v>61</v>
      </c>
      <c r="AM139" s="81"/>
      <c r="AN139" s="85"/>
      <c r="AO139" s="85"/>
    </row>
    <row r="140" spans="1:41" ht="15.75" thickBot="1">
      <c r="A140" s="7">
        <v>335</v>
      </c>
      <c r="B140" s="61" t="s">
        <v>41</v>
      </c>
      <c r="C140" s="88" t="s">
        <v>1049</v>
      </c>
      <c r="D140" s="89" t="s">
        <v>1050</v>
      </c>
      <c r="E140" s="89" t="s">
        <v>73</v>
      </c>
      <c r="F140" s="65" t="s">
        <v>699</v>
      </c>
      <c r="G140" s="99" t="s">
        <v>914</v>
      </c>
      <c r="H140" s="100" t="s">
        <v>915</v>
      </c>
      <c r="I140" s="89" t="s">
        <v>702</v>
      </c>
      <c r="J140" s="89">
        <v>3</v>
      </c>
      <c r="K140" s="90" t="s">
        <v>1051</v>
      </c>
      <c r="L140" s="91">
        <v>7558625088</v>
      </c>
      <c r="M140" s="89">
        <v>58.6</v>
      </c>
      <c r="N140" s="89" t="s">
        <v>126</v>
      </c>
      <c r="O140" s="89">
        <v>62.6</v>
      </c>
      <c r="P140" s="89" t="s">
        <v>109</v>
      </c>
      <c r="Q140" s="89" t="s">
        <v>1052</v>
      </c>
      <c r="R140" s="15" t="s">
        <v>51</v>
      </c>
      <c r="S140" s="15" t="s">
        <v>51</v>
      </c>
      <c r="T140" s="15" t="s">
        <v>51</v>
      </c>
      <c r="U140" s="92"/>
      <c r="V140" s="92"/>
      <c r="W140" s="92"/>
      <c r="X140" s="92"/>
      <c r="Y140" s="92"/>
      <c r="Z140" s="92"/>
      <c r="AA140" s="92"/>
      <c r="AB140" s="92"/>
      <c r="AC140" s="89" t="s">
        <v>717</v>
      </c>
      <c r="AD140" s="89" t="s">
        <v>53</v>
      </c>
      <c r="AE140" s="90" t="s">
        <v>1053</v>
      </c>
      <c r="AF140" s="109">
        <v>35431</v>
      </c>
      <c r="AG140" s="89" t="s">
        <v>1054</v>
      </c>
      <c r="AH140" s="89" t="s">
        <v>1055</v>
      </c>
      <c r="AI140" s="11"/>
      <c r="AJ140" s="89" t="s">
        <v>150</v>
      </c>
      <c r="AK140" s="89" t="s">
        <v>60</v>
      </c>
      <c r="AL140" s="89" t="s">
        <v>61</v>
      </c>
      <c r="AM140" s="89"/>
      <c r="AN140" s="92"/>
      <c r="AO140" s="93"/>
    </row>
    <row r="141" spans="1:41" ht="15.75" thickBot="1">
      <c r="A141" s="7">
        <v>363</v>
      </c>
      <c r="B141" s="58" t="s">
        <v>41</v>
      </c>
      <c r="C141" s="63" t="s">
        <v>1056</v>
      </c>
      <c r="D141" s="64" t="s">
        <v>1057</v>
      </c>
      <c r="E141" s="64" t="s">
        <v>73</v>
      </c>
      <c r="F141" s="65" t="s">
        <v>699</v>
      </c>
      <c r="G141" s="99" t="s">
        <v>914</v>
      </c>
      <c r="H141" s="100" t="s">
        <v>915</v>
      </c>
      <c r="I141" s="64" t="s">
        <v>702</v>
      </c>
      <c r="J141" s="64">
        <v>3</v>
      </c>
      <c r="K141" s="68" t="s">
        <v>1058</v>
      </c>
      <c r="L141" s="69">
        <v>8803280628</v>
      </c>
      <c r="M141" s="64" t="s">
        <v>1059</v>
      </c>
      <c r="N141" s="64" t="s">
        <v>50</v>
      </c>
      <c r="O141" s="64">
        <v>70.2</v>
      </c>
      <c r="P141" s="64" t="s">
        <v>109</v>
      </c>
      <c r="Q141" s="64" t="s">
        <v>716</v>
      </c>
      <c r="R141" s="20" t="s">
        <v>51</v>
      </c>
      <c r="S141" s="20" t="s">
        <v>51</v>
      </c>
      <c r="T141" s="20" t="s">
        <v>51</v>
      </c>
      <c r="U141" s="70"/>
      <c r="V141" s="70"/>
      <c r="W141" s="70"/>
      <c r="X141" s="70"/>
      <c r="Y141" s="70"/>
      <c r="Z141" s="70"/>
      <c r="AA141" s="70"/>
      <c r="AB141" s="70"/>
      <c r="AC141" s="64" t="s">
        <v>717</v>
      </c>
      <c r="AD141" s="64" t="s">
        <v>53</v>
      </c>
      <c r="AE141" s="68" t="s">
        <v>1060</v>
      </c>
      <c r="AF141" s="64">
        <v>7870719143</v>
      </c>
      <c r="AG141" s="64" t="s">
        <v>1061</v>
      </c>
      <c r="AH141" s="64" t="s">
        <v>1062</v>
      </c>
      <c r="AI141" s="19"/>
      <c r="AJ141" s="64" t="s">
        <v>150</v>
      </c>
      <c r="AK141" s="64" t="s">
        <v>60</v>
      </c>
      <c r="AL141" s="64" t="s">
        <v>61</v>
      </c>
      <c r="AM141" s="64"/>
      <c r="AN141" s="70"/>
      <c r="AO141" s="72"/>
    </row>
    <row r="142" spans="1:41" ht="15.75" thickBot="1">
      <c r="A142" s="7">
        <v>367</v>
      </c>
      <c r="B142" s="58" t="s">
        <v>41</v>
      </c>
      <c r="C142" s="63" t="s">
        <v>1063</v>
      </c>
      <c r="D142" s="64" t="s">
        <v>1064</v>
      </c>
      <c r="E142" s="64" t="s">
        <v>73</v>
      </c>
      <c r="F142" s="65" t="s">
        <v>699</v>
      </c>
      <c r="G142" s="99" t="s">
        <v>914</v>
      </c>
      <c r="H142" s="100" t="s">
        <v>915</v>
      </c>
      <c r="I142" s="64" t="s">
        <v>702</v>
      </c>
      <c r="J142" s="64">
        <v>3</v>
      </c>
      <c r="K142" s="68" t="s">
        <v>1065</v>
      </c>
      <c r="L142" s="69">
        <v>8007698755</v>
      </c>
      <c r="M142" s="64">
        <v>50.2</v>
      </c>
      <c r="N142" s="64" t="s">
        <v>733</v>
      </c>
      <c r="O142" s="64">
        <v>50.15</v>
      </c>
      <c r="P142" s="64" t="s">
        <v>109</v>
      </c>
      <c r="Q142" s="64" t="s">
        <v>733</v>
      </c>
      <c r="R142" s="20" t="s">
        <v>51</v>
      </c>
      <c r="S142" s="20" t="s">
        <v>51</v>
      </c>
      <c r="T142" s="20" t="s">
        <v>51</v>
      </c>
      <c r="U142" s="70"/>
      <c r="V142" s="70"/>
      <c r="W142" s="70"/>
      <c r="X142" s="70"/>
      <c r="Y142" s="70"/>
      <c r="Z142" s="70"/>
      <c r="AA142" s="70"/>
      <c r="AB142" s="70"/>
      <c r="AC142" s="64" t="s">
        <v>100</v>
      </c>
      <c r="AD142" s="64" t="s">
        <v>53</v>
      </c>
      <c r="AE142" s="68" t="s">
        <v>1066</v>
      </c>
      <c r="AF142" s="71">
        <v>35828</v>
      </c>
      <c r="AG142" s="64" t="s">
        <v>1067</v>
      </c>
      <c r="AH142" s="64" t="s">
        <v>78</v>
      </c>
      <c r="AI142" s="19"/>
      <c r="AJ142" s="64" t="s">
        <v>150</v>
      </c>
      <c r="AK142" s="64" t="s">
        <v>60</v>
      </c>
      <c r="AL142" s="64" t="s">
        <v>61</v>
      </c>
      <c r="AM142" s="64"/>
      <c r="AN142" s="70"/>
      <c r="AO142" s="72"/>
    </row>
    <row r="143" spans="1:41" ht="15.75" thickBot="1">
      <c r="A143" s="7">
        <v>374</v>
      </c>
      <c r="B143" s="58" t="s">
        <v>41</v>
      </c>
      <c r="C143" s="63" t="s">
        <v>1068</v>
      </c>
      <c r="D143" s="64" t="s">
        <v>1069</v>
      </c>
      <c r="E143" s="64" t="s">
        <v>73</v>
      </c>
      <c r="F143" s="65" t="s">
        <v>699</v>
      </c>
      <c r="G143" s="99" t="s">
        <v>914</v>
      </c>
      <c r="H143" s="100" t="s">
        <v>915</v>
      </c>
      <c r="I143" s="64" t="s">
        <v>702</v>
      </c>
      <c r="J143" s="64">
        <v>3</v>
      </c>
      <c r="K143" s="68" t="s">
        <v>1070</v>
      </c>
      <c r="L143" s="69">
        <v>9598817434</v>
      </c>
      <c r="M143" s="64">
        <v>83.2</v>
      </c>
      <c r="N143" s="64" t="s">
        <v>960</v>
      </c>
      <c r="O143" s="64">
        <v>71.2</v>
      </c>
      <c r="P143" s="64" t="s">
        <v>109</v>
      </c>
      <c r="Q143" s="64" t="s">
        <v>960</v>
      </c>
      <c r="R143" s="20" t="s">
        <v>51</v>
      </c>
      <c r="S143" s="20" t="s">
        <v>51</v>
      </c>
      <c r="T143" s="20" t="s">
        <v>51</v>
      </c>
      <c r="U143" s="70"/>
      <c r="V143" s="70"/>
      <c r="W143" s="70"/>
      <c r="X143" s="70"/>
      <c r="Y143" s="70"/>
      <c r="Z143" s="70"/>
      <c r="AA143" s="70"/>
      <c r="AB143" s="70"/>
      <c r="AC143" s="64" t="s">
        <v>717</v>
      </c>
      <c r="AD143" s="64" t="s">
        <v>53</v>
      </c>
      <c r="AE143" s="68" t="s">
        <v>1071</v>
      </c>
      <c r="AF143" s="64" t="s">
        <v>1072</v>
      </c>
      <c r="AG143" s="64" t="s">
        <v>1073</v>
      </c>
      <c r="AH143" s="64" t="s">
        <v>1074</v>
      </c>
      <c r="AI143" s="19"/>
      <c r="AJ143" s="64" t="s">
        <v>169</v>
      </c>
      <c r="AK143" s="64" t="s">
        <v>60</v>
      </c>
      <c r="AL143" s="64" t="s">
        <v>61</v>
      </c>
      <c r="AM143" s="64"/>
      <c r="AN143" s="70"/>
      <c r="AO143" s="72"/>
    </row>
    <row r="144" spans="1:41" ht="34.5" thickBot="1">
      <c r="A144" s="7">
        <v>385</v>
      </c>
      <c r="B144" s="58" t="s">
        <v>41</v>
      </c>
      <c r="C144" s="63" t="s">
        <v>1075</v>
      </c>
      <c r="D144" s="64" t="s">
        <v>1076</v>
      </c>
      <c r="E144" s="64" t="s">
        <v>73</v>
      </c>
      <c r="F144" s="65" t="s">
        <v>699</v>
      </c>
      <c r="G144" s="99" t="s">
        <v>914</v>
      </c>
      <c r="H144" s="100" t="s">
        <v>915</v>
      </c>
      <c r="I144" s="64" t="s">
        <v>702</v>
      </c>
      <c r="J144" s="64">
        <v>3</v>
      </c>
      <c r="K144" s="68" t="s">
        <v>1077</v>
      </c>
      <c r="L144" s="69" t="s">
        <v>1078</v>
      </c>
      <c r="M144" s="64">
        <v>69</v>
      </c>
      <c r="N144" s="64" t="s">
        <v>50</v>
      </c>
      <c r="O144" s="64">
        <v>61</v>
      </c>
      <c r="P144" s="64" t="s">
        <v>109</v>
      </c>
      <c r="Q144" s="64" t="s">
        <v>50</v>
      </c>
      <c r="R144" s="20" t="s">
        <v>51</v>
      </c>
      <c r="S144" s="20" t="s">
        <v>51</v>
      </c>
      <c r="T144" s="20" t="s">
        <v>51</v>
      </c>
      <c r="U144" s="70"/>
      <c r="V144" s="70"/>
      <c r="W144" s="70"/>
      <c r="X144" s="70"/>
      <c r="Y144" s="70"/>
      <c r="Z144" s="70"/>
      <c r="AA144" s="70"/>
      <c r="AB144" s="70"/>
      <c r="AC144" s="64" t="s">
        <v>52</v>
      </c>
      <c r="AD144" s="64" t="s">
        <v>53</v>
      </c>
      <c r="AE144" s="68" t="s">
        <v>1079</v>
      </c>
      <c r="AF144" s="64" t="s">
        <v>1080</v>
      </c>
      <c r="AG144" s="64" t="s">
        <v>1081</v>
      </c>
      <c r="AH144" s="64" t="s">
        <v>956</v>
      </c>
      <c r="AI144" s="19"/>
      <c r="AJ144" s="64" t="s">
        <v>59</v>
      </c>
      <c r="AK144" s="64" t="s">
        <v>60</v>
      </c>
      <c r="AL144" s="64" t="s">
        <v>61</v>
      </c>
      <c r="AM144" s="64"/>
      <c r="AN144" s="70"/>
      <c r="AO144" s="72"/>
    </row>
    <row r="145" spans="1:41" ht="15.75" thickBot="1">
      <c r="A145" s="7">
        <v>398</v>
      </c>
      <c r="B145" s="58" t="s">
        <v>41</v>
      </c>
      <c r="C145" s="63" t="s">
        <v>1082</v>
      </c>
      <c r="D145" s="64" t="s">
        <v>1083</v>
      </c>
      <c r="E145" s="64" t="s">
        <v>73</v>
      </c>
      <c r="F145" s="65" t="s">
        <v>699</v>
      </c>
      <c r="G145" s="99" t="s">
        <v>914</v>
      </c>
      <c r="H145" s="100" t="s">
        <v>915</v>
      </c>
      <c r="I145" s="64" t="s">
        <v>702</v>
      </c>
      <c r="J145" s="64">
        <v>3</v>
      </c>
      <c r="K145" s="68" t="s">
        <v>1084</v>
      </c>
      <c r="L145" s="69">
        <v>8408875741</v>
      </c>
      <c r="M145" s="64">
        <v>70.8</v>
      </c>
      <c r="N145" s="64" t="s">
        <v>733</v>
      </c>
      <c r="O145" s="64">
        <v>56.62</v>
      </c>
      <c r="P145" s="64" t="s">
        <v>109</v>
      </c>
      <c r="Q145" s="64" t="s">
        <v>733</v>
      </c>
      <c r="R145" s="20" t="s">
        <v>51</v>
      </c>
      <c r="S145" s="20" t="s">
        <v>51</v>
      </c>
      <c r="T145" s="20" t="s">
        <v>51</v>
      </c>
      <c r="U145" s="70"/>
      <c r="V145" s="70"/>
      <c r="W145" s="70"/>
      <c r="X145" s="70"/>
      <c r="Y145" s="70"/>
      <c r="Z145" s="70"/>
      <c r="AA145" s="70"/>
      <c r="AB145" s="70"/>
      <c r="AC145" s="64" t="s">
        <v>100</v>
      </c>
      <c r="AD145" s="64" t="s">
        <v>53</v>
      </c>
      <c r="AE145" s="68" t="s">
        <v>1085</v>
      </c>
      <c r="AF145" s="71">
        <v>35218</v>
      </c>
      <c r="AG145" s="64" t="s">
        <v>1086</v>
      </c>
      <c r="AH145" s="64" t="s">
        <v>1087</v>
      </c>
      <c r="AI145" s="19"/>
      <c r="AJ145" s="64" t="s">
        <v>59</v>
      </c>
      <c r="AK145" s="64" t="s">
        <v>60</v>
      </c>
      <c r="AL145" s="64" t="s">
        <v>61</v>
      </c>
      <c r="AM145" s="64"/>
      <c r="AN145" s="70"/>
      <c r="AO145" s="72"/>
    </row>
    <row r="146" spans="1:41" ht="15.75" thickBot="1">
      <c r="A146" s="7">
        <v>399</v>
      </c>
      <c r="B146" s="58" t="s">
        <v>41</v>
      </c>
      <c r="C146" s="63" t="s">
        <v>1088</v>
      </c>
      <c r="D146" s="64" t="s">
        <v>1089</v>
      </c>
      <c r="E146" s="64" t="s">
        <v>73</v>
      </c>
      <c r="F146" s="65" t="s">
        <v>699</v>
      </c>
      <c r="G146" s="99" t="s">
        <v>914</v>
      </c>
      <c r="H146" s="100" t="s">
        <v>915</v>
      </c>
      <c r="I146" s="64" t="s">
        <v>702</v>
      </c>
      <c r="J146" s="64">
        <v>3</v>
      </c>
      <c r="K146" s="68" t="s">
        <v>1090</v>
      </c>
      <c r="L146" s="69">
        <v>8446590690</v>
      </c>
      <c r="M146" s="64">
        <v>80.599999999999994</v>
      </c>
      <c r="N146" s="64" t="s">
        <v>733</v>
      </c>
      <c r="O146" s="64">
        <v>58.77</v>
      </c>
      <c r="P146" s="64" t="s">
        <v>109</v>
      </c>
      <c r="Q146" s="64" t="s">
        <v>733</v>
      </c>
      <c r="R146" s="20" t="s">
        <v>51</v>
      </c>
      <c r="S146" s="20" t="s">
        <v>51</v>
      </c>
      <c r="T146" s="20" t="s">
        <v>51</v>
      </c>
      <c r="U146" s="70"/>
      <c r="V146" s="70"/>
      <c r="W146" s="70"/>
      <c r="X146" s="70"/>
      <c r="Y146" s="70"/>
      <c r="Z146" s="70"/>
      <c r="AA146" s="70"/>
      <c r="AB146" s="70"/>
      <c r="AC146" s="64" t="s">
        <v>717</v>
      </c>
      <c r="AD146" s="64" t="s">
        <v>717</v>
      </c>
      <c r="AE146" s="68" t="s">
        <v>1091</v>
      </c>
      <c r="AF146" s="71">
        <v>35832</v>
      </c>
      <c r="AG146" s="64" t="s">
        <v>1092</v>
      </c>
      <c r="AH146" s="64" t="s">
        <v>69</v>
      </c>
      <c r="AI146" s="19"/>
      <c r="AJ146" s="64" t="s">
        <v>150</v>
      </c>
      <c r="AK146" s="64" t="s">
        <v>60</v>
      </c>
      <c r="AL146" s="64" t="s">
        <v>61</v>
      </c>
      <c r="AM146" s="64"/>
      <c r="AN146" s="70"/>
      <c r="AO146" s="72"/>
    </row>
    <row r="147" spans="1:41" ht="15.75" thickBot="1">
      <c r="A147" s="7">
        <v>422</v>
      </c>
      <c r="B147" s="58" t="s">
        <v>41</v>
      </c>
      <c r="C147" s="63" t="s">
        <v>1093</v>
      </c>
      <c r="D147" s="64" t="s">
        <v>1094</v>
      </c>
      <c r="E147" s="64" t="s">
        <v>44</v>
      </c>
      <c r="F147" s="65" t="s">
        <v>699</v>
      </c>
      <c r="G147" s="99" t="s">
        <v>914</v>
      </c>
      <c r="H147" s="100" t="s">
        <v>915</v>
      </c>
      <c r="I147" s="64" t="s">
        <v>702</v>
      </c>
      <c r="J147" s="64">
        <v>3</v>
      </c>
      <c r="K147" s="68" t="s">
        <v>1095</v>
      </c>
      <c r="L147" s="69">
        <v>9890498918</v>
      </c>
      <c r="M147" s="64">
        <v>89</v>
      </c>
      <c r="N147" s="64" t="s">
        <v>733</v>
      </c>
      <c r="O147" s="64">
        <v>54.92</v>
      </c>
      <c r="P147" s="64" t="s">
        <v>109</v>
      </c>
      <c r="Q147" s="64" t="s">
        <v>733</v>
      </c>
      <c r="R147" s="20" t="s">
        <v>51</v>
      </c>
      <c r="S147" s="20" t="s">
        <v>51</v>
      </c>
      <c r="T147" s="20" t="s">
        <v>51</v>
      </c>
      <c r="U147" s="70"/>
      <c r="V147" s="70"/>
      <c r="W147" s="70"/>
      <c r="X147" s="70"/>
      <c r="Y147" s="70"/>
      <c r="Z147" s="70"/>
      <c r="AA147" s="70"/>
      <c r="AB147" s="70"/>
      <c r="AC147" s="64" t="s">
        <v>100</v>
      </c>
      <c r="AD147" s="64" t="s">
        <v>53</v>
      </c>
      <c r="AE147" s="68" t="s">
        <v>1096</v>
      </c>
      <c r="AF147" s="64" t="s">
        <v>1097</v>
      </c>
      <c r="AG147" s="64" t="s">
        <v>1098</v>
      </c>
      <c r="AH147" s="64" t="s">
        <v>1099</v>
      </c>
      <c r="AI147" s="19"/>
      <c r="AJ147" s="64" t="s">
        <v>150</v>
      </c>
      <c r="AK147" s="64" t="s">
        <v>60</v>
      </c>
      <c r="AL147" s="64" t="s">
        <v>61</v>
      </c>
      <c r="AM147" s="64"/>
      <c r="AN147" s="70"/>
      <c r="AO147" s="72"/>
    </row>
    <row r="148" spans="1:41" ht="15.75" thickBot="1">
      <c r="A148" s="7">
        <v>440</v>
      </c>
      <c r="B148" s="58" t="s">
        <v>41</v>
      </c>
      <c r="C148" s="63" t="s">
        <v>1100</v>
      </c>
      <c r="D148" s="64" t="s">
        <v>1101</v>
      </c>
      <c r="E148" s="64" t="s">
        <v>73</v>
      </c>
      <c r="F148" s="65" t="s">
        <v>699</v>
      </c>
      <c r="G148" s="99" t="s">
        <v>914</v>
      </c>
      <c r="H148" s="100" t="s">
        <v>915</v>
      </c>
      <c r="I148" s="64" t="s">
        <v>702</v>
      </c>
      <c r="J148" s="64">
        <v>3</v>
      </c>
      <c r="K148" s="68" t="s">
        <v>1102</v>
      </c>
      <c r="L148" s="69">
        <v>9822804311</v>
      </c>
      <c r="M148" s="64">
        <v>63.2</v>
      </c>
      <c r="N148" s="64" t="s">
        <v>733</v>
      </c>
      <c r="O148" s="64">
        <v>55.54</v>
      </c>
      <c r="P148" s="64" t="s">
        <v>109</v>
      </c>
      <c r="Q148" s="64" t="s">
        <v>733</v>
      </c>
      <c r="R148" s="20" t="s">
        <v>51</v>
      </c>
      <c r="S148" s="20" t="s">
        <v>51</v>
      </c>
      <c r="T148" s="20" t="s">
        <v>51</v>
      </c>
      <c r="U148" s="70"/>
      <c r="V148" s="70"/>
      <c r="W148" s="70"/>
      <c r="X148" s="70"/>
      <c r="Y148" s="70"/>
      <c r="Z148" s="70"/>
      <c r="AA148" s="70"/>
      <c r="AB148" s="70"/>
      <c r="AC148" s="64" t="s">
        <v>100</v>
      </c>
      <c r="AD148" s="64" t="s">
        <v>53</v>
      </c>
      <c r="AE148" s="68" t="s">
        <v>1103</v>
      </c>
      <c r="AF148" s="64" t="s">
        <v>1104</v>
      </c>
      <c r="AG148" s="64" t="s">
        <v>147</v>
      </c>
      <c r="AH148" s="64" t="s">
        <v>1105</v>
      </c>
      <c r="AI148" s="19"/>
      <c r="AJ148" s="64" t="s">
        <v>150</v>
      </c>
      <c r="AK148" s="64" t="s">
        <v>60</v>
      </c>
      <c r="AL148" s="64" t="s">
        <v>61</v>
      </c>
      <c r="AM148" s="64"/>
      <c r="AN148" s="70"/>
      <c r="AO148" s="72"/>
    </row>
    <row r="149" spans="1:41" ht="15.75" thickBot="1">
      <c r="A149" s="7">
        <v>441</v>
      </c>
      <c r="B149" s="58" t="s">
        <v>41</v>
      </c>
      <c r="C149" s="63" t="s">
        <v>1106</v>
      </c>
      <c r="D149" s="64" t="s">
        <v>1107</v>
      </c>
      <c r="E149" s="64" t="s">
        <v>73</v>
      </c>
      <c r="F149" s="65" t="s">
        <v>699</v>
      </c>
      <c r="G149" s="99" t="s">
        <v>914</v>
      </c>
      <c r="H149" s="100" t="s">
        <v>915</v>
      </c>
      <c r="I149" s="64" t="s">
        <v>702</v>
      </c>
      <c r="J149" s="64">
        <v>3</v>
      </c>
      <c r="K149" s="68" t="s">
        <v>1108</v>
      </c>
      <c r="L149" s="69">
        <v>8698610000</v>
      </c>
      <c r="M149" s="64">
        <v>81.64</v>
      </c>
      <c r="N149" s="64" t="s">
        <v>733</v>
      </c>
      <c r="O149" s="64"/>
      <c r="P149" s="64" t="s">
        <v>109</v>
      </c>
      <c r="Q149" s="64" t="s">
        <v>733</v>
      </c>
      <c r="R149" s="20" t="s">
        <v>51</v>
      </c>
      <c r="S149" s="20" t="s">
        <v>51</v>
      </c>
      <c r="T149" s="20" t="s">
        <v>51</v>
      </c>
      <c r="U149" s="70"/>
      <c r="V149" s="70"/>
      <c r="W149" s="70"/>
      <c r="X149" s="70"/>
      <c r="Y149" s="70"/>
      <c r="Z149" s="70"/>
      <c r="AA149" s="70"/>
      <c r="AB149" s="70"/>
      <c r="AC149" s="64" t="s">
        <v>52</v>
      </c>
      <c r="AD149" s="64" t="s">
        <v>53</v>
      </c>
      <c r="AE149" s="68" t="s">
        <v>1109</v>
      </c>
      <c r="AF149" s="64" t="s">
        <v>1110</v>
      </c>
      <c r="AG149" s="64" t="s">
        <v>595</v>
      </c>
      <c r="AH149" s="64" t="s">
        <v>1111</v>
      </c>
      <c r="AI149" s="19"/>
      <c r="AJ149" s="64" t="s">
        <v>788</v>
      </c>
      <c r="AK149" s="64" t="s">
        <v>60</v>
      </c>
      <c r="AL149" s="64" t="s">
        <v>61</v>
      </c>
      <c r="AM149" s="64"/>
      <c r="AN149" s="70"/>
      <c r="AO149" s="72"/>
    </row>
    <row r="150" spans="1:41" ht="34.5" thickBot="1">
      <c r="A150" s="7">
        <v>453</v>
      </c>
      <c r="B150" s="58" t="s">
        <v>41</v>
      </c>
      <c r="C150" s="63" t="s">
        <v>1112</v>
      </c>
      <c r="D150" s="64" t="s">
        <v>1113</v>
      </c>
      <c r="E150" s="64" t="s">
        <v>73</v>
      </c>
      <c r="F150" s="65" t="s">
        <v>699</v>
      </c>
      <c r="G150" s="99" t="s">
        <v>914</v>
      </c>
      <c r="H150" s="100" t="s">
        <v>915</v>
      </c>
      <c r="I150" s="64" t="s">
        <v>702</v>
      </c>
      <c r="J150" s="64">
        <v>3</v>
      </c>
      <c r="K150" s="68" t="s">
        <v>1114</v>
      </c>
      <c r="L150" s="69" t="s">
        <v>1115</v>
      </c>
      <c r="M150" s="64">
        <v>8.6</v>
      </c>
      <c r="N150" s="64" t="s">
        <v>50</v>
      </c>
      <c r="O150" s="64">
        <v>65.08</v>
      </c>
      <c r="P150" s="64" t="s">
        <v>109</v>
      </c>
      <c r="Q150" s="64" t="s">
        <v>733</v>
      </c>
      <c r="R150" s="20" t="s">
        <v>51</v>
      </c>
      <c r="S150" s="20" t="s">
        <v>51</v>
      </c>
      <c r="T150" s="20" t="s">
        <v>51</v>
      </c>
      <c r="U150" s="70"/>
      <c r="V150" s="70"/>
      <c r="W150" s="70"/>
      <c r="X150" s="70"/>
      <c r="Y150" s="70"/>
      <c r="Z150" s="70"/>
      <c r="AA150" s="70"/>
      <c r="AB150" s="70"/>
      <c r="AC150" s="64" t="s">
        <v>52</v>
      </c>
      <c r="AD150" s="64" t="s">
        <v>53</v>
      </c>
      <c r="AE150" s="68" t="s">
        <v>1116</v>
      </c>
      <c r="AF150" s="64" t="s">
        <v>1117</v>
      </c>
      <c r="AG150" s="64" t="s">
        <v>1118</v>
      </c>
      <c r="AH150" s="64" t="s">
        <v>328</v>
      </c>
      <c r="AI150" s="19"/>
      <c r="AJ150" s="64" t="s">
        <v>59</v>
      </c>
      <c r="AK150" s="64" t="s">
        <v>60</v>
      </c>
      <c r="AL150" s="64" t="s">
        <v>61</v>
      </c>
      <c r="AM150" s="64"/>
      <c r="AN150" s="70"/>
      <c r="AO150" s="72"/>
    </row>
    <row r="151" spans="1:41" ht="15.75" thickBot="1">
      <c r="A151" s="7">
        <v>457</v>
      </c>
      <c r="B151" s="58" t="s">
        <v>41</v>
      </c>
      <c r="C151" s="63" t="s">
        <v>1119</v>
      </c>
      <c r="D151" s="64" t="s">
        <v>1120</v>
      </c>
      <c r="E151" s="64" t="s">
        <v>73</v>
      </c>
      <c r="F151" s="65" t="s">
        <v>699</v>
      </c>
      <c r="G151" s="99" t="s">
        <v>914</v>
      </c>
      <c r="H151" s="100" t="s">
        <v>915</v>
      </c>
      <c r="I151" s="64" t="s">
        <v>702</v>
      </c>
      <c r="J151" s="64">
        <v>3</v>
      </c>
      <c r="K151" s="68" t="s">
        <v>1121</v>
      </c>
      <c r="L151" s="69">
        <v>8983274999</v>
      </c>
      <c r="M151" s="64">
        <v>82</v>
      </c>
      <c r="N151" s="64" t="s">
        <v>733</v>
      </c>
      <c r="O151" s="64">
        <v>61</v>
      </c>
      <c r="P151" s="64" t="s">
        <v>109</v>
      </c>
      <c r="Q151" s="64" t="s">
        <v>733</v>
      </c>
      <c r="R151" s="20" t="s">
        <v>51</v>
      </c>
      <c r="S151" s="20" t="s">
        <v>51</v>
      </c>
      <c r="T151" s="20" t="s">
        <v>51</v>
      </c>
      <c r="U151" s="70"/>
      <c r="V151" s="70"/>
      <c r="W151" s="70"/>
      <c r="X151" s="70"/>
      <c r="Y151" s="70"/>
      <c r="Z151" s="70"/>
      <c r="AA151" s="70"/>
      <c r="AB151" s="70"/>
      <c r="AC151" s="64" t="s">
        <v>100</v>
      </c>
      <c r="AD151" s="64" t="s">
        <v>53</v>
      </c>
      <c r="AE151" s="68" t="s">
        <v>908</v>
      </c>
      <c r="AF151" s="64" t="s">
        <v>1122</v>
      </c>
      <c r="AG151" s="64" t="s">
        <v>910</v>
      </c>
      <c r="AH151" s="64" t="s">
        <v>911</v>
      </c>
      <c r="AI151" s="19"/>
      <c r="AJ151" s="64" t="s">
        <v>59</v>
      </c>
      <c r="AK151" s="64" t="s">
        <v>178</v>
      </c>
      <c r="AL151" s="64" t="s">
        <v>61</v>
      </c>
      <c r="AM151" s="64"/>
      <c r="AN151" s="70"/>
      <c r="AO151" s="72"/>
    </row>
    <row r="152" spans="1:41" ht="15.75" thickBot="1">
      <c r="A152" s="7">
        <v>459</v>
      </c>
      <c r="B152" s="58" t="s">
        <v>41</v>
      </c>
      <c r="C152" s="63" t="s">
        <v>1123</v>
      </c>
      <c r="D152" s="64" t="s">
        <v>1124</v>
      </c>
      <c r="E152" s="64" t="s">
        <v>73</v>
      </c>
      <c r="F152" s="65" t="s">
        <v>699</v>
      </c>
      <c r="G152" s="99" t="s">
        <v>914</v>
      </c>
      <c r="H152" s="100" t="s">
        <v>915</v>
      </c>
      <c r="I152" s="64" t="s">
        <v>702</v>
      </c>
      <c r="J152" s="64">
        <v>3</v>
      </c>
      <c r="K152" s="68" t="s">
        <v>1125</v>
      </c>
      <c r="L152" s="69">
        <v>7727995824</v>
      </c>
      <c r="M152" s="64">
        <v>9.1999999999999993</v>
      </c>
      <c r="N152" s="64" t="s">
        <v>50</v>
      </c>
      <c r="O152" s="64">
        <v>55.8</v>
      </c>
      <c r="P152" s="64" t="s">
        <v>109</v>
      </c>
      <c r="Q152" s="64" t="s">
        <v>50</v>
      </c>
      <c r="R152" s="20" t="s">
        <v>51</v>
      </c>
      <c r="S152" s="20" t="s">
        <v>51</v>
      </c>
      <c r="T152" s="20" t="s">
        <v>51</v>
      </c>
      <c r="U152" s="70"/>
      <c r="V152" s="70"/>
      <c r="W152" s="70"/>
      <c r="X152" s="70"/>
      <c r="Y152" s="70"/>
      <c r="Z152" s="70"/>
      <c r="AA152" s="70"/>
      <c r="AB152" s="70"/>
      <c r="AC152" s="64" t="s">
        <v>52</v>
      </c>
      <c r="AD152" s="64" t="s">
        <v>53</v>
      </c>
      <c r="AE152" s="68" t="s">
        <v>1126</v>
      </c>
      <c r="AF152" s="64" t="s">
        <v>1127</v>
      </c>
      <c r="AG152" s="64" t="s">
        <v>1128</v>
      </c>
      <c r="AH152" s="64" t="s">
        <v>1129</v>
      </c>
      <c r="AI152" s="19"/>
      <c r="AJ152" s="64" t="s">
        <v>59</v>
      </c>
      <c r="AK152" s="64" t="s">
        <v>60</v>
      </c>
      <c r="AL152" s="64" t="s">
        <v>61</v>
      </c>
      <c r="AM152" s="64"/>
      <c r="AN152" s="70"/>
      <c r="AO152" s="72"/>
    </row>
    <row r="153" spans="1:41" ht="15.75" thickBot="1">
      <c r="A153" s="7">
        <v>490</v>
      </c>
      <c r="B153" s="58" t="s">
        <v>41</v>
      </c>
      <c r="C153" s="63" t="s">
        <v>1130</v>
      </c>
      <c r="D153" s="64" t="s">
        <v>1131</v>
      </c>
      <c r="E153" s="64" t="s">
        <v>73</v>
      </c>
      <c r="F153" s="65" t="s">
        <v>699</v>
      </c>
      <c r="G153" s="99" t="s">
        <v>914</v>
      </c>
      <c r="H153" s="100" t="s">
        <v>915</v>
      </c>
      <c r="I153" s="64" t="s">
        <v>702</v>
      </c>
      <c r="J153" s="64">
        <v>3</v>
      </c>
      <c r="K153" s="68" t="s">
        <v>1132</v>
      </c>
      <c r="L153" s="69">
        <v>8806671705</v>
      </c>
      <c r="M153" s="64">
        <v>72.400000000000006</v>
      </c>
      <c r="N153" s="64" t="s">
        <v>733</v>
      </c>
      <c r="O153" s="64">
        <v>58.46</v>
      </c>
      <c r="P153" s="64" t="s">
        <v>109</v>
      </c>
      <c r="Q153" s="64" t="s">
        <v>733</v>
      </c>
      <c r="R153" s="20" t="s">
        <v>51</v>
      </c>
      <c r="S153" s="20" t="s">
        <v>51</v>
      </c>
      <c r="T153" s="20" t="s">
        <v>51</v>
      </c>
      <c r="U153" s="70"/>
      <c r="V153" s="70"/>
      <c r="W153" s="70"/>
      <c r="X153" s="70"/>
      <c r="Y153" s="70"/>
      <c r="Z153" s="70"/>
      <c r="AA153" s="70"/>
      <c r="AB153" s="70"/>
      <c r="AC153" s="64" t="s">
        <v>717</v>
      </c>
      <c r="AD153" s="64" t="s">
        <v>53</v>
      </c>
      <c r="AE153" s="68" t="s">
        <v>1133</v>
      </c>
      <c r="AF153" s="64" t="s">
        <v>1134</v>
      </c>
      <c r="AG153" s="64" t="s">
        <v>595</v>
      </c>
      <c r="AH153" s="64" t="s">
        <v>1135</v>
      </c>
      <c r="AI153" s="19"/>
      <c r="AJ153" s="64" t="s">
        <v>250</v>
      </c>
      <c r="AK153" s="64" t="s">
        <v>60</v>
      </c>
      <c r="AL153" s="64" t="s">
        <v>61</v>
      </c>
      <c r="AM153" s="64"/>
      <c r="AN153" s="70"/>
      <c r="AO153" s="72"/>
    </row>
    <row r="154" spans="1:41" ht="15.75" thickBot="1">
      <c r="A154" s="7">
        <v>531</v>
      </c>
      <c r="B154" s="58" t="s">
        <v>41</v>
      </c>
      <c r="C154" s="63" t="s">
        <v>1136</v>
      </c>
      <c r="D154" s="64" t="s">
        <v>1137</v>
      </c>
      <c r="E154" s="64" t="s">
        <v>73</v>
      </c>
      <c r="F154" s="65" t="s">
        <v>699</v>
      </c>
      <c r="G154" s="99" t="s">
        <v>914</v>
      </c>
      <c r="H154" s="100" t="s">
        <v>915</v>
      </c>
      <c r="I154" s="64" t="s">
        <v>702</v>
      </c>
      <c r="J154" s="64">
        <v>3</v>
      </c>
      <c r="K154" s="68" t="s">
        <v>1138</v>
      </c>
      <c r="L154" s="69">
        <v>7218019595</v>
      </c>
      <c r="M154" s="64">
        <v>67</v>
      </c>
      <c r="N154" s="64" t="s">
        <v>733</v>
      </c>
      <c r="O154" s="64">
        <v>53.54</v>
      </c>
      <c r="P154" s="64" t="s">
        <v>109</v>
      </c>
      <c r="Q154" s="64" t="s">
        <v>733</v>
      </c>
      <c r="R154" s="20" t="s">
        <v>51</v>
      </c>
      <c r="S154" s="20" t="s">
        <v>51</v>
      </c>
      <c r="T154" s="20" t="s">
        <v>51</v>
      </c>
      <c r="U154" s="70"/>
      <c r="V154" s="70"/>
      <c r="W154" s="70"/>
      <c r="X154" s="70"/>
      <c r="Y154" s="70"/>
      <c r="Z154" s="70"/>
      <c r="AA154" s="70"/>
      <c r="AB154" s="70"/>
      <c r="AC154" s="64" t="s">
        <v>100</v>
      </c>
      <c r="AD154" s="64" t="s">
        <v>53</v>
      </c>
      <c r="AE154" s="68" t="s">
        <v>1139</v>
      </c>
      <c r="AF154" s="64" t="s">
        <v>1140</v>
      </c>
      <c r="AG154" s="64" t="s">
        <v>839</v>
      </c>
      <c r="AH154" s="64" t="s">
        <v>1141</v>
      </c>
      <c r="AI154" s="19"/>
      <c r="AJ154" s="64" t="s">
        <v>150</v>
      </c>
      <c r="AK154" s="64" t="s">
        <v>60</v>
      </c>
      <c r="AL154" s="64" t="s">
        <v>61</v>
      </c>
      <c r="AM154" s="64"/>
      <c r="AN154" s="70"/>
      <c r="AO154" s="72"/>
    </row>
    <row r="155" spans="1:41" ht="15.75" thickBot="1">
      <c r="A155" s="7">
        <v>546</v>
      </c>
      <c r="B155" s="58" t="s">
        <v>41</v>
      </c>
      <c r="C155" s="63" t="s">
        <v>1142</v>
      </c>
      <c r="D155" s="64" t="s">
        <v>1143</v>
      </c>
      <c r="E155" s="64" t="s">
        <v>73</v>
      </c>
      <c r="F155" s="65" t="s">
        <v>699</v>
      </c>
      <c r="G155" s="99" t="s">
        <v>914</v>
      </c>
      <c r="H155" s="100" t="s">
        <v>915</v>
      </c>
      <c r="I155" s="64" t="s">
        <v>702</v>
      </c>
      <c r="J155" s="64">
        <v>3</v>
      </c>
      <c r="K155" s="68" t="s">
        <v>1144</v>
      </c>
      <c r="L155" s="69">
        <v>9767631225</v>
      </c>
      <c r="M155" s="64">
        <v>69.400000000000006</v>
      </c>
      <c r="N155" s="64" t="s">
        <v>733</v>
      </c>
      <c r="O155" s="64">
        <v>53.85</v>
      </c>
      <c r="P155" s="64" t="s">
        <v>109</v>
      </c>
      <c r="Q155" s="64" t="s">
        <v>733</v>
      </c>
      <c r="R155" s="20" t="s">
        <v>51</v>
      </c>
      <c r="S155" s="20" t="s">
        <v>51</v>
      </c>
      <c r="T155" s="20" t="s">
        <v>51</v>
      </c>
      <c r="U155" s="70"/>
      <c r="V155" s="70"/>
      <c r="W155" s="70"/>
      <c r="X155" s="70"/>
      <c r="Y155" s="70"/>
      <c r="Z155" s="70"/>
      <c r="AA155" s="70"/>
      <c r="AB155" s="70"/>
      <c r="AC155" s="64" t="s">
        <v>100</v>
      </c>
      <c r="AD155" s="64" t="s">
        <v>53</v>
      </c>
      <c r="AE155" s="68" t="s">
        <v>1145</v>
      </c>
      <c r="AF155" s="71">
        <v>36315</v>
      </c>
      <c r="AG155" s="64" t="s">
        <v>1146</v>
      </c>
      <c r="AH155" s="64" t="s">
        <v>480</v>
      </c>
      <c r="AI155" s="19"/>
      <c r="AJ155" s="64" t="s">
        <v>150</v>
      </c>
      <c r="AK155" s="64" t="s">
        <v>60</v>
      </c>
      <c r="AL155" s="64" t="s">
        <v>61</v>
      </c>
      <c r="AM155" s="64"/>
      <c r="AN155" s="70"/>
      <c r="AO155" s="72"/>
    </row>
    <row r="156" spans="1:41" ht="34.5" thickBot="1">
      <c r="A156" s="7">
        <v>547</v>
      </c>
      <c r="B156" s="58" t="s">
        <v>41</v>
      </c>
      <c r="C156" s="63" t="s">
        <v>1147</v>
      </c>
      <c r="D156" s="64" t="s">
        <v>1148</v>
      </c>
      <c r="E156" s="64" t="s">
        <v>73</v>
      </c>
      <c r="F156" s="65" t="s">
        <v>699</v>
      </c>
      <c r="G156" s="99" t="s">
        <v>914</v>
      </c>
      <c r="H156" s="100" t="s">
        <v>915</v>
      </c>
      <c r="I156" s="64" t="s">
        <v>702</v>
      </c>
      <c r="J156" s="64">
        <v>3</v>
      </c>
      <c r="K156" s="68" t="s">
        <v>1149</v>
      </c>
      <c r="L156" s="69" t="s">
        <v>1150</v>
      </c>
      <c r="M156" s="64">
        <v>67.599999999999994</v>
      </c>
      <c r="N156" s="64" t="s">
        <v>733</v>
      </c>
      <c r="O156" s="64">
        <v>51.38</v>
      </c>
      <c r="P156" s="64" t="s">
        <v>109</v>
      </c>
      <c r="Q156" s="64" t="s">
        <v>733</v>
      </c>
      <c r="R156" s="20" t="s">
        <v>51</v>
      </c>
      <c r="S156" s="20" t="s">
        <v>51</v>
      </c>
      <c r="T156" s="20" t="s">
        <v>51</v>
      </c>
      <c r="U156" s="70"/>
      <c r="V156" s="70"/>
      <c r="W156" s="70"/>
      <c r="X156" s="70"/>
      <c r="Y156" s="70"/>
      <c r="Z156" s="70"/>
      <c r="AA156" s="70"/>
      <c r="AB156" s="70"/>
      <c r="AC156" s="64" t="s">
        <v>52</v>
      </c>
      <c r="AD156" s="64" t="s">
        <v>53</v>
      </c>
      <c r="AE156" s="68" t="s">
        <v>1151</v>
      </c>
      <c r="AF156" s="71">
        <v>35952</v>
      </c>
      <c r="AG156" s="64" t="s">
        <v>388</v>
      </c>
      <c r="AH156" s="64" t="s">
        <v>1152</v>
      </c>
      <c r="AI156" s="19"/>
      <c r="AJ156" s="64" t="s">
        <v>150</v>
      </c>
      <c r="AK156" s="64" t="s">
        <v>60</v>
      </c>
      <c r="AL156" s="64" t="s">
        <v>61</v>
      </c>
      <c r="AM156" s="64"/>
      <c r="AN156" s="70"/>
      <c r="AO156" s="72"/>
    </row>
    <row r="157" spans="1:41" ht="34.5" thickBot="1">
      <c r="A157" s="7">
        <v>570</v>
      </c>
      <c r="B157" s="58" t="s">
        <v>41</v>
      </c>
      <c r="C157" s="63" t="s">
        <v>1153</v>
      </c>
      <c r="D157" s="64" t="s">
        <v>1154</v>
      </c>
      <c r="E157" s="64" t="s">
        <v>73</v>
      </c>
      <c r="F157" s="65" t="s">
        <v>699</v>
      </c>
      <c r="G157" s="99" t="s">
        <v>914</v>
      </c>
      <c r="H157" s="100" t="s">
        <v>915</v>
      </c>
      <c r="I157" s="64" t="s">
        <v>702</v>
      </c>
      <c r="J157" s="64">
        <v>3</v>
      </c>
      <c r="K157" s="68" t="s">
        <v>1155</v>
      </c>
      <c r="L157" s="69" t="s">
        <v>1156</v>
      </c>
      <c r="M157" s="64">
        <v>8.1999999999999993</v>
      </c>
      <c r="N157" s="64" t="s">
        <v>50</v>
      </c>
      <c r="O157" s="64">
        <v>64.62</v>
      </c>
      <c r="P157" s="64" t="s">
        <v>109</v>
      </c>
      <c r="Q157" s="64" t="s">
        <v>733</v>
      </c>
      <c r="R157" s="20" t="s">
        <v>51</v>
      </c>
      <c r="S157" s="20" t="s">
        <v>51</v>
      </c>
      <c r="T157" s="20" t="s">
        <v>51</v>
      </c>
      <c r="U157" s="70"/>
      <c r="V157" s="70"/>
      <c r="W157" s="70"/>
      <c r="X157" s="70"/>
      <c r="Y157" s="70"/>
      <c r="Z157" s="70"/>
      <c r="AA157" s="70"/>
      <c r="AB157" s="70"/>
      <c r="AC157" s="64" t="s">
        <v>100</v>
      </c>
      <c r="AD157" s="64" t="s">
        <v>53</v>
      </c>
      <c r="AE157" s="68" t="s">
        <v>1157</v>
      </c>
      <c r="AF157" s="64" t="s">
        <v>882</v>
      </c>
      <c r="AG157" s="64" t="s">
        <v>1158</v>
      </c>
      <c r="AH157" s="64" t="s">
        <v>1159</v>
      </c>
      <c r="AI157" s="19"/>
      <c r="AJ157" s="64" t="s">
        <v>59</v>
      </c>
      <c r="AK157" s="64" t="s">
        <v>60</v>
      </c>
      <c r="AL157" s="64" t="s">
        <v>61</v>
      </c>
      <c r="AM157" s="64"/>
      <c r="AN157" s="25"/>
      <c r="AO157" s="115"/>
    </row>
    <row r="158" spans="1:41" ht="35.25" thickBot="1">
      <c r="A158" s="7">
        <v>18</v>
      </c>
      <c r="B158" s="59" t="s">
        <v>41</v>
      </c>
      <c r="C158" s="62" t="s">
        <v>1160</v>
      </c>
      <c r="D158" s="18" t="s">
        <v>1161</v>
      </c>
      <c r="E158" s="19" t="s">
        <v>73</v>
      </c>
      <c r="F158" s="65" t="s">
        <v>699</v>
      </c>
      <c r="G158" s="66" t="s">
        <v>700</v>
      </c>
      <c r="H158" s="67" t="s">
        <v>701</v>
      </c>
      <c r="I158" s="20">
        <v>2017</v>
      </c>
      <c r="J158" s="19">
        <v>1</v>
      </c>
      <c r="K158" s="31" t="s">
        <v>1162</v>
      </c>
      <c r="L158" s="26">
        <v>9589909090</v>
      </c>
      <c r="M158" s="19">
        <v>76.400000000000006</v>
      </c>
      <c r="N158" s="19" t="s">
        <v>48</v>
      </c>
      <c r="O158" s="19">
        <v>51.38</v>
      </c>
      <c r="P158" s="19" t="s">
        <v>109</v>
      </c>
      <c r="Q158" s="19" t="s">
        <v>65</v>
      </c>
      <c r="R158" s="19" t="s">
        <v>51</v>
      </c>
      <c r="S158" s="19" t="s">
        <v>51</v>
      </c>
      <c r="T158" s="19" t="s">
        <v>51</v>
      </c>
      <c r="U158" s="19"/>
      <c r="V158" s="19"/>
      <c r="W158" s="19"/>
      <c r="X158" s="19"/>
      <c r="Y158" s="19"/>
      <c r="Z158" s="19"/>
      <c r="AA158" s="19"/>
      <c r="AB158" s="19"/>
      <c r="AC158" s="19" t="s">
        <v>52</v>
      </c>
      <c r="AD158" s="19" t="s">
        <v>53</v>
      </c>
      <c r="AE158" s="19" t="s">
        <v>1163</v>
      </c>
      <c r="AF158" s="19" t="s">
        <v>1164</v>
      </c>
      <c r="AG158" s="19" t="s">
        <v>1165</v>
      </c>
      <c r="AH158" s="19" t="s">
        <v>596</v>
      </c>
      <c r="AI158" s="19" t="s">
        <v>1166</v>
      </c>
      <c r="AJ158" s="19" t="s">
        <v>150</v>
      </c>
      <c r="AK158" s="19" t="s">
        <v>60</v>
      </c>
      <c r="AL158" s="19" t="s">
        <v>61</v>
      </c>
      <c r="AM158" s="19"/>
      <c r="AN158" s="19"/>
      <c r="AO158" s="23"/>
    </row>
    <row r="159" spans="1:41" ht="35.25" thickBot="1">
      <c r="A159" s="7">
        <v>27</v>
      </c>
      <c r="B159" s="59" t="s">
        <v>41</v>
      </c>
      <c r="C159" s="62" t="s">
        <v>1167</v>
      </c>
      <c r="D159" s="18" t="s">
        <v>1168</v>
      </c>
      <c r="E159" s="19" t="s">
        <v>73</v>
      </c>
      <c r="F159" s="65" t="s">
        <v>699</v>
      </c>
      <c r="G159" s="66" t="s">
        <v>700</v>
      </c>
      <c r="H159" s="67" t="s">
        <v>701</v>
      </c>
      <c r="I159" s="20">
        <v>2017</v>
      </c>
      <c r="J159" s="19">
        <v>1</v>
      </c>
      <c r="K159" s="31" t="s">
        <v>1169</v>
      </c>
      <c r="L159" s="26">
        <v>7030529290</v>
      </c>
      <c r="M159" s="19">
        <v>80.8</v>
      </c>
      <c r="N159" s="19" t="s">
        <v>48</v>
      </c>
      <c r="O159" s="19">
        <v>57</v>
      </c>
      <c r="P159" s="19" t="s">
        <v>109</v>
      </c>
      <c r="Q159" s="19" t="s">
        <v>65</v>
      </c>
      <c r="R159" s="19" t="s">
        <v>51</v>
      </c>
      <c r="S159" s="19" t="s">
        <v>51</v>
      </c>
      <c r="T159" s="19" t="s">
        <v>51</v>
      </c>
      <c r="U159" s="19"/>
      <c r="V159" s="19"/>
      <c r="W159" s="19"/>
      <c r="X159" s="19"/>
      <c r="Y159" s="19"/>
      <c r="Z159" s="19"/>
      <c r="AA159" s="19"/>
      <c r="AB159" s="19"/>
      <c r="AC159" s="19" t="s">
        <v>52</v>
      </c>
      <c r="AD159" s="19" t="s">
        <v>53</v>
      </c>
      <c r="AE159" s="19" t="s">
        <v>1170</v>
      </c>
      <c r="AF159" s="19" t="s">
        <v>1171</v>
      </c>
      <c r="AG159" s="19" t="s">
        <v>1172</v>
      </c>
      <c r="AH159" s="19" t="s">
        <v>1173</v>
      </c>
      <c r="AI159" s="19" t="s">
        <v>1174</v>
      </c>
      <c r="AJ159" s="19" t="s">
        <v>59</v>
      </c>
      <c r="AK159" s="19" t="s">
        <v>871</v>
      </c>
      <c r="AL159" s="19" t="s">
        <v>61</v>
      </c>
      <c r="AM159" s="19"/>
      <c r="AN159" s="19"/>
      <c r="AO159" s="23"/>
    </row>
    <row r="160" spans="1:41" ht="24" thickBot="1">
      <c r="A160" s="7">
        <v>35</v>
      </c>
      <c r="B160" s="59" t="s">
        <v>41</v>
      </c>
      <c r="C160" s="62" t="s">
        <v>1175</v>
      </c>
      <c r="D160" s="18" t="s">
        <v>319</v>
      </c>
      <c r="E160" s="19" t="s">
        <v>44</v>
      </c>
      <c r="F160" s="65" t="s">
        <v>699</v>
      </c>
      <c r="G160" s="66" t="s">
        <v>700</v>
      </c>
      <c r="H160" s="67" t="s">
        <v>701</v>
      </c>
      <c r="I160" s="20">
        <v>2017</v>
      </c>
      <c r="J160" s="19">
        <v>1</v>
      </c>
      <c r="K160" s="31" t="s">
        <v>1176</v>
      </c>
      <c r="L160" s="26">
        <v>9960320459</v>
      </c>
      <c r="M160" s="19" t="s">
        <v>1177</v>
      </c>
      <c r="N160" s="19" t="s">
        <v>50</v>
      </c>
      <c r="O160" s="19">
        <v>62</v>
      </c>
      <c r="P160" s="19" t="s">
        <v>109</v>
      </c>
      <c r="Q160" s="19" t="s">
        <v>50</v>
      </c>
      <c r="R160" s="19" t="s">
        <v>51</v>
      </c>
      <c r="S160" s="19" t="s">
        <v>51</v>
      </c>
      <c r="T160" s="19" t="s">
        <v>51</v>
      </c>
      <c r="U160" s="19"/>
      <c r="V160" s="19"/>
      <c r="W160" s="19"/>
      <c r="X160" s="19"/>
      <c r="Y160" s="19"/>
      <c r="Z160" s="19"/>
      <c r="AA160" s="19"/>
      <c r="AB160" s="19"/>
      <c r="AC160" s="19" t="s">
        <v>52</v>
      </c>
      <c r="AD160" s="19" t="s">
        <v>53</v>
      </c>
      <c r="AE160" s="19" t="s">
        <v>1178</v>
      </c>
      <c r="AF160" s="19" t="s">
        <v>379</v>
      </c>
      <c r="AG160" s="19" t="s">
        <v>1165</v>
      </c>
      <c r="AH160" s="19" t="s">
        <v>1179</v>
      </c>
      <c r="AI160" s="19" t="s">
        <v>1180</v>
      </c>
      <c r="AJ160" s="19" t="s">
        <v>59</v>
      </c>
      <c r="AK160" s="19" t="s">
        <v>60</v>
      </c>
      <c r="AL160" s="19" t="s">
        <v>61</v>
      </c>
      <c r="AM160" s="19"/>
      <c r="AN160" s="19"/>
      <c r="AO160" s="23"/>
    </row>
    <row r="161" spans="1:41" ht="35.25" thickBot="1">
      <c r="A161" s="7">
        <v>39</v>
      </c>
      <c r="B161" s="58" t="s">
        <v>41</v>
      </c>
      <c r="C161" s="62" t="s">
        <v>1181</v>
      </c>
      <c r="D161" s="18" t="s">
        <v>1182</v>
      </c>
      <c r="E161" s="19" t="s">
        <v>73</v>
      </c>
      <c r="F161" s="65" t="s">
        <v>699</v>
      </c>
      <c r="G161" s="66" t="s">
        <v>700</v>
      </c>
      <c r="H161" s="67" t="s">
        <v>701</v>
      </c>
      <c r="I161" s="20">
        <v>2017</v>
      </c>
      <c r="J161" s="19">
        <v>1</v>
      </c>
      <c r="K161" s="31" t="s">
        <v>1183</v>
      </c>
      <c r="L161" s="26">
        <v>8975846000</v>
      </c>
      <c r="M161" s="19"/>
      <c r="N161" s="19"/>
      <c r="O161" s="19"/>
      <c r="P161" s="19"/>
      <c r="Q161" s="19"/>
      <c r="R161" s="19" t="s">
        <v>51</v>
      </c>
      <c r="S161" s="19" t="s">
        <v>51</v>
      </c>
      <c r="T161" s="19" t="s">
        <v>51</v>
      </c>
      <c r="U161" s="19"/>
      <c r="V161" s="19"/>
      <c r="W161" s="19"/>
      <c r="X161" s="19"/>
      <c r="Y161" s="19"/>
      <c r="Z161" s="19"/>
      <c r="AA161" s="19"/>
      <c r="AB161" s="19"/>
      <c r="AC161" s="19"/>
      <c r="AD161" s="19" t="s">
        <v>53</v>
      </c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23"/>
    </row>
    <row r="162" spans="1:41" ht="35.25" thickBot="1">
      <c r="A162" s="7">
        <v>61</v>
      </c>
      <c r="B162" s="58" t="s">
        <v>41</v>
      </c>
      <c r="C162" s="62" t="s">
        <v>1184</v>
      </c>
      <c r="D162" s="18" t="s">
        <v>453</v>
      </c>
      <c r="E162" s="19" t="s">
        <v>44</v>
      </c>
      <c r="F162" s="65" t="s">
        <v>699</v>
      </c>
      <c r="G162" s="66" t="s">
        <v>700</v>
      </c>
      <c r="H162" s="67" t="s">
        <v>701</v>
      </c>
      <c r="I162" s="20">
        <v>2017</v>
      </c>
      <c r="J162" s="19">
        <v>1</v>
      </c>
      <c r="K162" s="31" t="s">
        <v>1185</v>
      </c>
      <c r="L162" s="26">
        <v>9881615000</v>
      </c>
      <c r="M162" s="19" t="s">
        <v>1186</v>
      </c>
      <c r="N162" s="19" t="s">
        <v>50</v>
      </c>
      <c r="O162" s="19">
        <v>74.459999999999994</v>
      </c>
      <c r="P162" s="19" t="s">
        <v>109</v>
      </c>
      <c r="Q162" s="19" t="s">
        <v>65</v>
      </c>
      <c r="R162" s="19" t="s">
        <v>51</v>
      </c>
      <c r="S162" s="19" t="s">
        <v>51</v>
      </c>
      <c r="T162" s="19" t="s">
        <v>51</v>
      </c>
      <c r="U162" s="19"/>
      <c r="V162" s="19"/>
      <c r="W162" s="19"/>
      <c r="X162" s="19"/>
      <c r="Y162" s="19"/>
      <c r="Z162" s="19"/>
      <c r="AA162" s="19"/>
      <c r="AB162" s="19"/>
      <c r="AC162" s="19" t="s">
        <v>52</v>
      </c>
      <c r="AD162" s="19" t="s">
        <v>53</v>
      </c>
      <c r="AE162" s="19" t="s">
        <v>1187</v>
      </c>
      <c r="AF162" s="19" t="s">
        <v>457</v>
      </c>
      <c r="AG162" s="19" t="s">
        <v>1188</v>
      </c>
      <c r="AH162" s="19" t="s">
        <v>1189</v>
      </c>
      <c r="AI162" s="19" t="s">
        <v>1190</v>
      </c>
      <c r="AJ162" s="19" t="s">
        <v>71</v>
      </c>
      <c r="AK162" s="19" t="s">
        <v>60</v>
      </c>
      <c r="AL162" s="19" t="s">
        <v>61</v>
      </c>
      <c r="AM162" s="19"/>
      <c r="AN162" s="19"/>
      <c r="AO162" s="23"/>
    </row>
    <row r="163" spans="1:41" ht="24" thickBot="1">
      <c r="A163" s="7">
        <v>62</v>
      </c>
      <c r="B163" s="58" t="s">
        <v>41</v>
      </c>
      <c r="C163" s="62" t="s">
        <v>1191</v>
      </c>
      <c r="D163" s="18" t="s">
        <v>637</v>
      </c>
      <c r="E163" s="19" t="s">
        <v>44</v>
      </c>
      <c r="F163" s="65" t="s">
        <v>699</v>
      </c>
      <c r="G163" s="66" t="s">
        <v>700</v>
      </c>
      <c r="H163" s="67" t="s">
        <v>701</v>
      </c>
      <c r="I163" s="20">
        <v>2017</v>
      </c>
      <c r="J163" s="19">
        <v>1</v>
      </c>
      <c r="K163" s="31" t="s">
        <v>1192</v>
      </c>
      <c r="L163" s="26">
        <v>7541091789</v>
      </c>
      <c r="M163" s="19" t="s">
        <v>1193</v>
      </c>
      <c r="N163" s="19" t="s">
        <v>50</v>
      </c>
      <c r="O163" s="19">
        <v>65</v>
      </c>
      <c r="P163" s="19" t="s">
        <v>109</v>
      </c>
      <c r="Q163" s="19" t="s">
        <v>50</v>
      </c>
      <c r="R163" s="19" t="s">
        <v>51</v>
      </c>
      <c r="S163" s="19" t="s">
        <v>51</v>
      </c>
      <c r="T163" s="19" t="s">
        <v>51</v>
      </c>
      <c r="U163" s="19"/>
      <c r="V163" s="19"/>
      <c r="W163" s="19"/>
      <c r="X163" s="19"/>
      <c r="Y163" s="19"/>
      <c r="Z163" s="19"/>
      <c r="AA163" s="19"/>
      <c r="AB163" s="19"/>
      <c r="AC163" s="19" t="s">
        <v>100</v>
      </c>
      <c r="AD163" s="19" t="s">
        <v>53</v>
      </c>
      <c r="AE163" s="19" t="s">
        <v>1194</v>
      </c>
      <c r="AF163" s="19" t="s">
        <v>640</v>
      </c>
      <c r="AG163" s="19" t="s">
        <v>1195</v>
      </c>
      <c r="AH163" s="19" t="s">
        <v>500</v>
      </c>
      <c r="AI163" s="19" t="s">
        <v>1196</v>
      </c>
      <c r="AJ163" s="19" t="s">
        <v>150</v>
      </c>
      <c r="AK163" s="19" t="s">
        <v>60</v>
      </c>
      <c r="AL163" s="19" t="s">
        <v>61</v>
      </c>
      <c r="AM163" s="19"/>
      <c r="AN163" s="19"/>
      <c r="AO163" s="23"/>
    </row>
    <row r="164" spans="1:41" ht="24" thickBot="1">
      <c r="A164" s="7">
        <v>66</v>
      </c>
      <c r="B164" s="58" t="s">
        <v>41</v>
      </c>
      <c r="C164" s="62" t="s">
        <v>1197</v>
      </c>
      <c r="D164" s="18" t="s">
        <v>1198</v>
      </c>
      <c r="E164" s="19" t="s">
        <v>73</v>
      </c>
      <c r="F164" s="65" t="s">
        <v>699</v>
      </c>
      <c r="G164" s="66" t="s">
        <v>700</v>
      </c>
      <c r="H164" s="67" t="s">
        <v>701</v>
      </c>
      <c r="I164" s="20">
        <v>2017</v>
      </c>
      <c r="J164" s="19">
        <v>1</v>
      </c>
      <c r="K164" s="31" t="s">
        <v>1199</v>
      </c>
      <c r="L164" s="26">
        <v>8226860544</v>
      </c>
      <c r="M164" s="19"/>
      <c r="N164" s="19"/>
      <c r="O164" s="19"/>
      <c r="P164" s="19"/>
      <c r="Q164" s="19"/>
      <c r="R164" s="19" t="s">
        <v>51</v>
      </c>
      <c r="S164" s="19" t="s">
        <v>51</v>
      </c>
      <c r="T164" s="19" t="s">
        <v>51</v>
      </c>
      <c r="U164" s="19"/>
      <c r="V164" s="19"/>
      <c r="W164" s="19"/>
      <c r="X164" s="19"/>
      <c r="Y164" s="19"/>
      <c r="Z164" s="19"/>
      <c r="AA164" s="19"/>
      <c r="AB164" s="19"/>
      <c r="AC164" s="19"/>
      <c r="AD164" s="19" t="s">
        <v>53</v>
      </c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23"/>
    </row>
    <row r="165" spans="1:41" ht="24" thickBot="1">
      <c r="A165" s="7">
        <v>71</v>
      </c>
      <c r="B165" s="58" t="s">
        <v>41</v>
      </c>
      <c r="C165" s="62" t="s">
        <v>1200</v>
      </c>
      <c r="D165" s="18" t="s">
        <v>1201</v>
      </c>
      <c r="E165" s="19" t="s">
        <v>44</v>
      </c>
      <c r="F165" s="65" t="s">
        <v>699</v>
      </c>
      <c r="G165" s="66" t="s">
        <v>700</v>
      </c>
      <c r="H165" s="67" t="s">
        <v>701</v>
      </c>
      <c r="I165" s="20">
        <v>2017</v>
      </c>
      <c r="J165" s="19">
        <v>1</v>
      </c>
      <c r="K165" s="31" t="s">
        <v>1202</v>
      </c>
      <c r="L165" s="26">
        <v>9765705696</v>
      </c>
      <c r="M165" s="19">
        <v>89.2</v>
      </c>
      <c r="N165" s="19" t="s">
        <v>48</v>
      </c>
      <c r="O165" s="19">
        <v>67.540000000000006</v>
      </c>
      <c r="P165" s="19" t="s">
        <v>109</v>
      </c>
      <c r="Q165" s="19" t="s">
        <v>65</v>
      </c>
      <c r="R165" s="19" t="s">
        <v>51</v>
      </c>
      <c r="S165" s="19" t="s">
        <v>51</v>
      </c>
      <c r="T165" s="19" t="s">
        <v>51</v>
      </c>
      <c r="U165" s="19"/>
      <c r="V165" s="19"/>
      <c r="W165" s="19"/>
      <c r="X165" s="19"/>
      <c r="Y165" s="19"/>
      <c r="Z165" s="19"/>
      <c r="AA165" s="19"/>
      <c r="AB165" s="19"/>
      <c r="AC165" s="19" t="s">
        <v>717</v>
      </c>
      <c r="AD165" s="19" t="s">
        <v>53</v>
      </c>
      <c r="AE165" s="19" t="s">
        <v>1203</v>
      </c>
      <c r="AF165" s="19" t="s">
        <v>1204</v>
      </c>
      <c r="AG165" s="19" t="s">
        <v>1205</v>
      </c>
      <c r="AH165" s="19" t="s">
        <v>956</v>
      </c>
      <c r="AI165" s="19" t="s">
        <v>1206</v>
      </c>
      <c r="AJ165" s="19" t="s">
        <v>71</v>
      </c>
      <c r="AK165" s="19" t="s">
        <v>60</v>
      </c>
      <c r="AL165" s="19" t="s">
        <v>61</v>
      </c>
      <c r="AM165" s="19"/>
      <c r="AN165" s="19"/>
      <c r="AO165" s="23"/>
    </row>
    <row r="166" spans="1:41" ht="35.25" thickBot="1">
      <c r="A166" s="7">
        <v>94</v>
      </c>
      <c r="B166" s="58" t="s">
        <v>41</v>
      </c>
      <c r="C166" s="62" t="s">
        <v>1207</v>
      </c>
      <c r="D166" s="18" t="s">
        <v>1208</v>
      </c>
      <c r="E166" s="19" t="s">
        <v>73</v>
      </c>
      <c r="F166" s="65" t="s">
        <v>699</v>
      </c>
      <c r="G166" s="66" t="s">
        <v>700</v>
      </c>
      <c r="H166" s="67" t="s">
        <v>701</v>
      </c>
      <c r="I166" s="20">
        <v>2017</v>
      </c>
      <c r="J166" s="19">
        <v>1</v>
      </c>
      <c r="K166" s="31" t="s">
        <v>1209</v>
      </c>
      <c r="L166" s="26">
        <v>7219138019</v>
      </c>
      <c r="M166" s="19">
        <v>69.2</v>
      </c>
      <c r="N166" s="19" t="s">
        <v>48</v>
      </c>
      <c r="O166" s="19">
        <v>52.46</v>
      </c>
      <c r="P166" s="19" t="s">
        <v>109</v>
      </c>
      <c r="Q166" s="19" t="s">
        <v>65</v>
      </c>
      <c r="R166" s="19" t="s">
        <v>51</v>
      </c>
      <c r="S166" s="19" t="s">
        <v>51</v>
      </c>
      <c r="T166" s="19" t="s">
        <v>51</v>
      </c>
      <c r="U166" s="19"/>
      <c r="V166" s="19"/>
      <c r="W166" s="19"/>
      <c r="X166" s="19"/>
      <c r="Y166" s="19"/>
      <c r="Z166" s="19"/>
      <c r="AA166" s="19"/>
      <c r="AB166" s="19"/>
      <c r="AC166" s="19" t="s">
        <v>100</v>
      </c>
      <c r="AD166" s="19" t="s">
        <v>53</v>
      </c>
      <c r="AE166" s="19" t="s">
        <v>1210</v>
      </c>
      <c r="AF166" s="19">
        <v>22.11</v>
      </c>
      <c r="AG166" s="19" t="s">
        <v>1211</v>
      </c>
      <c r="AH166" s="19"/>
      <c r="AI166" s="19" t="s">
        <v>1212</v>
      </c>
      <c r="AJ166" s="19" t="s">
        <v>150</v>
      </c>
      <c r="AK166" s="19" t="s">
        <v>60</v>
      </c>
      <c r="AL166" s="19" t="s">
        <v>61</v>
      </c>
      <c r="AM166" s="19"/>
      <c r="AN166" s="19"/>
      <c r="AO166" s="23"/>
    </row>
    <row r="167" spans="1:41" ht="35.25" thickBot="1">
      <c r="A167" s="7">
        <v>99</v>
      </c>
      <c r="B167" s="58" t="s">
        <v>41</v>
      </c>
      <c r="C167" s="62" t="s">
        <v>1213</v>
      </c>
      <c r="D167" s="18" t="s">
        <v>1214</v>
      </c>
      <c r="E167" s="19" t="s">
        <v>73</v>
      </c>
      <c r="F167" s="65" t="s">
        <v>699</v>
      </c>
      <c r="G167" s="66" t="s">
        <v>700</v>
      </c>
      <c r="H167" s="67" t="s">
        <v>701</v>
      </c>
      <c r="I167" s="20">
        <v>2017</v>
      </c>
      <c r="J167" s="19">
        <v>1</v>
      </c>
      <c r="K167" s="31" t="s">
        <v>1215</v>
      </c>
      <c r="L167" s="26">
        <v>7715072432</v>
      </c>
      <c r="M167" s="19">
        <v>78.599999999999994</v>
      </c>
      <c r="N167" s="19" t="s">
        <v>48</v>
      </c>
      <c r="O167" s="19">
        <v>56</v>
      </c>
      <c r="P167" s="19" t="s">
        <v>109</v>
      </c>
      <c r="Q167" s="19" t="s">
        <v>65</v>
      </c>
      <c r="R167" s="19" t="s">
        <v>51</v>
      </c>
      <c r="S167" s="19" t="s">
        <v>51</v>
      </c>
      <c r="T167" s="19" t="s">
        <v>51</v>
      </c>
      <c r="U167" s="19"/>
      <c r="V167" s="19"/>
      <c r="W167" s="19"/>
      <c r="X167" s="19"/>
      <c r="Y167" s="19"/>
      <c r="Z167" s="19"/>
      <c r="AA167" s="19"/>
      <c r="AB167" s="19"/>
      <c r="AC167" s="19" t="s">
        <v>52</v>
      </c>
      <c r="AD167" s="19" t="s">
        <v>53</v>
      </c>
      <c r="AE167" s="19" t="s">
        <v>1216</v>
      </c>
      <c r="AF167" s="19" t="s">
        <v>1217</v>
      </c>
      <c r="AG167" s="19" t="s">
        <v>1218</v>
      </c>
      <c r="AH167" s="19" t="s">
        <v>1219</v>
      </c>
      <c r="AI167" s="19" t="s">
        <v>1220</v>
      </c>
      <c r="AJ167" s="19"/>
      <c r="AK167" s="19" t="s">
        <v>60</v>
      </c>
      <c r="AL167" s="19" t="s">
        <v>61</v>
      </c>
      <c r="AM167" s="19"/>
      <c r="AN167" s="19"/>
      <c r="AO167" s="23"/>
    </row>
    <row r="168" spans="1:41" ht="24" thickBot="1">
      <c r="A168" s="7">
        <v>117</v>
      </c>
      <c r="B168" s="60" t="s">
        <v>41</v>
      </c>
      <c r="C168" s="116" t="s">
        <v>1221</v>
      </c>
      <c r="D168" s="117" t="s">
        <v>1222</v>
      </c>
      <c r="E168" s="34" t="s">
        <v>73</v>
      </c>
      <c r="F168" s="65" t="s">
        <v>699</v>
      </c>
      <c r="G168" s="66" t="s">
        <v>700</v>
      </c>
      <c r="H168" s="67" t="s">
        <v>701</v>
      </c>
      <c r="I168" s="35">
        <v>2017</v>
      </c>
      <c r="J168" s="34">
        <v>1</v>
      </c>
      <c r="K168" s="118" t="s">
        <v>1223</v>
      </c>
      <c r="L168" s="37">
        <v>7389420780</v>
      </c>
      <c r="M168" s="34" t="s">
        <v>1224</v>
      </c>
      <c r="N168" s="34" t="s">
        <v>50</v>
      </c>
      <c r="O168" s="34">
        <v>59</v>
      </c>
      <c r="P168" s="34" t="s">
        <v>109</v>
      </c>
      <c r="Q168" s="34" t="s">
        <v>50</v>
      </c>
      <c r="R168" s="34" t="s">
        <v>51</v>
      </c>
      <c r="S168" s="34" t="s">
        <v>51</v>
      </c>
      <c r="T168" s="34" t="s">
        <v>51</v>
      </c>
      <c r="U168" s="34"/>
      <c r="V168" s="34"/>
      <c r="W168" s="34"/>
      <c r="X168" s="34"/>
      <c r="Y168" s="34"/>
      <c r="Z168" s="34"/>
      <c r="AA168" s="34"/>
      <c r="AB168" s="34"/>
      <c r="AC168" s="34" t="s">
        <v>52</v>
      </c>
      <c r="AD168" s="34" t="s">
        <v>53</v>
      </c>
      <c r="AE168" s="34" t="s">
        <v>1225</v>
      </c>
      <c r="AF168" s="34" t="s">
        <v>1226</v>
      </c>
      <c r="AG168" s="34" t="s">
        <v>380</v>
      </c>
      <c r="AH168" s="34" t="s">
        <v>1227</v>
      </c>
      <c r="AI168" s="34" t="s">
        <v>1228</v>
      </c>
      <c r="AJ168" s="34" t="s">
        <v>59</v>
      </c>
      <c r="AK168" s="34" t="s">
        <v>60</v>
      </c>
      <c r="AL168" s="34" t="s">
        <v>61</v>
      </c>
      <c r="AM168" s="34"/>
      <c r="AN168" s="34"/>
      <c r="AO168" s="38"/>
    </row>
    <row r="169" spans="1:41" ht="35.25" thickBot="1">
      <c r="A169" s="7">
        <v>134</v>
      </c>
      <c r="B169" s="28" t="s">
        <v>41</v>
      </c>
      <c r="C169" s="119" t="s">
        <v>1229</v>
      </c>
      <c r="D169" s="52" t="s">
        <v>1230</v>
      </c>
      <c r="E169" s="41" t="s">
        <v>73</v>
      </c>
      <c r="F169" s="65" t="s">
        <v>699</v>
      </c>
      <c r="G169" s="66" t="s">
        <v>700</v>
      </c>
      <c r="H169" s="67" t="s">
        <v>701</v>
      </c>
      <c r="I169" s="42">
        <v>2017</v>
      </c>
      <c r="J169" s="41">
        <v>1</v>
      </c>
      <c r="K169" s="120" t="s">
        <v>1231</v>
      </c>
      <c r="L169" s="44">
        <v>7045512021</v>
      </c>
      <c r="M169" s="41">
        <v>70</v>
      </c>
      <c r="N169" s="41" t="s">
        <v>48</v>
      </c>
      <c r="O169" s="41">
        <v>52</v>
      </c>
      <c r="P169" s="41" t="s">
        <v>109</v>
      </c>
      <c r="Q169" s="41" t="s">
        <v>65</v>
      </c>
      <c r="R169" s="41" t="s">
        <v>51</v>
      </c>
      <c r="S169" s="41" t="s">
        <v>51</v>
      </c>
      <c r="T169" s="41" t="s">
        <v>51</v>
      </c>
      <c r="U169" s="41"/>
      <c r="V169" s="41"/>
      <c r="W169" s="41"/>
      <c r="X169" s="41"/>
      <c r="Y169" s="41"/>
      <c r="Z169" s="41"/>
      <c r="AA169" s="41"/>
      <c r="AB169" s="41"/>
      <c r="AC169" s="41" t="s">
        <v>100</v>
      </c>
      <c r="AD169" s="41" t="s">
        <v>53</v>
      </c>
      <c r="AE169" s="41" t="s">
        <v>1232</v>
      </c>
      <c r="AF169" s="41" t="s">
        <v>1233</v>
      </c>
      <c r="AG169" s="41" t="s">
        <v>68</v>
      </c>
      <c r="AH169" s="41" t="s">
        <v>1234</v>
      </c>
      <c r="AI169" s="41" t="s">
        <v>1235</v>
      </c>
      <c r="AJ169" s="41" t="s">
        <v>1236</v>
      </c>
      <c r="AK169" s="41" t="s">
        <v>60</v>
      </c>
      <c r="AL169" s="41" t="s">
        <v>61</v>
      </c>
      <c r="AM169" s="41"/>
      <c r="AN169" s="41"/>
    </row>
    <row r="170" spans="1:41" ht="24" thickBot="1">
      <c r="A170" s="7">
        <v>165</v>
      </c>
      <c r="B170" s="61" t="s">
        <v>41</v>
      </c>
      <c r="C170" s="121" t="s">
        <v>1237</v>
      </c>
      <c r="D170" s="122" t="s">
        <v>1238</v>
      </c>
      <c r="E170" s="11" t="s">
        <v>73</v>
      </c>
      <c r="F170" s="65" t="s">
        <v>699</v>
      </c>
      <c r="G170" s="66" t="s">
        <v>700</v>
      </c>
      <c r="H170" s="67" t="s">
        <v>701</v>
      </c>
      <c r="I170" s="15">
        <v>2017</v>
      </c>
      <c r="J170" s="11">
        <v>1</v>
      </c>
      <c r="K170" s="123" t="s">
        <v>1239</v>
      </c>
      <c r="L170" s="55">
        <v>8281124465</v>
      </c>
      <c r="M170" s="11">
        <v>78</v>
      </c>
      <c r="N170" s="11" t="s">
        <v>50</v>
      </c>
      <c r="O170" s="11">
        <v>71</v>
      </c>
      <c r="P170" s="11" t="s">
        <v>109</v>
      </c>
      <c r="Q170" s="11" t="s">
        <v>65</v>
      </c>
      <c r="R170" s="11" t="s">
        <v>51</v>
      </c>
      <c r="S170" s="11" t="s">
        <v>51</v>
      </c>
      <c r="T170" s="11" t="s">
        <v>51</v>
      </c>
      <c r="U170" s="11"/>
      <c r="V170" s="11"/>
      <c r="W170" s="11"/>
      <c r="X170" s="11"/>
      <c r="Y170" s="11"/>
      <c r="Z170" s="11"/>
      <c r="AA170" s="11"/>
      <c r="AB170" s="11"/>
      <c r="AC170" s="11" t="s">
        <v>52</v>
      </c>
      <c r="AD170" s="11" t="s">
        <v>53</v>
      </c>
      <c r="AE170" s="11" t="s">
        <v>1240</v>
      </c>
      <c r="AF170" s="11" t="s">
        <v>1241</v>
      </c>
      <c r="AG170" s="11" t="s">
        <v>1242</v>
      </c>
      <c r="AH170" s="11" t="s">
        <v>1243</v>
      </c>
      <c r="AI170" s="11" t="s">
        <v>1244</v>
      </c>
      <c r="AJ170" s="11" t="s">
        <v>1245</v>
      </c>
      <c r="AK170" s="11" t="s">
        <v>60</v>
      </c>
      <c r="AL170" s="11" t="s">
        <v>61</v>
      </c>
      <c r="AM170" s="11"/>
      <c r="AN170" s="11"/>
      <c r="AO170" s="16"/>
    </row>
    <row r="171" spans="1:41" ht="24" thickBot="1">
      <c r="A171" s="7">
        <v>175</v>
      </c>
      <c r="B171" s="58" t="s">
        <v>41</v>
      </c>
      <c r="C171" s="62" t="s">
        <v>1246</v>
      </c>
      <c r="D171" s="18" t="s">
        <v>1247</v>
      </c>
      <c r="E171" s="19" t="s">
        <v>44</v>
      </c>
      <c r="F171" s="65" t="s">
        <v>699</v>
      </c>
      <c r="G171" s="66" t="s">
        <v>700</v>
      </c>
      <c r="H171" s="67" t="s">
        <v>701</v>
      </c>
      <c r="I171" s="20">
        <v>2017</v>
      </c>
      <c r="J171" s="19">
        <v>1</v>
      </c>
      <c r="K171" s="31" t="s">
        <v>1248</v>
      </c>
      <c r="L171" s="26">
        <v>9158413056</v>
      </c>
      <c r="M171" s="19"/>
      <c r="N171" s="19"/>
      <c r="O171" s="19"/>
      <c r="P171" s="19"/>
      <c r="Q171" s="19"/>
      <c r="R171" s="19" t="s">
        <v>51</v>
      </c>
      <c r="S171" s="19" t="s">
        <v>51</v>
      </c>
      <c r="T171" s="19" t="s">
        <v>51</v>
      </c>
      <c r="U171" s="19"/>
      <c r="V171" s="19"/>
      <c r="W171" s="19"/>
      <c r="X171" s="19"/>
      <c r="Y171" s="19"/>
      <c r="Z171" s="19"/>
      <c r="AA171" s="19"/>
      <c r="AB171" s="19"/>
      <c r="AC171" s="19"/>
      <c r="AD171" s="19" t="s">
        <v>53</v>
      </c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23"/>
    </row>
    <row r="172" spans="1:41" ht="35.25" thickBot="1">
      <c r="A172" s="7">
        <v>176</v>
      </c>
      <c r="B172" s="58" t="s">
        <v>41</v>
      </c>
      <c r="C172" s="62" t="s">
        <v>1249</v>
      </c>
      <c r="D172" s="18" t="s">
        <v>1250</v>
      </c>
      <c r="E172" s="19" t="s">
        <v>73</v>
      </c>
      <c r="F172" s="65" t="s">
        <v>699</v>
      </c>
      <c r="G172" s="66" t="s">
        <v>700</v>
      </c>
      <c r="H172" s="67" t="s">
        <v>701</v>
      </c>
      <c r="I172" s="20">
        <v>2017</v>
      </c>
      <c r="J172" s="19">
        <v>1</v>
      </c>
      <c r="K172" s="31" t="s">
        <v>1251</v>
      </c>
      <c r="L172" s="26">
        <v>9730465245</v>
      </c>
      <c r="M172" s="19">
        <v>82.3</v>
      </c>
      <c r="N172" s="19" t="s">
        <v>50</v>
      </c>
      <c r="O172" s="19">
        <v>58</v>
      </c>
      <c r="P172" s="19" t="s">
        <v>109</v>
      </c>
      <c r="Q172" s="19" t="s">
        <v>65</v>
      </c>
      <c r="R172" s="19" t="s">
        <v>51</v>
      </c>
      <c r="S172" s="19" t="s">
        <v>51</v>
      </c>
      <c r="T172" s="19" t="s">
        <v>51</v>
      </c>
      <c r="U172" s="19"/>
      <c r="V172" s="19"/>
      <c r="W172" s="19"/>
      <c r="X172" s="19"/>
      <c r="Y172" s="19"/>
      <c r="Z172" s="19"/>
      <c r="AA172" s="19"/>
      <c r="AB172" s="19"/>
      <c r="AC172" s="19" t="s">
        <v>52</v>
      </c>
      <c r="AD172" s="19" t="s">
        <v>53</v>
      </c>
      <c r="AE172" s="19" t="s">
        <v>1252</v>
      </c>
      <c r="AF172" s="19" t="s">
        <v>1253</v>
      </c>
      <c r="AG172" s="19" t="s">
        <v>1254</v>
      </c>
      <c r="AH172" s="19" t="s">
        <v>1255</v>
      </c>
      <c r="AI172" s="19" t="s">
        <v>1256</v>
      </c>
      <c r="AJ172" s="19"/>
      <c r="AK172" s="19"/>
      <c r="AL172" s="19" t="s">
        <v>61</v>
      </c>
      <c r="AM172" s="19"/>
      <c r="AN172" s="19"/>
      <c r="AO172" s="23"/>
    </row>
    <row r="173" spans="1:41" ht="35.25" thickBot="1">
      <c r="A173" s="7">
        <v>205</v>
      </c>
      <c r="B173" s="58" t="s">
        <v>41</v>
      </c>
      <c r="C173" s="62" t="s">
        <v>1257</v>
      </c>
      <c r="D173" s="18" t="s">
        <v>1258</v>
      </c>
      <c r="E173" s="19" t="s">
        <v>73</v>
      </c>
      <c r="F173" s="65" t="s">
        <v>699</v>
      </c>
      <c r="G173" s="66" t="s">
        <v>700</v>
      </c>
      <c r="H173" s="67" t="s">
        <v>701</v>
      </c>
      <c r="I173" s="20">
        <v>2017</v>
      </c>
      <c r="J173" s="19">
        <v>1</v>
      </c>
      <c r="K173" s="31" t="s">
        <v>1259</v>
      </c>
      <c r="L173" s="26">
        <v>9726501819</v>
      </c>
      <c r="M173" s="19"/>
      <c r="N173" s="19"/>
      <c r="O173" s="19"/>
      <c r="P173" s="19"/>
      <c r="Q173" s="19"/>
      <c r="R173" s="19" t="s">
        <v>51</v>
      </c>
      <c r="S173" s="19" t="s">
        <v>51</v>
      </c>
      <c r="T173" s="19" t="s">
        <v>51</v>
      </c>
      <c r="U173" s="19"/>
      <c r="V173" s="19"/>
      <c r="W173" s="19"/>
      <c r="X173" s="19"/>
      <c r="Y173" s="19"/>
      <c r="Z173" s="19"/>
      <c r="AA173" s="19"/>
      <c r="AB173" s="19"/>
      <c r="AC173" s="19"/>
      <c r="AD173" s="19" t="s">
        <v>53</v>
      </c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23"/>
    </row>
    <row r="174" spans="1:41" ht="21.75" thickBot="1">
      <c r="A174" s="7">
        <v>214</v>
      </c>
      <c r="B174" s="58" t="s">
        <v>41</v>
      </c>
      <c r="C174" s="62" t="s">
        <v>1260</v>
      </c>
      <c r="D174" s="18" t="s">
        <v>1182</v>
      </c>
      <c r="E174" s="19" t="s">
        <v>73</v>
      </c>
      <c r="F174" s="65" t="s">
        <v>699</v>
      </c>
      <c r="G174" s="66" t="s">
        <v>700</v>
      </c>
      <c r="H174" s="67" t="s">
        <v>701</v>
      </c>
      <c r="I174" s="20">
        <v>2017</v>
      </c>
      <c r="J174" s="19">
        <v>1</v>
      </c>
      <c r="K174" s="31" t="s">
        <v>1261</v>
      </c>
      <c r="L174" s="26">
        <v>9745876931</v>
      </c>
      <c r="M174" s="19"/>
      <c r="N174" s="19"/>
      <c r="O174" s="19"/>
      <c r="P174" s="19"/>
      <c r="Q174" s="19"/>
      <c r="R174" s="19" t="s">
        <v>51</v>
      </c>
      <c r="S174" s="19" t="s">
        <v>51</v>
      </c>
      <c r="T174" s="19" t="s">
        <v>51</v>
      </c>
      <c r="U174" s="19"/>
      <c r="V174" s="19"/>
      <c r="W174" s="19"/>
      <c r="X174" s="19"/>
      <c r="Y174" s="19"/>
      <c r="Z174" s="19"/>
      <c r="AA174" s="19"/>
      <c r="AB174" s="19"/>
      <c r="AC174" s="19"/>
      <c r="AD174" s="19" t="s">
        <v>53</v>
      </c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23"/>
    </row>
    <row r="175" spans="1:41" ht="24" thickBot="1">
      <c r="A175" s="7">
        <v>273</v>
      </c>
      <c r="B175" s="58" t="s">
        <v>41</v>
      </c>
      <c r="C175" s="62" t="s">
        <v>1262</v>
      </c>
      <c r="D175" s="18" t="s">
        <v>1263</v>
      </c>
      <c r="E175" s="19" t="s">
        <v>73</v>
      </c>
      <c r="F175" s="65" t="s">
        <v>699</v>
      </c>
      <c r="G175" s="66" t="s">
        <v>700</v>
      </c>
      <c r="H175" s="67" t="s">
        <v>701</v>
      </c>
      <c r="I175" s="20">
        <v>2017</v>
      </c>
      <c r="J175" s="19">
        <v>1</v>
      </c>
      <c r="K175" s="31" t="s">
        <v>1264</v>
      </c>
      <c r="L175" s="26">
        <v>9049023895</v>
      </c>
      <c r="M175" s="19">
        <v>82.4</v>
      </c>
      <c r="N175" s="19" t="s">
        <v>48</v>
      </c>
      <c r="O175" s="19">
        <v>65.23</v>
      </c>
      <c r="P175" s="19" t="s">
        <v>109</v>
      </c>
      <c r="Q175" s="19" t="s">
        <v>65</v>
      </c>
      <c r="R175" s="19" t="s">
        <v>51</v>
      </c>
      <c r="S175" s="19" t="s">
        <v>51</v>
      </c>
      <c r="T175" s="19" t="s">
        <v>51</v>
      </c>
      <c r="U175" s="19"/>
      <c r="V175" s="19"/>
      <c r="W175" s="19"/>
      <c r="X175" s="19"/>
      <c r="Y175" s="19"/>
      <c r="Z175" s="19"/>
      <c r="AA175" s="19"/>
      <c r="AB175" s="19"/>
      <c r="AC175" s="19" t="s">
        <v>52</v>
      </c>
      <c r="AD175" s="19" t="s">
        <v>53</v>
      </c>
      <c r="AE175" s="19" t="s">
        <v>1265</v>
      </c>
      <c r="AF175" s="19" t="s">
        <v>1266</v>
      </c>
      <c r="AG175" s="19" t="s">
        <v>1086</v>
      </c>
      <c r="AH175" s="19" t="s">
        <v>1087</v>
      </c>
      <c r="AI175" s="19" t="s">
        <v>1267</v>
      </c>
      <c r="AJ175" s="19" t="s">
        <v>59</v>
      </c>
      <c r="AK175" s="19" t="s">
        <v>60</v>
      </c>
      <c r="AL175" s="19" t="s">
        <v>61</v>
      </c>
      <c r="AM175" s="19"/>
      <c r="AN175" s="19"/>
      <c r="AO175" s="23"/>
    </row>
    <row r="176" spans="1:41" ht="35.25" thickBot="1">
      <c r="A176" s="7">
        <v>287</v>
      </c>
      <c r="B176" s="58" t="s">
        <v>41</v>
      </c>
      <c r="C176" s="62" t="s">
        <v>1268</v>
      </c>
      <c r="D176" s="18" t="s">
        <v>1269</v>
      </c>
      <c r="E176" s="19" t="s">
        <v>44</v>
      </c>
      <c r="F176" s="65" t="s">
        <v>699</v>
      </c>
      <c r="G176" s="66" t="s">
        <v>700</v>
      </c>
      <c r="H176" s="67" t="s">
        <v>701</v>
      </c>
      <c r="I176" s="20">
        <v>2017</v>
      </c>
      <c r="J176" s="19">
        <v>1</v>
      </c>
      <c r="K176" s="31" t="s">
        <v>1270</v>
      </c>
      <c r="L176" s="26">
        <v>8308762333</v>
      </c>
      <c r="M176" s="19">
        <v>80</v>
      </c>
      <c r="N176" s="19" t="s">
        <v>48</v>
      </c>
      <c r="O176" s="19">
        <v>65.38</v>
      </c>
      <c r="P176" s="19" t="s">
        <v>109</v>
      </c>
      <c r="Q176" s="19" t="s">
        <v>65</v>
      </c>
      <c r="R176" s="19" t="s">
        <v>51</v>
      </c>
      <c r="S176" s="19" t="s">
        <v>51</v>
      </c>
      <c r="T176" s="19" t="s">
        <v>51</v>
      </c>
      <c r="U176" s="19"/>
      <c r="V176" s="19"/>
      <c r="W176" s="19"/>
      <c r="X176" s="19"/>
      <c r="Y176" s="19"/>
      <c r="Z176" s="19"/>
      <c r="AA176" s="19"/>
      <c r="AB176" s="19"/>
      <c r="AC176" s="19" t="s">
        <v>100</v>
      </c>
      <c r="AD176" s="19" t="s">
        <v>53</v>
      </c>
      <c r="AE176" s="19" t="s">
        <v>1271</v>
      </c>
      <c r="AF176" s="19" t="s">
        <v>1272</v>
      </c>
      <c r="AG176" s="19" t="s">
        <v>1273</v>
      </c>
      <c r="AH176" s="19" t="s">
        <v>1274</v>
      </c>
      <c r="AI176" s="19" t="s">
        <v>1275</v>
      </c>
      <c r="AJ176" s="19" t="s">
        <v>59</v>
      </c>
      <c r="AK176" s="19" t="s">
        <v>178</v>
      </c>
      <c r="AL176" s="19" t="s">
        <v>61</v>
      </c>
      <c r="AM176" s="19"/>
      <c r="AN176" s="19"/>
      <c r="AO176" s="23"/>
    </row>
    <row r="177" spans="1:41" ht="35.25" thickBot="1">
      <c r="A177" s="7">
        <v>296</v>
      </c>
      <c r="B177" s="59" t="s">
        <v>41</v>
      </c>
      <c r="C177" s="62" t="s">
        <v>1276</v>
      </c>
      <c r="D177" s="18" t="s">
        <v>1277</v>
      </c>
      <c r="E177" s="19" t="s">
        <v>44</v>
      </c>
      <c r="F177" s="65" t="s">
        <v>699</v>
      </c>
      <c r="G177" s="66" t="s">
        <v>700</v>
      </c>
      <c r="H177" s="67" t="s">
        <v>701</v>
      </c>
      <c r="I177" s="20">
        <v>2017</v>
      </c>
      <c r="J177" s="19">
        <v>1</v>
      </c>
      <c r="K177" s="31" t="s">
        <v>1278</v>
      </c>
      <c r="L177" s="26">
        <v>9975233515</v>
      </c>
      <c r="M177" s="19">
        <v>90.2</v>
      </c>
      <c r="N177" s="19" t="s">
        <v>48</v>
      </c>
      <c r="O177" s="19">
        <v>63.54</v>
      </c>
      <c r="P177" s="19" t="s">
        <v>109</v>
      </c>
      <c r="Q177" s="19" t="s">
        <v>65</v>
      </c>
      <c r="R177" s="19" t="s">
        <v>51</v>
      </c>
      <c r="S177" s="19" t="s">
        <v>51</v>
      </c>
      <c r="T177" s="19" t="s">
        <v>51</v>
      </c>
      <c r="U177" s="19"/>
      <c r="V177" s="19"/>
      <c r="W177" s="19"/>
      <c r="X177" s="19"/>
      <c r="Y177" s="19"/>
      <c r="Z177" s="19"/>
      <c r="AA177" s="19"/>
      <c r="AB177" s="19"/>
      <c r="AC177" s="19" t="s">
        <v>100</v>
      </c>
      <c r="AD177" s="19" t="s">
        <v>53</v>
      </c>
      <c r="AE177" s="19" t="s">
        <v>1279</v>
      </c>
      <c r="AF177" s="19" t="s">
        <v>1280</v>
      </c>
      <c r="AG177" s="19" t="s">
        <v>1281</v>
      </c>
      <c r="AH177" s="19" t="s">
        <v>826</v>
      </c>
      <c r="AI177" s="19" t="s">
        <v>1282</v>
      </c>
      <c r="AJ177" s="19" t="s">
        <v>59</v>
      </c>
      <c r="AK177" s="19" t="s">
        <v>60</v>
      </c>
      <c r="AL177" s="19" t="s">
        <v>61</v>
      </c>
      <c r="AM177" s="19"/>
      <c r="AN177" s="19"/>
      <c r="AO177" s="23"/>
    </row>
    <row r="178" spans="1:41" ht="21.75" thickBot="1">
      <c r="A178" s="7">
        <v>301</v>
      </c>
      <c r="B178" s="59" t="s">
        <v>41</v>
      </c>
      <c r="C178" s="62" t="s">
        <v>1283</v>
      </c>
      <c r="D178" s="18" t="s">
        <v>1284</v>
      </c>
      <c r="E178" s="19" t="s">
        <v>73</v>
      </c>
      <c r="F178" s="65" t="s">
        <v>699</v>
      </c>
      <c r="G178" s="66" t="s">
        <v>700</v>
      </c>
      <c r="H178" s="67" t="s">
        <v>701</v>
      </c>
      <c r="I178" s="20">
        <v>2017</v>
      </c>
      <c r="J178" s="19">
        <v>1</v>
      </c>
      <c r="K178" s="31" t="s">
        <v>1285</v>
      </c>
      <c r="L178" s="26">
        <v>9413061530</v>
      </c>
      <c r="M178" s="19" t="s">
        <v>1286</v>
      </c>
      <c r="N178" s="19" t="s">
        <v>50</v>
      </c>
      <c r="O178" s="19">
        <v>72.400000000000006</v>
      </c>
      <c r="P178" s="19" t="s">
        <v>109</v>
      </c>
      <c r="Q178" s="19" t="s">
        <v>1287</v>
      </c>
      <c r="R178" s="19" t="s">
        <v>51</v>
      </c>
      <c r="S178" s="19" t="s">
        <v>51</v>
      </c>
      <c r="T178" s="19" t="s">
        <v>51</v>
      </c>
      <c r="U178" s="19"/>
      <c r="V178" s="19"/>
      <c r="W178" s="19"/>
      <c r="X178" s="19"/>
      <c r="Y178" s="19"/>
      <c r="Z178" s="19"/>
      <c r="AA178" s="19"/>
      <c r="AB178" s="19"/>
      <c r="AC178" s="19" t="s">
        <v>100</v>
      </c>
      <c r="AD178" s="19" t="s">
        <v>53</v>
      </c>
      <c r="AE178" s="19" t="s">
        <v>1288</v>
      </c>
      <c r="AF178" s="19" t="s">
        <v>1289</v>
      </c>
      <c r="AG178" s="19" t="s">
        <v>516</v>
      </c>
      <c r="AH178" s="19" t="s">
        <v>1290</v>
      </c>
      <c r="AI178" s="19">
        <v>9414485315</v>
      </c>
      <c r="AJ178" s="19" t="s">
        <v>1291</v>
      </c>
      <c r="AK178" s="19" t="s">
        <v>60</v>
      </c>
      <c r="AL178" s="19" t="s">
        <v>61</v>
      </c>
      <c r="AM178" s="19"/>
      <c r="AN178" s="19"/>
      <c r="AO178" s="23"/>
    </row>
    <row r="179" spans="1:41" ht="15.75" thickBot="1">
      <c r="A179" s="7">
        <v>306</v>
      </c>
      <c r="B179" s="124" t="s">
        <v>41</v>
      </c>
      <c r="C179" s="56" t="s">
        <v>1292</v>
      </c>
      <c r="D179" s="56" t="s">
        <v>1293</v>
      </c>
      <c r="E179" s="19" t="s">
        <v>73</v>
      </c>
      <c r="F179" s="65" t="s">
        <v>699</v>
      </c>
      <c r="G179" s="66" t="s">
        <v>700</v>
      </c>
      <c r="H179" s="67" t="s">
        <v>701</v>
      </c>
      <c r="I179" s="20">
        <v>2017</v>
      </c>
      <c r="J179" s="19">
        <v>1</v>
      </c>
      <c r="K179" s="56" t="s">
        <v>1294</v>
      </c>
      <c r="L179" s="125"/>
      <c r="M179" s="19"/>
      <c r="N179" s="19"/>
      <c r="O179" s="19"/>
      <c r="P179" s="19"/>
      <c r="Q179" s="19"/>
      <c r="R179" s="19" t="s">
        <v>51</v>
      </c>
      <c r="S179" s="19" t="s">
        <v>51</v>
      </c>
      <c r="T179" s="19" t="s">
        <v>51</v>
      </c>
      <c r="U179" s="19"/>
      <c r="V179" s="19"/>
      <c r="W179" s="19"/>
      <c r="X179" s="19"/>
      <c r="Y179" s="19"/>
      <c r="Z179" s="19"/>
      <c r="AA179" s="19"/>
      <c r="AB179" s="19"/>
      <c r="AC179" s="19"/>
      <c r="AD179" s="19" t="s">
        <v>53</v>
      </c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23"/>
    </row>
    <row r="180" spans="1:41" ht="35.25" thickBot="1">
      <c r="A180" s="7">
        <v>361</v>
      </c>
      <c r="B180" s="58" t="s">
        <v>41</v>
      </c>
      <c r="C180" s="62" t="s">
        <v>1295</v>
      </c>
      <c r="D180" s="18" t="s">
        <v>1296</v>
      </c>
      <c r="E180" s="19" t="s">
        <v>73</v>
      </c>
      <c r="F180" s="65" t="s">
        <v>699</v>
      </c>
      <c r="G180" s="66" t="s">
        <v>700</v>
      </c>
      <c r="H180" s="67" t="s">
        <v>701</v>
      </c>
      <c r="I180" s="20">
        <v>2017</v>
      </c>
      <c r="J180" s="19">
        <v>1</v>
      </c>
      <c r="K180" s="31" t="s">
        <v>1297</v>
      </c>
      <c r="L180" s="26">
        <v>7385681833</v>
      </c>
      <c r="M180" s="19">
        <v>63.4</v>
      </c>
      <c r="N180" s="19" t="s">
        <v>48</v>
      </c>
      <c r="O180" s="19">
        <v>60</v>
      </c>
      <c r="P180" s="19" t="s">
        <v>109</v>
      </c>
      <c r="Q180" s="19" t="s">
        <v>65</v>
      </c>
      <c r="R180" s="19" t="s">
        <v>51</v>
      </c>
      <c r="S180" s="19" t="s">
        <v>51</v>
      </c>
      <c r="T180" s="19" t="s">
        <v>51</v>
      </c>
      <c r="U180" s="19"/>
      <c r="V180" s="19"/>
      <c r="W180" s="19"/>
      <c r="X180" s="19"/>
      <c r="Y180" s="19"/>
      <c r="Z180" s="19"/>
      <c r="AA180" s="19"/>
      <c r="AB180" s="19"/>
      <c r="AC180" s="19" t="s">
        <v>52</v>
      </c>
      <c r="AD180" s="19" t="s">
        <v>53</v>
      </c>
      <c r="AE180" s="19" t="s">
        <v>1298</v>
      </c>
      <c r="AF180" s="19" t="s">
        <v>1299</v>
      </c>
      <c r="AG180" s="19" t="s">
        <v>666</v>
      </c>
      <c r="AH180" s="19" t="s">
        <v>208</v>
      </c>
      <c r="AI180" s="19" t="s">
        <v>1300</v>
      </c>
      <c r="AJ180" s="19" t="s">
        <v>59</v>
      </c>
      <c r="AK180" s="19" t="s">
        <v>60</v>
      </c>
      <c r="AL180" s="19" t="s">
        <v>61</v>
      </c>
      <c r="AM180" s="19"/>
      <c r="AN180" s="19"/>
      <c r="AO180" s="23"/>
    </row>
    <row r="181" spans="1:41" ht="35.25" thickBot="1">
      <c r="A181" s="7">
        <v>369</v>
      </c>
      <c r="B181" s="58" t="s">
        <v>41</v>
      </c>
      <c r="C181" s="62" t="s">
        <v>1301</v>
      </c>
      <c r="D181" s="18" t="s">
        <v>1302</v>
      </c>
      <c r="E181" s="19" t="s">
        <v>73</v>
      </c>
      <c r="F181" s="65" t="s">
        <v>699</v>
      </c>
      <c r="G181" s="66" t="s">
        <v>700</v>
      </c>
      <c r="H181" s="67" t="s">
        <v>701</v>
      </c>
      <c r="I181" s="20">
        <v>2017</v>
      </c>
      <c r="J181" s="19">
        <v>1</v>
      </c>
      <c r="K181" s="31" t="s">
        <v>1303</v>
      </c>
      <c r="L181" s="26">
        <v>9130678212</v>
      </c>
      <c r="M181" s="19"/>
      <c r="N181" s="19"/>
      <c r="O181" s="19"/>
      <c r="P181" s="19"/>
      <c r="Q181" s="19"/>
      <c r="R181" s="19" t="s">
        <v>51</v>
      </c>
      <c r="S181" s="19" t="s">
        <v>51</v>
      </c>
      <c r="T181" s="19" t="s">
        <v>51</v>
      </c>
      <c r="U181" s="19"/>
      <c r="V181" s="19"/>
      <c r="W181" s="19"/>
      <c r="X181" s="19"/>
      <c r="Y181" s="19"/>
      <c r="Z181" s="19"/>
      <c r="AA181" s="19"/>
      <c r="AB181" s="19"/>
      <c r="AC181" s="19"/>
      <c r="AD181" s="19" t="s">
        <v>53</v>
      </c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23"/>
    </row>
    <row r="182" spans="1:41" ht="35.25" thickBot="1">
      <c r="A182" s="7">
        <v>391</v>
      </c>
      <c r="B182" s="58" t="s">
        <v>41</v>
      </c>
      <c r="C182" s="62" t="s">
        <v>1304</v>
      </c>
      <c r="D182" s="18" t="s">
        <v>1305</v>
      </c>
      <c r="E182" s="19" t="s">
        <v>73</v>
      </c>
      <c r="F182" s="65" t="s">
        <v>699</v>
      </c>
      <c r="G182" s="66" t="s">
        <v>700</v>
      </c>
      <c r="H182" s="67" t="s">
        <v>701</v>
      </c>
      <c r="I182" s="20">
        <v>2017</v>
      </c>
      <c r="J182" s="19">
        <v>1</v>
      </c>
      <c r="K182" s="31" t="s">
        <v>1306</v>
      </c>
      <c r="L182" s="26">
        <v>9130189988</v>
      </c>
      <c r="M182" s="19">
        <v>77.8</v>
      </c>
      <c r="N182" s="19" t="s">
        <v>48</v>
      </c>
      <c r="O182" s="19">
        <v>59.07</v>
      </c>
      <c r="P182" s="19" t="s">
        <v>109</v>
      </c>
      <c r="Q182" s="19" t="s">
        <v>65</v>
      </c>
      <c r="R182" s="19" t="s">
        <v>51</v>
      </c>
      <c r="S182" s="19" t="s">
        <v>51</v>
      </c>
      <c r="T182" s="19" t="s">
        <v>51</v>
      </c>
      <c r="U182" s="19"/>
      <c r="V182" s="19"/>
      <c r="W182" s="19"/>
      <c r="X182" s="19"/>
      <c r="Y182" s="19"/>
      <c r="Z182" s="19"/>
      <c r="AA182" s="19"/>
      <c r="AB182" s="19"/>
      <c r="AC182" s="19" t="s">
        <v>717</v>
      </c>
      <c r="AD182" s="19" t="s">
        <v>53</v>
      </c>
      <c r="AE182" s="19" t="s">
        <v>1307</v>
      </c>
      <c r="AF182" s="19" t="s">
        <v>1308</v>
      </c>
      <c r="AG182" s="19" t="s">
        <v>1309</v>
      </c>
      <c r="AH182" s="19" t="s">
        <v>1310</v>
      </c>
      <c r="AI182" s="19" t="s">
        <v>1311</v>
      </c>
      <c r="AJ182" s="19" t="s">
        <v>150</v>
      </c>
      <c r="AK182" s="19" t="s">
        <v>60</v>
      </c>
      <c r="AL182" s="19" t="s">
        <v>61</v>
      </c>
      <c r="AM182" s="19"/>
      <c r="AN182" s="19"/>
      <c r="AO182" s="23"/>
    </row>
    <row r="183" spans="1:41" ht="24" thickBot="1">
      <c r="A183" s="7">
        <v>400</v>
      </c>
      <c r="B183" s="58" t="s">
        <v>41</v>
      </c>
      <c r="C183" s="62" t="s">
        <v>1312</v>
      </c>
      <c r="D183" s="18" t="s">
        <v>431</v>
      </c>
      <c r="E183" s="19" t="s">
        <v>73</v>
      </c>
      <c r="F183" s="65" t="s">
        <v>699</v>
      </c>
      <c r="G183" s="66" t="s">
        <v>700</v>
      </c>
      <c r="H183" s="67" t="s">
        <v>701</v>
      </c>
      <c r="I183" s="20">
        <v>2017</v>
      </c>
      <c r="J183" s="19">
        <v>1</v>
      </c>
      <c r="K183" s="31" t="s">
        <v>1313</v>
      </c>
      <c r="L183" s="26">
        <v>9179394373</v>
      </c>
      <c r="M183" s="19"/>
      <c r="N183" s="19"/>
      <c r="O183" s="19"/>
      <c r="P183" s="19"/>
      <c r="Q183" s="19"/>
      <c r="R183" s="19" t="s">
        <v>51</v>
      </c>
      <c r="S183" s="19" t="s">
        <v>51</v>
      </c>
      <c r="T183" s="19" t="s">
        <v>51</v>
      </c>
      <c r="U183" s="19"/>
      <c r="V183" s="19"/>
      <c r="W183" s="19"/>
      <c r="X183" s="19"/>
      <c r="Y183" s="19"/>
      <c r="Z183" s="19"/>
      <c r="AA183" s="19"/>
      <c r="AB183" s="19"/>
      <c r="AC183" s="19"/>
      <c r="AD183" s="19" t="s">
        <v>53</v>
      </c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23"/>
    </row>
    <row r="184" spans="1:41" ht="35.25" thickBot="1">
      <c r="A184" s="7">
        <v>419</v>
      </c>
      <c r="B184" s="58" t="s">
        <v>41</v>
      </c>
      <c r="C184" s="62" t="s">
        <v>1314</v>
      </c>
      <c r="D184" s="18" t="s">
        <v>1315</v>
      </c>
      <c r="E184" s="19" t="s">
        <v>44</v>
      </c>
      <c r="F184" s="65" t="s">
        <v>699</v>
      </c>
      <c r="G184" s="66" t="s">
        <v>700</v>
      </c>
      <c r="H184" s="67" t="s">
        <v>701</v>
      </c>
      <c r="I184" s="20">
        <v>2017</v>
      </c>
      <c r="J184" s="19">
        <v>1</v>
      </c>
      <c r="K184" s="31" t="s">
        <v>1316</v>
      </c>
      <c r="L184" s="26">
        <v>7066743124</v>
      </c>
      <c r="M184" s="19">
        <v>86.6</v>
      </c>
      <c r="N184" s="19" t="s">
        <v>48</v>
      </c>
      <c r="O184" s="19">
        <v>56.31</v>
      </c>
      <c r="P184" s="19" t="s">
        <v>109</v>
      </c>
      <c r="Q184" s="19" t="s">
        <v>65</v>
      </c>
      <c r="R184" s="19" t="s">
        <v>51</v>
      </c>
      <c r="S184" s="19" t="s">
        <v>51</v>
      </c>
      <c r="T184" s="19" t="s">
        <v>51</v>
      </c>
      <c r="U184" s="19"/>
      <c r="V184" s="19"/>
      <c r="W184" s="19"/>
      <c r="X184" s="19"/>
      <c r="Y184" s="19"/>
      <c r="Z184" s="19"/>
      <c r="AA184" s="19"/>
      <c r="AB184" s="19"/>
      <c r="AC184" s="19" t="s">
        <v>100</v>
      </c>
      <c r="AD184" s="19" t="s">
        <v>53</v>
      </c>
      <c r="AE184" s="19" t="s">
        <v>1317</v>
      </c>
      <c r="AF184" s="19" t="s">
        <v>1318</v>
      </c>
      <c r="AG184" s="19" t="s">
        <v>1098</v>
      </c>
      <c r="AH184" s="19" t="s">
        <v>257</v>
      </c>
      <c r="AI184" s="19" t="s">
        <v>1319</v>
      </c>
      <c r="AJ184" s="19" t="s">
        <v>59</v>
      </c>
      <c r="AK184" s="19" t="s">
        <v>871</v>
      </c>
      <c r="AL184" s="19" t="s">
        <v>61</v>
      </c>
      <c r="AM184" s="19"/>
      <c r="AN184" s="19"/>
      <c r="AO184" s="23"/>
    </row>
    <row r="185" spans="1:41" ht="35.25" thickBot="1">
      <c r="A185" s="7">
        <v>431</v>
      </c>
      <c r="B185" s="58" t="s">
        <v>41</v>
      </c>
      <c r="C185" s="62" t="s">
        <v>1320</v>
      </c>
      <c r="D185" s="18" t="s">
        <v>1321</v>
      </c>
      <c r="E185" s="19" t="s">
        <v>73</v>
      </c>
      <c r="F185" s="65" t="s">
        <v>699</v>
      </c>
      <c r="G185" s="66" t="s">
        <v>700</v>
      </c>
      <c r="H185" s="67" t="s">
        <v>701</v>
      </c>
      <c r="I185" s="20">
        <v>2017</v>
      </c>
      <c r="J185" s="19">
        <v>1</v>
      </c>
      <c r="K185" s="31" t="s">
        <v>1322</v>
      </c>
      <c r="L185" s="26">
        <v>7769005285</v>
      </c>
      <c r="M185" s="19" t="s">
        <v>1059</v>
      </c>
      <c r="N185" s="19" t="s">
        <v>50</v>
      </c>
      <c r="O185" s="19">
        <v>79.599999999999994</v>
      </c>
      <c r="P185" s="19" t="s">
        <v>109</v>
      </c>
      <c r="Q185" s="19" t="s">
        <v>50</v>
      </c>
      <c r="R185" s="19" t="s">
        <v>51</v>
      </c>
      <c r="S185" s="19" t="s">
        <v>51</v>
      </c>
      <c r="T185" s="19" t="s">
        <v>51</v>
      </c>
      <c r="U185" s="19"/>
      <c r="V185" s="19"/>
      <c r="W185" s="19"/>
      <c r="X185" s="19"/>
      <c r="Y185" s="19"/>
      <c r="Z185" s="19"/>
      <c r="AA185" s="19"/>
      <c r="AB185" s="19"/>
      <c r="AC185" s="19" t="s">
        <v>52</v>
      </c>
      <c r="AD185" s="19" t="s">
        <v>53</v>
      </c>
      <c r="AE185" s="19" t="s">
        <v>1323</v>
      </c>
      <c r="AF185" s="19" t="s">
        <v>1324</v>
      </c>
      <c r="AG185" s="19" t="s">
        <v>1325</v>
      </c>
      <c r="AH185" s="19" t="s">
        <v>956</v>
      </c>
      <c r="AI185" s="19" t="s">
        <v>1326</v>
      </c>
      <c r="AJ185" s="19" t="s">
        <v>150</v>
      </c>
      <c r="AK185" s="19" t="s">
        <v>60</v>
      </c>
      <c r="AL185" s="19" t="s">
        <v>61</v>
      </c>
      <c r="AM185" s="19"/>
      <c r="AN185" s="19"/>
      <c r="AO185" s="23"/>
    </row>
    <row r="186" spans="1:41" ht="35.25" thickBot="1">
      <c r="A186" s="7">
        <v>454</v>
      </c>
      <c r="B186" s="58" t="s">
        <v>41</v>
      </c>
      <c r="C186" s="62" t="s">
        <v>1327</v>
      </c>
      <c r="D186" s="18" t="s">
        <v>1328</v>
      </c>
      <c r="E186" s="19" t="s">
        <v>73</v>
      </c>
      <c r="F186" s="65" t="s">
        <v>699</v>
      </c>
      <c r="G186" s="66" t="s">
        <v>700</v>
      </c>
      <c r="H186" s="67" t="s">
        <v>701</v>
      </c>
      <c r="I186" s="20">
        <v>2017</v>
      </c>
      <c r="J186" s="19">
        <v>1</v>
      </c>
      <c r="K186" s="31" t="s">
        <v>1329</v>
      </c>
      <c r="L186" s="26">
        <v>9665055287</v>
      </c>
      <c r="M186" s="19">
        <v>85</v>
      </c>
      <c r="N186" s="19" t="s">
        <v>48</v>
      </c>
      <c r="O186" s="19">
        <v>65</v>
      </c>
      <c r="P186" s="19" t="s">
        <v>109</v>
      </c>
      <c r="Q186" s="19" t="s">
        <v>65</v>
      </c>
      <c r="R186" s="19" t="s">
        <v>51</v>
      </c>
      <c r="S186" s="19" t="s">
        <v>51</v>
      </c>
      <c r="T186" s="19" t="s">
        <v>51</v>
      </c>
      <c r="U186" s="19"/>
      <c r="V186" s="19"/>
      <c r="W186" s="19"/>
      <c r="X186" s="19"/>
      <c r="Y186" s="19"/>
      <c r="Z186" s="19"/>
      <c r="AA186" s="19"/>
      <c r="AB186" s="19"/>
      <c r="AC186" s="19" t="s">
        <v>52</v>
      </c>
      <c r="AD186" s="19" t="s">
        <v>53</v>
      </c>
      <c r="AE186" s="19" t="s">
        <v>1330</v>
      </c>
      <c r="AF186" s="19" t="s">
        <v>1331</v>
      </c>
      <c r="AG186" s="19" t="s">
        <v>516</v>
      </c>
      <c r="AH186" s="19" t="s">
        <v>767</v>
      </c>
      <c r="AI186" s="19" t="s">
        <v>1332</v>
      </c>
      <c r="AJ186" s="19" t="s">
        <v>59</v>
      </c>
      <c r="AK186" s="19" t="s">
        <v>60</v>
      </c>
      <c r="AL186" s="19" t="s">
        <v>61</v>
      </c>
      <c r="AM186" s="19"/>
      <c r="AN186" s="19"/>
      <c r="AO186" s="23"/>
    </row>
    <row r="187" spans="1:41" ht="35.25" thickBot="1">
      <c r="A187" s="7">
        <v>455</v>
      </c>
      <c r="B187" s="58" t="s">
        <v>41</v>
      </c>
      <c r="C187" s="62" t="s">
        <v>1333</v>
      </c>
      <c r="D187" s="18" t="s">
        <v>1334</v>
      </c>
      <c r="E187" s="19" t="s">
        <v>73</v>
      </c>
      <c r="F187" s="65" t="s">
        <v>699</v>
      </c>
      <c r="G187" s="66" t="s">
        <v>700</v>
      </c>
      <c r="H187" s="67" t="s">
        <v>701</v>
      </c>
      <c r="I187" s="20">
        <v>2017</v>
      </c>
      <c r="J187" s="19">
        <v>1</v>
      </c>
      <c r="K187" s="31" t="s">
        <v>1335</v>
      </c>
      <c r="L187" s="26">
        <v>7517359246</v>
      </c>
      <c r="M187" s="19" t="s">
        <v>1286</v>
      </c>
      <c r="N187" s="19" t="s">
        <v>50</v>
      </c>
      <c r="O187" s="19">
        <v>47</v>
      </c>
      <c r="P187" s="19" t="s">
        <v>109</v>
      </c>
      <c r="Q187" s="19" t="s">
        <v>65</v>
      </c>
      <c r="R187" s="19" t="s">
        <v>51</v>
      </c>
      <c r="S187" s="19" t="s">
        <v>51</v>
      </c>
      <c r="T187" s="19" t="s">
        <v>51</v>
      </c>
      <c r="U187" s="19"/>
      <c r="V187" s="19"/>
      <c r="W187" s="19"/>
      <c r="X187" s="19"/>
      <c r="Y187" s="19"/>
      <c r="Z187" s="19"/>
      <c r="AA187" s="19"/>
      <c r="AB187" s="19"/>
      <c r="AC187" s="19" t="s">
        <v>100</v>
      </c>
      <c r="AD187" s="19" t="s">
        <v>53</v>
      </c>
      <c r="AE187" s="19" t="s">
        <v>1336</v>
      </c>
      <c r="AF187" s="19" t="s">
        <v>1337</v>
      </c>
      <c r="AG187" s="19" t="s">
        <v>1338</v>
      </c>
      <c r="AH187" s="19" t="s">
        <v>257</v>
      </c>
      <c r="AI187" s="19" t="s">
        <v>1339</v>
      </c>
      <c r="AJ187" s="19" t="s">
        <v>150</v>
      </c>
      <c r="AK187" s="19" t="s">
        <v>60</v>
      </c>
      <c r="AL187" s="19" t="s">
        <v>61</v>
      </c>
      <c r="AM187" s="19"/>
      <c r="AN187" s="19"/>
      <c r="AO187" s="23"/>
    </row>
    <row r="188" spans="1:41" ht="24" thickBot="1">
      <c r="A188" s="7">
        <v>465</v>
      </c>
      <c r="B188" s="58" t="s">
        <v>41</v>
      </c>
      <c r="C188" s="62" t="s">
        <v>1340</v>
      </c>
      <c r="D188" s="18" t="s">
        <v>1341</v>
      </c>
      <c r="E188" s="19" t="s">
        <v>73</v>
      </c>
      <c r="F188" s="65" t="s">
        <v>699</v>
      </c>
      <c r="G188" s="66" t="s">
        <v>700</v>
      </c>
      <c r="H188" s="67" t="s">
        <v>701</v>
      </c>
      <c r="I188" s="20">
        <v>2017</v>
      </c>
      <c r="J188" s="19">
        <v>1</v>
      </c>
      <c r="K188" s="31" t="s">
        <v>1342</v>
      </c>
      <c r="L188" s="26">
        <v>7218453474</v>
      </c>
      <c r="M188" s="19">
        <v>7.8</v>
      </c>
      <c r="N188" s="19" t="s">
        <v>50</v>
      </c>
      <c r="O188" s="19">
        <v>54.5</v>
      </c>
      <c r="P188" s="19" t="s">
        <v>109</v>
      </c>
      <c r="Q188" s="19" t="s">
        <v>50</v>
      </c>
      <c r="R188" s="19" t="s">
        <v>51</v>
      </c>
      <c r="S188" s="19" t="s">
        <v>51</v>
      </c>
      <c r="T188" s="19" t="s">
        <v>51</v>
      </c>
      <c r="U188" s="19"/>
      <c r="V188" s="19"/>
      <c r="W188" s="19"/>
      <c r="X188" s="19"/>
      <c r="Y188" s="19"/>
      <c r="Z188" s="19"/>
      <c r="AA188" s="19"/>
      <c r="AB188" s="19"/>
      <c r="AC188" s="19" t="s">
        <v>52</v>
      </c>
      <c r="AD188" s="19" t="s">
        <v>53</v>
      </c>
      <c r="AE188" s="19" t="s">
        <v>1343</v>
      </c>
      <c r="AF188" s="19" t="s">
        <v>1344</v>
      </c>
      <c r="AG188" s="19" t="s">
        <v>1345</v>
      </c>
      <c r="AH188" s="19" t="s">
        <v>157</v>
      </c>
      <c r="AI188" s="19" t="s">
        <v>1346</v>
      </c>
      <c r="AJ188" s="19" t="s">
        <v>59</v>
      </c>
      <c r="AK188" s="19" t="s">
        <v>60</v>
      </c>
      <c r="AL188" s="19" t="s">
        <v>61</v>
      </c>
      <c r="AM188" s="19"/>
      <c r="AN188" s="19"/>
      <c r="AO188" s="23"/>
    </row>
    <row r="189" spans="1:41" ht="35.25" thickBot="1">
      <c r="A189" s="7">
        <v>471</v>
      </c>
      <c r="B189" s="58" t="s">
        <v>41</v>
      </c>
      <c r="C189" s="62" t="s">
        <v>1347</v>
      </c>
      <c r="D189" s="18" t="s">
        <v>1348</v>
      </c>
      <c r="E189" s="19" t="s">
        <v>73</v>
      </c>
      <c r="F189" s="65" t="s">
        <v>699</v>
      </c>
      <c r="G189" s="66" t="s">
        <v>700</v>
      </c>
      <c r="H189" s="67" t="s">
        <v>701</v>
      </c>
      <c r="I189" s="20">
        <v>2017</v>
      </c>
      <c r="J189" s="19">
        <v>1</v>
      </c>
      <c r="K189" s="31" t="s">
        <v>1349</v>
      </c>
      <c r="L189" s="26">
        <v>9762330859</v>
      </c>
      <c r="M189" s="19">
        <v>72.2</v>
      </c>
      <c r="N189" s="19" t="s">
        <v>48</v>
      </c>
      <c r="O189" s="19">
        <v>56</v>
      </c>
      <c r="P189" s="19" t="s">
        <v>109</v>
      </c>
      <c r="Q189" s="19" t="s">
        <v>65</v>
      </c>
      <c r="R189" s="19" t="s">
        <v>51</v>
      </c>
      <c r="S189" s="19" t="s">
        <v>51</v>
      </c>
      <c r="T189" s="19" t="s">
        <v>51</v>
      </c>
      <c r="U189" s="19"/>
      <c r="V189" s="19"/>
      <c r="W189" s="19"/>
      <c r="X189" s="19"/>
      <c r="Y189" s="19"/>
      <c r="Z189" s="19"/>
      <c r="AA189" s="19"/>
      <c r="AB189" s="19"/>
      <c r="AC189" s="19" t="s">
        <v>100</v>
      </c>
      <c r="AD189" s="19" t="s">
        <v>53</v>
      </c>
      <c r="AE189" s="19" t="s">
        <v>1350</v>
      </c>
      <c r="AF189" s="19" t="s">
        <v>1351</v>
      </c>
      <c r="AG189" s="19" t="s">
        <v>509</v>
      </c>
      <c r="AH189" s="19" t="s">
        <v>1352</v>
      </c>
      <c r="AI189" s="19" t="s">
        <v>1353</v>
      </c>
      <c r="AJ189" s="19" t="s">
        <v>59</v>
      </c>
      <c r="AK189" s="19" t="s">
        <v>60</v>
      </c>
      <c r="AL189" s="19" t="s">
        <v>61</v>
      </c>
      <c r="AM189" s="19"/>
      <c r="AN189" s="19"/>
      <c r="AO189" s="23"/>
    </row>
    <row r="190" spans="1:41" ht="35.25" thickBot="1">
      <c r="A190" s="7">
        <v>475</v>
      </c>
      <c r="B190" s="58" t="s">
        <v>41</v>
      </c>
      <c r="C190" s="62" t="s">
        <v>1354</v>
      </c>
      <c r="D190" s="18" t="s">
        <v>1355</v>
      </c>
      <c r="E190" s="19" t="s">
        <v>73</v>
      </c>
      <c r="F190" s="65" t="s">
        <v>699</v>
      </c>
      <c r="G190" s="66" t="s">
        <v>700</v>
      </c>
      <c r="H190" s="67" t="s">
        <v>701</v>
      </c>
      <c r="I190" s="20">
        <v>2017</v>
      </c>
      <c r="J190" s="19">
        <v>1</v>
      </c>
      <c r="K190" s="31" t="s">
        <v>1356</v>
      </c>
      <c r="L190" s="26">
        <v>8698483898</v>
      </c>
      <c r="M190" s="19" t="s">
        <v>1357</v>
      </c>
      <c r="N190" s="19" t="s">
        <v>50</v>
      </c>
      <c r="O190" s="19">
        <v>57.69</v>
      </c>
      <c r="P190" s="19" t="s">
        <v>109</v>
      </c>
      <c r="Q190" s="19" t="s">
        <v>65</v>
      </c>
      <c r="R190" s="19" t="s">
        <v>51</v>
      </c>
      <c r="S190" s="19" t="s">
        <v>51</v>
      </c>
      <c r="T190" s="19" t="s">
        <v>51</v>
      </c>
      <c r="U190" s="19"/>
      <c r="V190" s="19"/>
      <c r="W190" s="19"/>
      <c r="X190" s="19"/>
      <c r="Y190" s="19"/>
      <c r="Z190" s="19"/>
      <c r="AA190" s="19"/>
      <c r="AB190" s="19"/>
      <c r="AC190" s="19" t="s">
        <v>52</v>
      </c>
      <c r="AD190" s="19" t="s">
        <v>53</v>
      </c>
      <c r="AE190" s="19" t="s">
        <v>1358</v>
      </c>
      <c r="AF190" s="19" t="s">
        <v>1359</v>
      </c>
      <c r="AG190" s="19" t="s">
        <v>1360</v>
      </c>
      <c r="AH190" s="19" t="s">
        <v>1361</v>
      </c>
      <c r="AI190" s="19" t="s">
        <v>1362</v>
      </c>
      <c r="AJ190" s="19" t="s">
        <v>59</v>
      </c>
      <c r="AK190" s="19" t="s">
        <v>60</v>
      </c>
      <c r="AL190" s="19" t="s">
        <v>61</v>
      </c>
      <c r="AM190" s="19"/>
      <c r="AN190" s="19"/>
      <c r="AO190" s="23"/>
    </row>
    <row r="191" spans="1:41" ht="35.25" thickBot="1">
      <c r="A191" s="7">
        <v>479</v>
      </c>
      <c r="B191" s="58" t="s">
        <v>41</v>
      </c>
      <c r="C191" s="62" t="s">
        <v>1363</v>
      </c>
      <c r="D191" s="18" t="s">
        <v>1364</v>
      </c>
      <c r="E191" s="19" t="s">
        <v>73</v>
      </c>
      <c r="F191" s="65" t="s">
        <v>699</v>
      </c>
      <c r="G191" s="66" t="s">
        <v>700</v>
      </c>
      <c r="H191" s="67" t="s">
        <v>701</v>
      </c>
      <c r="I191" s="20">
        <v>2017</v>
      </c>
      <c r="J191" s="19">
        <v>1</v>
      </c>
      <c r="K191" s="31" t="s">
        <v>1365</v>
      </c>
      <c r="L191" s="26">
        <v>8208901203</v>
      </c>
      <c r="M191" s="19">
        <v>7.4</v>
      </c>
      <c r="N191" s="19" t="s">
        <v>50</v>
      </c>
      <c r="O191" s="19">
        <v>74</v>
      </c>
      <c r="P191" s="19" t="s">
        <v>109</v>
      </c>
      <c r="Q191" s="19" t="s">
        <v>50</v>
      </c>
      <c r="R191" s="19" t="s">
        <v>51</v>
      </c>
      <c r="S191" s="19" t="s">
        <v>51</v>
      </c>
      <c r="T191" s="19" t="s">
        <v>51</v>
      </c>
      <c r="U191" s="19"/>
      <c r="V191" s="19"/>
      <c r="W191" s="19"/>
      <c r="X191" s="19"/>
      <c r="Y191" s="19"/>
      <c r="Z191" s="19"/>
      <c r="AA191" s="19"/>
      <c r="AB191" s="19"/>
      <c r="AC191" s="19" t="s">
        <v>52</v>
      </c>
      <c r="AD191" s="19" t="s">
        <v>53</v>
      </c>
      <c r="AE191" s="19" t="s">
        <v>1366</v>
      </c>
      <c r="AF191" s="19" t="s">
        <v>1367</v>
      </c>
      <c r="AG191" s="19" t="s">
        <v>1368</v>
      </c>
      <c r="AH191" s="19" t="s">
        <v>1369</v>
      </c>
      <c r="AI191" s="19" t="s">
        <v>1370</v>
      </c>
      <c r="AJ191" s="19" t="s">
        <v>59</v>
      </c>
      <c r="AK191" s="19" t="s">
        <v>60</v>
      </c>
      <c r="AL191" s="19" t="s">
        <v>61</v>
      </c>
      <c r="AM191" s="19"/>
      <c r="AN191" s="19"/>
      <c r="AO191" s="23"/>
    </row>
    <row r="192" spans="1:41" ht="35.25" thickBot="1">
      <c r="A192" s="7">
        <v>487</v>
      </c>
      <c r="B192" s="58" t="s">
        <v>41</v>
      </c>
      <c r="C192" s="62" t="s">
        <v>1371</v>
      </c>
      <c r="D192" s="18" t="s">
        <v>1372</v>
      </c>
      <c r="E192" s="19" t="s">
        <v>73</v>
      </c>
      <c r="F192" s="65" t="s">
        <v>699</v>
      </c>
      <c r="G192" s="66" t="s">
        <v>700</v>
      </c>
      <c r="H192" s="67" t="s">
        <v>701</v>
      </c>
      <c r="I192" s="20">
        <v>2017</v>
      </c>
      <c r="J192" s="19">
        <v>1</v>
      </c>
      <c r="K192" s="31" t="s">
        <v>1373</v>
      </c>
      <c r="L192" s="26">
        <v>7758875344</v>
      </c>
      <c r="M192" s="19" t="s">
        <v>1374</v>
      </c>
      <c r="N192" s="19" t="s">
        <v>50</v>
      </c>
      <c r="O192" s="19">
        <v>61</v>
      </c>
      <c r="P192" s="19" t="s">
        <v>109</v>
      </c>
      <c r="Q192" s="19" t="s">
        <v>65</v>
      </c>
      <c r="R192" s="19" t="s">
        <v>51</v>
      </c>
      <c r="S192" s="19" t="s">
        <v>51</v>
      </c>
      <c r="T192" s="19" t="s">
        <v>51</v>
      </c>
      <c r="U192" s="19"/>
      <c r="V192" s="19"/>
      <c r="W192" s="19"/>
      <c r="X192" s="19"/>
      <c r="Y192" s="19"/>
      <c r="Z192" s="19"/>
      <c r="AA192" s="19"/>
      <c r="AB192" s="19"/>
      <c r="AC192" s="19" t="s">
        <v>52</v>
      </c>
      <c r="AD192" s="19" t="s">
        <v>53</v>
      </c>
      <c r="AE192" s="19" t="s">
        <v>1375</v>
      </c>
      <c r="AF192" s="19" t="s">
        <v>1376</v>
      </c>
      <c r="AG192" s="19" t="s">
        <v>595</v>
      </c>
      <c r="AH192" s="19" t="s">
        <v>1013</v>
      </c>
      <c r="AI192" s="19">
        <v>9665076675</v>
      </c>
      <c r="AJ192" s="19" t="s">
        <v>150</v>
      </c>
      <c r="AK192" s="19" t="s">
        <v>60</v>
      </c>
      <c r="AL192" s="19" t="s">
        <v>61</v>
      </c>
      <c r="AM192" s="19"/>
      <c r="AN192" s="19"/>
      <c r="AO192" s="23"/>
    </row>
    <row r="193" spans="1:41" ht="24" thickBot="1">
      <c r="A193" s="7">
        <v>492</v>
      </c>
      <c r="B193" s="58" t="s">
        <v>41</v>
      </c>
      <c r="C193" s="62" t="s">
        <v>1377</v>
      </c>
      <c r="D193" s="18" t="s">
        <v>1378</v>
      </c>
      <c r="E193" s="19" t="s">
        <v>44</v>
      </c>
      <c r="F193" s="65" t="s">
        <v>699</v>
      </c>
      <c r="G193" s="66" t="s">
        <v>700</v>
      </c>
      <c r="H193" s="67" t="s">
        <v>701</v>
      </c>
      <c r="I193" s="20">
        <v>2017</v>
      </c>
      <c r="J193" s="19">
        <v>1</v>
      </c>
      <c r="K193" s="17" t="s">
        <v>1379</v>
      </c>
      <c r="L193" s="26"/>
      <c r="M193" s="19" t="s">
        <v>1380</v>
      </c>
      <c r="N193" s="19" t="s">
        <v>50</v>
      </c>
      <c r="O193" s="19">
        <v>64.400000000000006</v>
      </c>
      <c r="P193" s="19" t="s">
        <v>109</v>
      </c>
      <c r="Q193" s="19" t="s">
        <v>50</v>
      </c>
      <c r="R193" s="19" t="s">
        <v>51</v>
      </c>
      <c r="S193" s="19" t="s">
        <v>51</v>
      </c>
      <c r="T193" s="19" t="s">
        <v>51</v>
      </c>
      <c r="U193" s="19"/>
      <c r="V193" s="19"/>
      <c r="W193" s="19"/>
      <c r="X193" s="19"/>
      <c r="Y193" s="19"/>
      <c r="Z193" s="19"/>
      <c r="AA193" s="19"/>
      <c r="AB193" s="19"/>
      <c r="AC193" s="19" t="s">
        <v>100</v>
      </c>
      <c r="AD193" s="19" t="s">
        <v>53</v>
      </c>
      <c r="AE193" s="19" t="s">
        <v>1381</v>
      </c>
      <c r="AF193" s="19" t="s">
        <v>1382</v>
      </c>
      <c r="AG193" s="19" t="s">
        <v>1383</v>
      </c>
      <c r="AH193" s="19" t="s">
        <v>1384</v>
      </c>
      <c r="AI193" s="19">
        <v>8422003384</v>
      </c>
      <c r="AJ193" s="19" t="s">
        <v>59</v>
      </c>
      <c r="AK193" s="19" t="s">
        <v>61</v>
      </c>
      <c r="AL193" s="19"/>
      <c r="AM193" s="19"/>
      <c r="AN193" s="19"/>
      <c r="AO193" s="23"/>
    </row>
    <row r="194" spans="1:41" ht="35.25" thickBot="1">
      <c r="A194" s="7">
        <v>524</v>
      </c>
      <c r="B194" s="58" t="s">
        <v>41</v>
      </c>
      <c r="C194" s="62" t="s">
        <v>1385</v>
      </c>
      <c r="D194" s="18" t="s">
        <v>1386</v>
      </c>
      <c r="E194" s="19" t="s">
        <v>73</v>
      </c>
      <c r="F194" s="65" t="s">
        <v>699</v>
      </c>
      <c r="G194" s="66" t="s">
        <v>700</v>
      </c>
      <c r="H194" s="67" t="s">
        <v>701</v>
      </c>
      <c r="I194" s="20">
        <v>2017</v>
      </c>
      <c r="J194" s="19">
        <v>1</v>
      </c>
      <c r="K194" s="31" t="s">
        <v>1387</v>
      </c>
      <c r="L194" s="26">
        <v>9393879090</v>
      </c>
      <c r="M194" s="19" t="s">
        <v>1388</v>
      </c>
      <c r="N194" s="19" t="s">
        <v>50</v>
      </c>
      <c r="O194" s="19">
        <v>60.82</v>
      </c>
      <c r="P194" s="19" t="s">
        <v>109</v>
      </c>
      <c r="Q194" s="19" t="s">
        <v>65</v>
      </c>
      <c r="R194" s="19" t="s">
        <v>51</v>
      </c>
      <c r="S194" s="19" t="s">
        <v>51</v>
      </c>
      <c r="T194" s="19" t="s">
        <v>51</v>
      </c>
      <c r="U194" s="19"/>
      <c r="V194" s="19"/>
      <c r="W194" s="19"/>
      <c r="X194" s="19"/>
      <c r="Y194" s="19"/>
      <c r="Z194" s="19"/>
      <c r="AA194" s="19"/>
      <c r="AB194" s="19"/>
      <c r="AC194" s="19" t="s">
        <v>717</v>
      </c>
      <c r="AD194" s="19" t="s">
        <v>53</v>
      </c>
      <c r="AE194" s="19" t="s">
        <v>1389</v>
      </c>
      <c r="AF194" s="19" t="s">
        <v>1390</v>
      </c>
      <c r="AG194" s="19" t="s">
        <v>1391</v>
      </c>
      <c r="AH194" s="19" t="s">
        <v>1013</v>
      </c>
      <c r="AI194" s="19" t="s">
        <v>1392</v>
      </c>
      <c r="AJ194" s="19" t="s">
        <v>59</v>
      </c>
      <c r="AK194" s="19" t="s">
        <v>60</v>
      </c>
      <c r="AL194" s="19" t="s">
        <v>61</v>
      </c>
      <c r="AM194" s="19"/>
      <c r="AN194" s="19"/>
      <c r="AO194" s="23"/>
    </row>
    <row r="195" spans="1:41" ht="35.25" thickBot="1">
      <c r="A195" s="7">
        <v>526</v>
      </c>
      <c r="B195" s="58" t="s">
        <v>41</v>
      </c>
      <c r="C195" s="62" t="s">
        <v>1393</v>
      </c>
      <c r="D195" s="18" t="s">
        <v>1394</v>
      </c>
      <c r="E195" s="19" t="s">
        <v>73</v>
      </c>
      <c r="F195" s="65" t="s">
        <v>699</v>
      </c>
      <c r="G195" s="66" t="s">
        <v>700</v>
      </c>
      <c r="H195" s="67" t="s">
        <v>701</v>
      </c>
      <c r="I195" s="20">
        <v>2017</v>
      </c>
      <c r="J195" s="19">
        <v>1</v>
      </c>
      <c r="K195" s="31" t="s">
        <v>1395</v>
      </c>
      <c r="L195" s="26">
        <v>8087794312</v>
      </c>
      <c r="M195" s="19">
        <v>82.6</v>
      </c>
      <c r="N195" s="19" t="s">
        <v>48</v>
      </c>
      <c r="O195" s="19">
        <v>77.38</v>
      </c>
      <c r="P195" s="19" t="s">
        <v>109</v>
      </c>
      <c r="Q195" s="19" t="s">
        <v>65</v>
      </c>
      <c r="R195" s="19" t="s">
        <v>51</v>
      </c>
      <c r="S195" s="19" t="s">
        <v>51</v>
      </c>
      <c r="T195" s="19" t="s">
        <v>51</v>
      </c>
      <c r="U195" s="19"/>
      <c r="V195" s="19"/>
      <c r="W195" s="19"/>
      <c r="X195" s="19"/>
      <c r="Y195" s="19"/>
      <c r="Z195" s="19"/>
      <c r="AA195" s="19"/>
      <c r="AB195" s="19"/>
      <c r="AC195" s="19" t="s">
        <v>100</v>
      </c>
      <c r="AD195" s="19" t="s">
        <v>53</v>
      </c>
      <c r="AE195" s="19" t="s">
        <v>1396</v>
      </c>
      <c r="AF195" s="19" t="s">
        <v>1397</v>
      </c>
      <c r="AG195" s="19" t="s">
        <v>1398</v>
      </c>
      <c r="AH195" s="19" t="s">
        <v>1399</v>
      </c>
      <c r="AI195" s="19" t="s">
        <v>1400</v>
      </c>
      <c r="AJ195" s="19" t="s">
        <v>59</v>
      </c>
      <c r="AK195" s="19" t="s">
        <v>60</v>
      </c>
      <c r="AL195" s="19" t="s">
        <v>61</v>
      </c>
      <c r="AM195" s="19"/>
      <c r="AN195" s="19"/>
      <c r="AO195" s="23"/>
    </row>
    <row r="196" spans="1:41" ht="43.5" thickBot="1">
      <c r="A196" s="7">
        <v>2</v>
      </c>
      <c r="B196" s="59" t="s">
        <v>41</v>
      </c>
      <c r="C196" s="56" t="s">
        <v>1401</v>
      </c>
      <c r="D196" s="25"/>
      <c r="E196" s="19" t="s">
        <v>44</v>
      </c>
      <c r="F196" s="12" t="s">
        <v>699</v>
      </c>
      <c r="G196" s="13" t="s">
        <v>1402</v>
      </c>
      <c r="H196" s="14" t="s">
        <v>1403</v>
      </c>
      <c r="I196" s="20">
        <v>2017</v>
      </c>
      <c r="J196" s="19">
        <v>1</v>
      </c>
      <c r="K196" s="31" t="s">
        <v>1404</v>
      </c>
      <c r="L196" s="56">
        <v>9730343349</v>
      </c>
      <c r="M196" s="19">
        <v>83.33</v>
      </c>
      <c r="N196" s="19" t="s">
        <v>1405</v>
      </c>
      <c r="O196" s="19">
        <v>63</v>
      </c>
      <c r="P196" s="19" t="s">
        <v>109</v>
      </c>
      <c r="Q196" s="19" t="s">
        <v>1405</v>
      </c>
      <c r="R196" s="19" t="s">
        <v>51</v>
      </c>
      <c r="S196" s="19" t="s">
        <v>51</v>
      </c>
      <c r="T196" s="19" t="s">
        <v>51</v>
      </c>
      <c r="U196" s="19"/>
      <c r="V196" s="19"/>
      <c r="W196" s="19"/>
      <c r="X196" s="19"/>
      <c r="Y196" s="19"/>
      <c r="Z196" s="19"/>
      <c r="AA196" s="19"/>
      <c r="AB196" s="19"/>
      <c r="AC196" s="19" t="s">
        <v>100</v>
      </c>
      <c r="AD196" s="19" t="s">
        <v>53</v>
      </c>
      <c r="AE196" s="19" t="s">
        <v>1406</v>
      </c>
      <c r="AF196" s="19" t="s">
        <v>1407</v>
      </c>
      <c r="AG196" s="19" t="s">
        <v>1408</v>
      </c>
      <c r="AH196" s="19" t="s">
        <v>767</v>
      </c>
      <c r="AI196" s="19" t="s">
        <v>1409</v>
      </c>
      <c r="AJ196" s="19" t="s">
        <v>59</v>
      </c>
      <c r="AK196" s="19" t="s">
        <v>60</v>
      </c>
      <c r="AL196" s="19" t="s">
        <v>61</v>
      </c>
      <c r="AM196" s="19" t="s">
        <v>1410</v>
      </c>
      <c r="AN196" s="19"/>
      <c r="AO196" s="23"/>
    </row>
    <row r="197" spans="1:41" ht="43.5" thickBot="1">
      <c r="A197" s="7">
        <v>24</v>
      </c>
      <c r="B197" s="59" t="s">
        <v>41</v>
      </c>
      <c r="C197" s="62" t="s">
        <v>1411</v>
      </c>
      <c r="D197" s="18" t="s">
        <v>1412</v>
      </c>
      <c r="E197" s="19" t="s">
        <v>73</v>
      </c>
      <c r="F197" s="12" t="s">
        <v>699</v>
      </c>
      <c r="G197" s="13" t="s">
        <v>1402</v>
      </c>
      <c r="H197" s="14" t="s">
        <v>1403</v>
      </c>
      <c r="I197" s="20">
        <v>2017</v>
      </c>
      <c r="J197" s="19">
        <v>1</v>
      </c>
      <c r="K197" s="31" t="s">
        <v>1413</v>
      </c>
      <c r="L197" s="26">
        <v>8329056884</v>
      </c>
      <c r="M197" s="19"/>
      <c r="N197" s="19"/>
      <c r="O197" s="19"/>
      <c r="P197" s="19"/>
      <c r="Q197" s="19"/>
      <c r="R197" s="19" t="s">
        <v>51</v>
      </c>
      <c r="S197" s="19" t="s">
        <v>51</v>
      </c>
      <c r="T197" s="19" t="s">
        <v>51</v>
      </c>
      <c r="U197" s="19"/>
      <c r="V197" s="19"/>
      <c r="W197" s="19"/>
      <c r="X197" s="19"/>
      <c r="Y197" s="19"/>
      <c r="Z197" s="19"/>
      <c r="AA197" s="19"/>
      <c r="AB197" s="19"/>
      <c r="AC197" s="19"/>
      <c r="AD197" s="19" t="s">
        <v>53</v>
      </c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23"/>
    </row>
    <row r="198" spans="1:41" ht="43.5" thickBot="1">
      <c r="A198" s="7">
        <v>50</v>
      </c>
      <c r="B198" s="58" t="s">
        <v>41</v>
      </c>
      <c r="C198" s="62" t="s">
        <v>1414</v>
      </c>
      <c r="D198" s="18" t="s">
        <v>1415</v>
      </c>
      <c r="E198" s="19" t="s">
        <v>73</v>
      </c>
      <c r="F198" s="12" t="s">
        <v>699</v>
      </c>
      <c r="G198" s="13" t="s">
        <v>1402</v>
      </c>
      <c r="H198" s="14" t="s">
        <v>1403</v>
      </c>
      <c r="I198" s="20">
        <v>2017</v>
      </c>
      <c r="J198" s="19">
        <v>1</v>
      </c>
      <c r="K198" s="31" t="s">
        <v>1416</v>
      </c>
      <c r="L198" s="26">
        <v>9999999999</v>
      </c>
      <c r="M198" s="19"/>
      <c r="N198" s="19"/>
      <c r="O198" s="19"/>
      <c r="P198" s="19"/>
      <c r="Q198" s="19"/>
      <c r="R198" s="19" t="s">
        <v>51</v>
      </c>
      <c r="S198" s="19" t="s">
        <v>51</v>
      </c>
      <c r="T198" s="19" t="s">
        <v>51</v>
      </c>
      <c r="U198" s="19"/>
      <c r="V198" s="19"/>
      <c r="W198" s="19"/>
      <c r="X198" s="19"/>
      <c r="Y198" s="19"/>
      <c r="Z198" s="19"/>
      <c r="AA198" s="19"/>
      <c r="AB198" s="19"/>
      <c r="AC198" s="19"/>
      <c r="AD198" s="19" t="s">
        <v>53</v>
      </c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23"/>
    </row>
    <row r="199" spans="1:41" ht="43.5" thickBot="1">
      <c r="A199" s="7">
        <v>59</v>
      </c>
      <c r="B199" s="60" t="s">
        <v>41</v>
      </c>
      <c r="C199" s="116" t="s">
        <v>1417</v>
      </c>
      <c r="D199" s="117" t="s">
        <v>438</v>
      </c>
      <c r="E199" s="34" t="s">
        <v>44</v>
      </c>
      <c r="F199" s="12" t="s">
        <v>699</v>
      </c>
      <c r="G199" s="13" t="s">
        <v>1402</v>
      </c>
      <c r="H199" s="14" t="s">
        <v>1403</v>
      </c>
      <c r="I199" s="35">
        <v>2017</v>
      </c>
      <c r="J199" s="34">
        <v>1</v>
      </c>
      <c r="K199" s="126" t="s">
        <v>1418</v>
      </c>
      <c r="L199" s="37">
        <v>9130085510</v>
      </c>
      <c r="M199" s="34">
        <v>84.4</v>
      </c>
      <c r="N199" s="34" t="s">
        <v>126</v>
      </c>
      <c r="O199" s="34">
        <v>66.459999999999994</v>
      </c>
      <c r="P199" s="34" t="s">
        <v>109</v>
      </c>
      <c r="Q199" s="34" t="s">
        <v>65</v>
      </c>
      <c r="R199" s="34" t="s">
        <v>51</v>
      </c>
      <c r="S199" s="34" t="s">
        <v>51</v>
      </c>
      <c r="T199" s="34" t="s">
        <v>51</v>
      </c>
      <c r="U199" s="34"/>
      <c r="V199" s="34"/>
      <c r="W199" s="34"/>
      <c r="X199" s="34"/>
      <c r="Y199" s="34"/>
      <c r="Z199" s="34"/>
      <c r="AA199" s="34"/>
      <c r="AB199" s="34"/>
      <c r="AC199" s="34" t="s">
        <v>100</v>
      </c>
      <c r="AD199" s="34" t="s">
        <v>53</v>
      </c>
      <c r="AE199" s="34" t="s">
        <v>1419</v>
      </c>
      <c r="AF199" s="34" t="s">
        <v>1420</v>
      </c>
      <c r="AG199" s="34" t="s">
        <v>1421</v>
      </c>
      <c r="AH199" s="34" t="s">
        <v>1111</v>
      </c>
      <c r="AI199" s="34" t="s">
        <v>1422</v>
      </c>
      <c r="AJ199" s="34" t="s">
        <v>59</v>
      </c>
      <c r="AK199" s="34" t="s">
        <v>60</v>
      </c>
      <c r="AL199" s="34" t="s">
        <v>61</v>
      </c>
      <c r="AM199" s="34"/>
      <c r="AN199" s="34"/>
      <c r="AO199" s="38"/>
    </row>
    <row r="200" spans="1:41" ht="43.5" thickBot="1">
      <c r="A200" s="7">
        <v>68</v>
      </c>
      <c r="B200" s="28" t="s">
        <v>41</v>
      </c>
      <c r="C200" s="119" t="s">
        <v>1423</v>
      </c>
      <c r="D200" s="52" t="s">
        <v>1424</v>
      </c>
      <c r="E200" s="41" t="s">
        <v>73</v>
      </c>
      <c r="F200" s="12" t="s">
        <v>699</v>
      </c>
      <c r="G200" s="13" t="s">
        <v>1402</v>
      </c>
      <c r="H200" s="14" t="s">
        <v>1403</v>
      </c>
      <c r="I200" s="42">
        <v>2017</v>
      </c>
      <c r="J200" s="41">
        <v>1</v>
      </c>
      <c r="K200" s="120" t="s">
        <v>1425</v>
      </c>
      <c r="L200" s="44">
        <v>9420682762</v>
      </c>
      <c r="M200" s="41">
        <v>83.6</v>
      </c>
      <c r="N200" s="41" t="s">
        <v>50</v>
      </c>
      <c r="O200" s="41">
        <v>70</v>
      </c>
      <c r="P200" s="41" t="s">
        <v>109</v>
      </c>
      <c r="Q200" s="41" t="s">
        <v>50</v>
      </c>
      <c r="R200" s="41" t="s">
        <v>51</v>
      </c>
      <c r="S200" s="41" t="s">
        <v>51</v>
      </c>
      <c r="T200" s="41" t="s">
        <v>51</v>
      </c>
      <c r="U200" s="41"/>
      <c r="V200" s="41"/>
      <c r="W200" s="41"/>
      <c r="X200" s="41"/>
      <c r="Y200" s="41"/>
      <c r="Z200" s="41"/>
      <c r="AA200" s="41"/>
      <c r="AB200" s="41"/>
      <c r="AC200" s="41" t="s">
        <v>52</v>
      </c>
      <c r="AD200" s="41" t="s">
        <v>53</v>
      </c>
      <c r="AE200" s="41" t="s">
        <v>1426</v>
      </c>
      <c r="AF200" s="41" t="s">
        <v>1427</v>
      </c>
      <c r="AG200" s="41" t="s">
        <v>168</v>
      </c>
      <c r="AH200" s="41" t="s">
        <v>500</v>
      </c>
      <c r="AI200" s="41" t="s">
        <v>1428</v>
      </c>
      <c r="AJ200" s="41" t="s">
        <v>59</v>
      </c>
      <c r="AK200" s="41" t="s">
        <v>60</v>
      </c>
      <c r="AL200" s="41" t="s">
        <v>61</v>
      </c>
      <c r="AM200" s="41"/>
      <c r="AN200" s="41"/>
    </row>
    <row r="201" spans="1:41" ht="43.5" thickBot="1">
      <c r="A201" s="7">
        <v>79</v>
      </c>
      <c r="B201" s="61" t="s">
        <v>41</v>
      </c>
      <c r="C201" s="121" t="s">
        <v>1429</v>
      </c>
      <c r="D201" s="122" t="s">
        <v>1430</v>
      </c>
      <c r="E201" s="11" t="s">
        <v>44</v>
      </c>
      <c r="F201" s="12" t="s">
        <v>699</v>
      </c>
      <c r="G201" s="13" t="s">
        <v>1402</v>
      </c>
      <c r="H201" s="14" t="s">
        <v>1403</v>
      </c>
      <c r="I201" s="15">
        <v>2017</v>
      </c>
      <c r="J201" s="11">
        <v>1</v>
      </c>
      <c r="K201" s="123" t="s">
        <v>1431</v>
      </c>
      <c r="L201" s="55">
        <v>8291077841</v>
      </c>
      <c r="M201" s="11">
        <v>80.599999999999994</v>
      </c>
      <c r="N201" s="11" t="s">
        <v>48</v>
      </c>
      <c r="O201" s="11">
        <v>62</v>
      </c>
      <c r="P201" s="11" t="s">
        <v>109</v>
      </c>
      <c r="Q201" s="11" t="s">
        <v>65</v>
      </c>
      <c r="R201" s="11" t="s">
        <v>51</v>
      </c>
      <c r="S201" s="11" t="s">
        <v>51</v>
      </c>
      <c r="T201" s="11" t="s">
        <v>51</v>
      </c>
      <c r="U201" s="11"/>
      <c r="V201" s="11"/>
      <c r="W201" s="11"/>
      <c r="X201" s="11"/>
      <c r="Y201" s="11"/>
      <c r="Z201" s="11"/>
      <c r="AA201" s="11"/>
      <c r="AB201" s="11"/>
      <c r="AC201" s="11" t="s">
        <v>52</v>
      </c>
      <c r="AD201" s="11" t="s">
        <v>53</v>
      </c>
      <c r="AE201" s="11" t="s">
        <v>1432</v>
      </c>
      <c r="AF201" s="11" t="s">
        <v>1433</v>
      </c>
      <c r="AG201" s="11" t="s">
        <v>223</v>
      </c>
      <c r="AH201" s="11" t="s">
        <v>1434</v>
      </c>
      <c r="AI201" s="11" t="s">
        <v>1435</v>
      </c>
      <c r="AJ201" s="11"/>
      <c r="AK201" s="11" t="s">
        <v>60</v>
      </c>
      <c r="AL201" s="11" t="s">
        <v>61</v>
      </c>
      <c r="AM201" s="11"/>
      <c r="AN201" s="11"/>
      <c r="AO201" s="16"/>
    </row>
    <row r="202" spans="1:41" ht="43.5" thickBot="1">
      <c r="A202" s="7">
        <v>84</v>
      </c>
      <c r="B202" s="58" t="s">
        <v>41</v>
      </c>
      <c r="C202" s="62" t="s">
        <v>1436</v>
      </c>
      <c r="D202" s="18" t="s">
        <v>1437</v>
      </c>
      <c r="E202" s="19" t="s">
        <v>73</v>
      </c>
      <c r="F202" s="12" t="s">
        <v>699</v>
      </c>
      <c r="G202" s="13" t="s">
        <v>1402</v>
      </c>
      <c r="H202" s="14" t="s">
        <v>1403</v>
      </c>
      <c r="I202" s="20">
        <v>2017</v>
      </c>
      <c r="J202" s="19">
        <v>1</v>
      </c>
      <c r="K202" s="31" t="s">
        <v>1438</v>
      </c>
      <c r="L202" s="26">
        <v>9075992145</v>
      </c>
      <c r="M202" s="19">
        <v>75.599999999999994</v>
      </c>
      <c r="N202" s="19" t="s">
        <v>48</v>
      </c>
      <c r="O202" s="19">
        <v>58.15</v>
      </c>
      <c r="P202" s="19" t="s">
        <v>109</v>
      </c>
      <c r="Q202" s="19" t="s">
        <v>65</v>
      </c>
      <c r="R202" s="19" t="s">
        <v>51</v>
      </c>
      <c r="S202" s="19" t="s">
        <v>51</v>
      </c>
      <c r="T202" s="19" t="s">
        <v>51</v>
      </c>
      <c r="U202" s="19"/>
      <c r="V202" s="19"/>
      <c r="W202" s="19"/>
      <c r="X202" s="19"/>
      <c r="Y202" s="19"/>
      <c r="Z202" s="19"/>
      <c r="AA202" s="19"/>
      <c r="AB202" s="19"/>
      <c r="AC202" s="19" t="s">
        <v>52</v>
      </c>
      <c r="AD202" s="19" t="s">
        <v>53</v>
      </c>
      <c r="AE202" s="19" t="s">
        <v>1439</v>
      </c>
      <c r="AF202" s="19" t="s">
        <v>1440</v>
      </c>
      <c r="AG202" s="19" t="s">
        <v>1441</v>
      </c>
      <c r="AH202" s="19" t="s">
        <v>1442</v>
      </c>
      <c r="AI202" s="19" t="s">
        <v>1443</v>
      </c>
      <c r="AJ202" s="19" t="s">
        <v>150</v>
      </c>
      <c r="AK202" s="19" t="s">
        <v>60</v>
      </c>
      <c r="AL202" s="19" t="s">
        <v>61</v>
      </c>
      <c r="AM202" s="19"/>
      <c r="AN202" s="19"/>
      <c r="AO202" s="23"/>
    </row>
    <row r="203" spans="1:41" ht="43.5" thickBot="1">
      <c r="A203" s="7">
        <v>103</v>
      </c>
      <c r="B203" s="58" t="s">
        <v>41</v>
      </c>
      <c r="C203" s="62" t="s">
        <v>1444</v>
      </c>
      <c r="D203" s="18" t="s">
        <v>1445</v>
      </c>
      <c r="E203" s="19" t="s">
        <v>73</v>
      </c>
      <c r="F203" s="12" t="s">
        <v>699</v>
      </c>
      <c r="G203" s="13" t="s">
        <v>1402</v>
      </c>
      <c r="H203" s="14" t="s">
        <v>1403</v>
      </c>
      <c r="I203" s="20">
        <v>2017</v>
      </c>
      <c r="J203" s="19">
        <v>1</v>
      </c>
      <c r="K203" s="31" t="s">
        <v>1446</v>
      </c>
      <c r="L203" s="26">
        <v>9552816074</v>
      </c>
      <c r="M203" s="19">
        <v>85.8</v>
      </c>
      <c r="N203" s="19" t="s">
        <v>48</v>
      </c>
      <c r="O203" s="19">
        <v>59.6</v>
      </c>
      <c r="P203" s="19" t="s">
        <v>109</v>
      </c>
      <c r="Q203" s="19" t="s">
        <v>65</v>
      </c>
      <c r="R203" s="19" t="s">
        <v>51</v>
      </c>
      <c r="S203" s="19" t="s">
        <v>51</v>
      </c>
      <c r="T203" s="19" t="s">
        <v>51</v>
      </c>
      <c r="U203" s="19"/>
      <c r="V203" s="19"/>
      <c r="W203" s="19"/>
      <c r="X203" s="19"/>
      <c r="Y203" s="19"/>
      <c r="Z203" s="19"/>
      <c r="AA203" s="19"/>
      <c r="AB203" s="19"/>
      <c r="AC203" s="19" t="s">
        <v>52</v>
      </c>
      <c r="AD203" s="19" t="s">
        <v>53</v>
      </c>
      <c r="AE203" s="19" t="s">
        <v>1447</v>
      </c>
      <c r="AF203" s="19" t="s">
        <v>1448</v>
      </c>
      <c r="AG203" s="19" t="s">
        <v>1345</v>
      </c>
      <c r="AH203" s="19" t="s">
        <v>257</v>
      </c>
      <c r="AI203" s="19" t="s">
        <v>1449</v>
      </c>
      <c r="AJ203" s="19" t="s">
        <v>150</v>
      </c>
      <c r="AK203" s="19" t="s">
        <v>60</v>
      </c>
      <c r="AL203" s="19" t="s">
        <v>61</v>
      </c>
      <c r="AM203" s="19"/>
      <c r="AN203" s="19"/>
      <c r="AO203" s="23"/>
    </row>
    <row r="204" spans="1:41" ht="43.5" thickBot="1">
      <c r="A204" s="7">
        <v>137</v>
      </c>
      <c r="B204" s="58" t="s">
        <v>41</v>
      </c>
      <c r="C204" s="62" t="s">
        <v>1450</v>
      </c>
      <c r="D204" s="25"/>
      <c r="E204" s="19" t="s">
        <v>73</v>
      </c>
      <c r="F204" s="12" t="s">
        <v>699</v>
      </c>
      <c r="G204" s="13" t="s">
        <v>1402</v>
      </c>
      <c r="H204" s="14" t="s">
        <v>1403</v>
      </c>
      <c r="I204" s="20">
        <v>2017</v>
      </c>
      <c r="J204" s="19">
        <v>1</v>
      </c>
      <c r="K204" s="17"/>
      <c r="L204" s="26">
        <v>8889406202</v>
      </c>
      <c r="M204" s="19"/>
      <c r="N204" s="19"/>
      <c r="O204" s="19"/>
      <c r="P204" s="19"/>
      <c r="Q204" s="19"/>
      <c r="R204" s="19" t="s">
        <v>51</v>
      </c>
      <c r="S204" s="19" t="s">
        <v>51</v>
      </c>
      <c r="T204" s="19" t="s">
        <v>51</v>
      </c>
      <c r="U204" s="19"/>
      <c r="V204" s="19"/>
      <c r="W204" s="19"/>
      <c r="X204" s="19"/>
      <c r="Y204" s="19"/>
      <c r="Z204" s="19"/>
      <c r="AA204" s="19"/>
      <c r="AB204" s="19"/>
      <c r="AC204" s="19"/>
      <c r="AD204" s="19" t="s">
        <v>53</v>
      </c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23"/>
    </row>
    <row r="205" spans="1:41" ht="43.5" thickBot="1">
      <c r="A205" s="7">
        <v>150</v>
      </c>
      <c r="B205" s="58" t="s">
        <v>41</v>
      </c>
      <c r="C205" s="62" t="s">
        <v>1451</v>
      </c>
      <c r="D205" s="18" t="s">
        <v>1452</v>
      </c>
      <c r="E205" s="19" t="s">
        <v>73</v>
      </c>
      <c r="F205" s="12" t="s">
        <v>699</v>
      </c>
      <c r="G205" s="13" t="s">
        <v>1402</v>
      </c>
      <c r="H205" s="14" t="s">
        <v>1403</v>
      </c>
      <c r="I205" s="20">
        <v>2017</v>
      </c>
      <c r="J205" s="19">
        <v>1</v>
      </c>
      <c r="K205" s="31" t="s">
        <v>1453</v>
      </c>
      <c r="L205" s="26">
        <v>9221236702</v>
      </c>
      <c r="M205" s="19"/>
      <c r="N205" s="19"/>
      <c r="O205" s="19"/>
      <c r="P205" s="19"/>
      <c r="Q205" s="19"/>
      <c r="R205" s="19" t="s">
        <v>51</v>
      </c>
      <c r="S205" s="19" t="s">
        <v>51</v>
      </c>
      <c r="T205" s="19" t="s">
        <v>51</v>
      </c>
      <c r="U205" s="19"/>
      <c r="V205" s="19"/>
      <c r="W205" s="19"/>
      <c r="X205" s="19"/>
      <c r="Y205" s="19"/>
      <c r="Z205" s="19"/>
      <c r="AA205" s="19"/>
      <c r="AB205" s="19"/>
      <c r="AC205" s="19" t="s">
        <v>717</v>
      </c>
      <c r="AD205" s="19" t="s">
        <v>53</v>
      </c>
      <c r="AE205" s="19" t="s">
        <v>1454</v>
      </c>
      <c r="AF205" s="19" t="s">
        <v>1455</v>
      </c>
      <c r="AG205" s="19" t="s">
        <v>1456</v>
      </c>
      <c r="AH205" s="19" t="s">
        <v>1457</v>
      </c>
      <c r="AI205" s="19">
        <v>9221433002</v>
      </c>
      <c r="AJ205" s="19" t="s">
        <v>71</v>
      </c>
      <c r="AK205" s="19" t="s">
        <v>60</v>
      </c>
      <c r="AL205" s="19" t="s">
        <v>61</v>
      </c>
      <c r="AM205" s="19"/>
      <c r="AN205" s="19"/>
      <c r="AO205" s="23"/>
    </row>
    <row r="206" spans="1:41" ht="43.5" thickBot="1">
      <c r="A206" s="7">
        <v>152</v>
      </c>
      <c r="B206" s="58" t="s">
        <v>41</v>
      </c>
      <c r="C206" s="62" t="s">
        <v>1458</v>
      </c>
      <c r="D206" s="18" t="s">
        <v>475</v>
      </c>
      <c r="E206" s="19" t="s">
        <v>73</v>
      </c>
      <c r="F206" s="12" t="s">
        <v>699</v>
      </c>
      <c r="G206" s="13" t="s">
        <v>1402</v>
      </c>
      <c r="H206" s="14" t="s">
        <v>1403</v>
      </c>
      <c r="I206" s="20">
        <v>2017</v>
      </c>
      <c r="J206" s="19">
        <v>1</v>
      </c>
      <c r="K206" s="31" t="s">
        <v>1459</v>
      </c>
      <c r="L206" s="26">
        <v>8408029162</v>
      </c>
      <c r="M206" s="19">
        <v>89.4</v>
      </c>
      <c r="N206" s="19" t="s">
        <v>48</v>
      </c>
      <c r="O206" s="19">
        <v>72.3</v>
      </c>
      <c r="P206" s="19" t="s">
        <v>109</v>
      </c>
      <c r="Q206" s="19" t="s">
        <v>65</v>
      </c>
      <c r="R206" s="19" t="s">
        <v>51</v>
      </c>
      <c r="S206" s="19" t="s">
        <v>51</v>
      </c>
      <c r="T206" s="19" t="s">
        <v>51</v>
      </c>
      <c r="U206" s="19"/>
      <c r="V206" s="19"/>
      <c r="W206" s="19"/>
      <c r="X206" s="19"/>
      <c r="Y206" s="19"/>
      <c r="Z206" s="19"/>
      <c r="AA206" s="19"/>
      <c r="AB206" s="19"/>
      <c r="AC206" s="19" t="s">
        <v>52</v>
      </c>
      <c r="AD206" s="19" t="s">
        <v>53</v>
      </c>
      <c r="AE206" s="19" t="s">
        <v>1460</v>
      </c>
      <c r="AF206" s="19" t="s">
        <v>478</v>
      </c>
      <c r="AG206" s="19" t="s">
        <v>223</v>
      </c>
      <c r="AH206" s="19" t="s">
        <v>626</v>
      </c>
      <c r="AI206" s="19" t="s">
        <v>1461</v>
      </c>
      <c r="AJ206" s="19" t="s">
        <v>59</v>
      </c>
      <c r="AK206" s="19" t="s">
        <v>60</v>
      </c>
      <c r="AL206" s="19" t="s">
        <v>61</v>
      </c>
      <c r="AM206" s="19"/>
      <c r="AN206" s="19"/>
      <c r="AO206" s="23"/>
    </row>
    <row r="207" spans="1:41" ht="43.5" thickBot="1">
      <c r="A207" s="7">
        <v>180</v>
      </c>
      <c r="B207" s="58" t="s">
        <v>41</v>
      </c>
      <c r="C207" s="62" t="s">
        <v>1462</v>
      </c>
      <c r="D207" s="18" t="s">
        <v>1463</v>
      </c>
      <c r="E207" s="19" t="s">
        <v>73</v>
      </c>
      <c r="F207" s="12" t="s">
        <v>699</v>
      </c>
      <c r="G207" s="13" t="s">
        <v>1402</v>
      </c>
      <c r="H207" s="14" t="s">
        <v>1403</v>
      </c>
      <c r="I207" s="20">
        <v>2017</v>
      </c>
      <c r="J207" s="19">
        <v>1</v>
      </c>
      <c r="K207" s="31" t="s">
        <v>1464</v>
      </c>
      <c r="L207" s="26">
        <v>7350552715</v>
      </c>
      <c r="M207" s="19">
        <v>82</v>
      </c>
      <c r="N207" s="19" t="s">
        <v>1465</v>
      </c>
      <c r="O207" s="19">
        <v>67.23</v>
      </c>
      <c r="P207" s="19" t="s">
        <v>109</v>
      </c>
      <c r="Q207" s="19" t="s">
        <v>1465</v>
      </c>
      <c r="R207" s="19" t="s">
        <v>51</v>
      </c>
      <c r="S207" s="19" t="s">
        <v>51</v>
      </c>
      <c r="T207" s="19" t="s">
        <v>51</v>
      </c>
      <c r="U207" s="19"/>
      <c r="V207" s="19"/>
      <c r="W207" s="19"/>
      <c r="X207" s="19"/>
      <c r="Y207" s="19"/>
      <c r="Z207" s="19"/>
      <c r="AA207" s="19"/>
      <c r="AB207" s="19"/>
      <c r="AC207" s="19" t="s">
        <v>717</v>
      </c>
      <c r="AD207" s="19" t="s">
        <v>53</v>
      </c>
      <c r="AE207" s="19" t="s">
        <v>1466</v>
      </c>
      <c r="AF207" s="19" t="s">
        <v>1467</v>
      </c>
      <c r="AG207" s="19" t="s">
        <v>68</v>
      </c>
      <c r="AH207" s="19" t="s">
        <v>1468</v>
      </c>
      <c r="AI207" s="19" t="s">
        <v>1469</v>
      </c>
      <c r="AJ207" s="19" t="s">
        <v>71</v>
      </c>
      <c r="AK207" s="19" t="s">
        <v>60</v>
      </c>
      <c r="AL207" s="19" t="s">
        <v>61</v>
      </c>
      <c r="AM207" s="19"/>
      <c r="AN207" s="19"/>
      <c r="AO207" s="23"/>
    </row>
    <row r="208" spans="1:41" ht="43.5" thickBot="1">
      <c r="A208" s="7">
        <v>182</v>
      </c>
      <c r="B208" s="58" t="s">
        <v>41</v>
      </c>
      <c r="C208" s="62" t="s">
        <v>1470</v>
      </c>
      <c r="D208" s="18" t="s">
        <v>1471</v>
      </c>
      <c r="E208" s="19" t="s">
        <v>73</v>
      </c>
      <c r="F208" s="12" t="s">
        <v>699</v>
      </c>
      <c r="G208" s="13" t="s">
        <v>1402</v>
      </c>
      <c r="H208" s="14" t="s">
        <v>1403</v>
      </c>
      <c r="I208" s="20">
        <v>2017</v>
      </c>
      <c r="J208" s="19">
        <v>1</v>
      </c>
      <c r="K208" s="31" t="s">
        <v>1472</v>
      </c>
      <c r="L208" s="26">
        <v>9637833932</v>
      </c>
      <c r="M208" s="19">
        <v>82.4</v>
      </c>
      <c r="N208" s="19" t="s">
        <v>48</v>
      </c>
      <c r="O208" s="19">
        <v>66.459999999999994</v>
      </c>
      <c r="P208" s="19" t="s">
        <v>109</v>
      </c>
      <c r="Q208" s="19" t="s">
        <v>65</v>
      </c>
      <c r="R208" s="19" t="s">
        <v>51</v>
      </c>
      <c r="S208" s="19" t="s">
        <v>51</v>
      </c>
      <c r="T208" s="19" t="s">
        <v>51</v>
      </c>
      <c r="U208" s="19"/>
      <c r="V208" s="19"/>
      <c r="W208" s="19"/>
      <c r="X208" s="19"/>
      <c r="Y208" s="19"/>
      <c r="Z208" s="19"/>
      <c r="AA208" s="19"/>
      <c r="AB208" s="19"/>
      <c r="AC208" s="19" t="s">
        <v>717</v>
      </c>
      <c r="AD208" s="19" t="s">
        <v>53</v>
      </c>
      <c r="AE208" s="19" t="s">
        <v>1473</v>
      </c>
      <c r="AF208" s="19" t="s">
        <v>1474</v>
      </c>
      <c r="AG208" s="19" t="s">
        <v>1475</v>
      </c>
      <c r="AH208" s="19" t="s">
        <v>1476</v>
      </c>
      <c r="AI208" s="19">
        <v>9561119982</v>
      </c>
      <c r="AJ208" s="19" t="s">
        <v>59</v>
      </c>
      <c r="AK208" s="19" t="s">
        <v>178</v>
      </c>
      <c r="AL208" s="19" t="s">
        <v>61</v>
      </c>
      <c r="AM208" s="19"/>
      <c r="AN208" s="19"/>
      <c r="AO208" s="23"/>
    </row>
    <row r="209" spans="1:41" ht="43.5" thickBot="1">
      <c r="A209" s="7">
        <v>215</v>
      </c>
      <c r="B209" s="58" t="s">
        <v>41</v>
      </c>
      <c r="C209" s="62" t="s">
        <v>1477</v>
      </c>
      <c r="D209" s="18" t="s">
        <v>1478</v>
      </c>
      <c r="E209" s="19" t="s">
        <v>73</v>
      </c>
      <c r="F209" s="12" t="s">
        <v>699</v>
      </c>
      <c r="G209" s="13" t="s">
        <v>1402</v>
      </c>
      <c r="H209" s="14" t="s">
        <v>1403</v>
      </c>
      <c r="I209" s="20">
        <v>2017</v>
      </c>
      <c r="J209" s="19">
        <v>1</v>
      </c>
      <c r="K209" s="31" t="s">
        <v>1479</v>
      </c>
      <c r="L209" s="26">
        <v>8450911523</v>
      </c>
      <c r="M209" s="19">
        <v>67</v>
      </c>
      <c r="N209" s="19" t="s">
        <v>48</v>
      </c>
      <c r="O209" s="19">
        <v>60.77</v>
      </c>
      <c r="P209" s="19" t="s">
        <v>109</v>
      </c>
      <c r="Q209" s="19" t="s">
        <v>65</v>
      </c>
      <c r="R209" s="19" t="s">
        <v>51</v>
      </c>
      <c r="S209" s="19" t="s">
        <v>51</v>
      </c>
      <c r="T209" s="19" t="s">
        <v>51</v>
      </c>
      <c r="U209" s="19"/>
      <c r="V209" s="19"/>
      <c r="W209" s="19"/>
      <c r="X209" s="19"/>
      <c r="Y209" s="19"/>
      <c r="Z209" s="19"/>
      <c r="AA209" s="19"/>
      <c r="AB209" s="19"/>
      <c r="AC209" s="19" t="s">
        <v>52</v>
      </c>
      <c r="AD209" s="19" t="s">
        <v>53</v>
      </c>
      <c r="AE209" s="19" t="s">
        <v>1480</v>
      </c>
      <c r="AF209" s="19" t="s">
        <v>1481</v>
      </c>
      <c r="AG209" s="19" t="s">
        <v>1482</v>
      </c>
      <c r="AH209" s="19" t="s">
        <v>1483</v>
      </c>
      <c r="AI209" s="19">
        <v>8097331288</v>
      </c>
      <c r="AJ209" s="19" t="s">
        <v>59</v>
      </c>
      <c r="AK209" s="19" t="s">
        <v>60</v>
      </c>
      <c r="AL209" s="19" t="s">
        <v>61</v>
      </c>
      <c r="AM209" s="19"/>
      <c r="AN209" s="19"/>
      <c r="AO209" s="23"/>
    </row>
    <row r="210" spans="1:41" ht="43.5" thickBot="1">
      <c r="A210" s="7">
        <v>245</v>
      </c>
      <c r="B210" s="58" t="s">
        <v>41</v>
      </c>
      <c r="C210" s="62" t="s">
        <v>1484</v>
      </c>
      <c r="D210" s="18" t="s">
        <v>1328</v>
      </c>
      <c r="E210" s="19" t="s">
        <v>73</v>
      </c>
      <c r="F210" s="12" t="s">
        <v>699</v>
      </c>
      <c r="G210" s="13" t="s">
        <v>1402</v>
      </c>
      <c r="H210" s="14" t="s">
        <v>1403</v>
      </c>
      <c r="I210" s="20">
        <v>2017</v>
      </c>
      <c r="J210" s="19">
        <v>1</v>
      </c>
      <c r="K210" s="31" t="s">
        <v>1485</v>
      </c>
      <c r="L210" s="26">
        <v>9131526221</v>
      </c>
      <c r="M210" s="19" t="s">
        <v>1224</v>
      </c>
      <c r="N210" s="19" t="s">
        <v>50</v>
      </c>
      <c r="O210" s="19">
        <v>61</v>
      </c>
      <c r="P210" s="19" t="s">
        <v>109</v>
      </c>
      <c r="Q210" s="19" t="s">
        <v>65</v>
      </c>
      <c r="R210" s="19" t="s">
        <v>51</v>
      </c>
      <c r="S210" s="19" t="s">
        <v>51</v>
      </c>
      <c r="T210" s="19" t="s">
        <v>51</v>
      </c>
      <c r="U210" s="19"/>
      <c r="V210" s="19"/>
      <c r="W210" s="19"/>
      <c r="X210" s="19"/>
      <c r="Y210" s="19"/>
      <c r="Z210" s="19"/>
      <c r="AA210" s="19"/>
      <c r="AB210" s="19"/>
      <c r="AC210" s="19" t="s">
        <v>52</v>
      </c>
      <c r="AD210" s="19" t="s">
        <v>53</v>
      </c>
      <c r="AE210" s="19" t="s">
        <v>1486</v>
      </c>
      <c r="AF210" s="19" t="s">
        <v>1331</v>
      </c>
      <c r="AG210" s="19" t="s">
        <v>1487</v>
      </c>
      <c r="AH210" s="19" t="s">
        <v>1488</v>
      </c>
      <c r="AI210" s="19" t="s">
        <v>1489</v>
      </c>
      <c r="AJ210" s="19" t="s">
        <v>150</v>
      </c>
      <c r="AK210" s="19" t="s">
        <v>60</v>
      </c>
      <c r="AL210" s="19" t="s">
        <v>61</v>
      </c>
      <c r="AM210" s="19"/>
      <c r="AN210" s="19"/>
      <c r="AO210" s="23"/>
    </row>
    <row r="211" spans="1:41" ht="43.5" thickBot="1">
      <c r="A211" s="7">
        <v>272</v>
      </c>
      <c r="B211" s="58" t="s">
        <v>41</v>
      </c>
      <c r="C211" s="62" t="s">
        <v>1490</v>
      </c>
      <c r="D211" s="18" t="s">
        <v>1491</v>
      </c>
      <c r="E211" s="19" t="s">
        <v>73</v>
      </c>
      <c r="F211" s="12" t="s">
        <v>699</v>
      </c>
      <c r="G211" s="13" t="s">
        <v>1402</v>
      </c>
      <c r="H211" s="14" t="s">
        <v>1403</v>
      </c>
      <c r="I211" s="20">
        <v>2017</v>
      </c>
      <c r="J211" s="19">
        <v>1</v>
      </c>
      <c r="K211" s="31" t="s">
        <v>1492</v>
      </c>
      <c r="L211" s="26">
        <v>9511657792</v>
      </c>
      <c r="M211" s="19">
        <v>67.2</v>
      </c>
      <c r="N211" s="19" t="s">
        <v>48</v>
      </c>
      <c r="O211" s="19">
        <v>57.3</v>
      </c>
      <c r="P211" s="19" t="s">
        <v>109</v>
      </c>
      <c r="Q211" s="19" t="s">
        <v>65</v>
      </c>
      <c r="R211" s="19" t="s">
        <v>51</v>
      </c>
      <c r="S211" s="19" t="s">
        <v>51</v>
      </c>
      <c r="T211" s="19" t="s">
        <v>51</v>
      </c>
      <c r="U211" s="19"/>
      <c r="V211" s="19"/>
      <c r="W211" s="19"/>
      <c r="X211" s="19"/>
      <c r="Y211" s="19"/>
      <c r="Z211" s="19"/>
      <c r="AA211" s="19"/>
      <c r="AB211" s="19"/>
      <c r="AC211" s="19" t="s">
        <v>717</v>
      </c>
      <c r="AD211" s="19" t="s">
        <v>53</v>
      </c>
      <c r="AE211" s="19" t="s">
        <v>1493</v>
      </c>
      <c r="AF211" s="19" t="s">
        <v>1494</v>
      </c>
      <c r="AG211" s="19" t="s">
        <v>147</v>
      </c>
      <c r="AH211" s="19" t="s">
        <v>231</v>
      </c>
      <c r="AI211" s="19">
        <v>9822094156</v>
      </c>
      <c r="AJ211" s="19" t="s">
        <v>59</v>
      </c>
      <c r="AK211" s="19" t="s">
        <v>60</v>
      </c>
      <c r="AL211" s="19" t="s">
        <v>61</v>
      </c>
      <c r="AM211" s="19"/>
      <c r="AN211" s="19"/>
      <c r="AO211" s="23"/>
    </row>
    <row r="212" spans="1:41" ht="43.5" thickBot="1">
      <c r="A212" s="7">
        <v>317</v>
      </c>
      <c r="B212" s="58" t="s">
        <v>41</v>
      </c>
      <c r="C212" s="62" t="s">
        <v>1495</v>
      </c>
      <c r="D212" s="25"/>
      <c r="E212" s="19" t="s">
        <v>73</v>
      </c>
      <c r="F212" s="12" t="s">
        <v>699</v>
      </c>
      <c r="G212" s="13" t="s">
        <v>1402</v>
      </c>
      <c r="H212" s="14" t="s">
        <v>1403</v>
      </c>
      <c r="I212" s="20">
        <v>2017</v>
      </c>
      <c r="J212" s="19">
        <v>1</v>
      </c>
      <c r="K212" s="31" t="s">
        <v>1496</v>
      </c>
      <c r="L212" s="26">
        <v>8964803058</v>
      </c>
      <c r="M212" s="19"/>
      <c r="N212" s="19"/>
      <c r="O212" s="19"/>
      <c r="P212" s="19"/>
      <c r="Q212" s="19"/>
      <c r="R212" s="19" t="s">
        <v>51</v>
      </c>
      <c r="S212" s="19" t="s">
        <v>51</v>
      </c>
      <c r="T212" s="19" t="s">
        <v>51</v>
      </c>
      <c r="U212" s="19"/>
      <c r="V212" s="19"/>
      <c r="W212" s="19"/>
      <c r="X212" s="19"/>
      <c r="Y212" s="19"/>
      <c r="Z212" s="19"/>
      <c r="AA212" s="19"/>
      <c r="AB212" s="19"/>
      <c r="AC212" s="19"/>
      <c r="AD212" s="19" t="s">
        <v>53</v>
      </c>
      <c r="AE212" s="19"/>
      <c r="AF212" s="19"/>
      <c r="AG212" s="19"/>
      <c r="AH212" s="19"/>
      <c r="AI212" s="19"/>
      <c r="AJ212" s="19"/>
      <c r="AK212" s="19"/>
      <c r="AL212" s="19"/>
      <c r="AM212" s="19" t="s">
        <v>1410</v>
      </c>
      <c r="AN212" s="19"/>
      <c r="AO212" s="23"/>
    </row>
    <row r="213" spans="1:41" ht="46.5" thickBot="1">
      <c r="A213" s="7">
        <v>345</v>
      </c>
      <c r="B213" s="58" t="s">
        <v>41</v>
      </c>
      <c r="C213" s="62" t="s">
        <v>1497</v>
      </c>
      <c r="D213" s="18" t="s">
        <v>1498</v>
      </c>
      <c r="E213" s="19" t="s">
        <v>73</v>
      </c>
      <c r="F213" s="12" t="s">
        <v>699</v>
      </c>
      <c r="G213" s="13" t="s">
        <v>1402</v>
      </c>
      <c r="H213" s="14" t="s">
        <v>1403</v>
      </c>
      <c r="I213" s="20">
        <v>2017</v>
      </c>
      <c r="J213" s="19">
        <v>1</v>
      </c>
      <c r="K213" s="127" t="s">
        <v>1499</v>
      </c>
      <c r="L213" s="26">
        <v>7719039497</v>
      </c>
      <c r="M213" s="19">
        <v>76.599999999999994</v>
      </c>
      <c r="N213" s="19" t="s">
        <v>48</v>
      </c>
      <c r="O213" s="19">
        <v>54.15</v>
      </c>
      <c r="P213" s="19" t="s">
        <v>109</v>
      </c>
      <c r="Q213" s="19" t="s">
        <v>65</v>
      </c>
      <c r="R213" s="19" t="s">
        <v>51</v>
      </c>
      <c r="S213" s="19" t="s">
        <v>51</v>
      </c>
      <c r="T213" s="19" t="s">
        <v>51</v>
      </c>
      <c r="U213" s="19"/>
      <c r="V213" s="19"/>
      <c r="W213" s="19"/>
      <c r="X213" s="19"/>
      <c r="Y213" s="19"/>
      <c r="Z213" s="19"/>
      <c r="AA213" s="19"/>
      <c r="AB213" s="19"/>
      <c r="AC213" s="19" t="s">
        <v>100</v>
      </c>
      <c r="AD213" s="19" t="s">
        <v>53</v>
      </c>
      <c r="AE213" s="19" t="s">
        <v>1500</v>
      </c>
      <c r="AF213" s="19" t="s">
        <v>1501</v>
      </c>
      <c r="AG213" s="19" t="s">
        <v>1502</v>
      </c>
      <c r="AH213" s="19" t="s">
        <v>1503</v>
      </c>
      <c r="AI213" s="19">
        <v>9890322676</v>
      </c>
      <c r="AJ213" s="19" t="s">
        <v>59</v>
      </c>
      <c r="AK213" s="19" t="s">
        <v>60</v>
      </c>
      <c r="AL213" s="19" t="s">
        <v>61</v>
      </c>
      <c r="AM213" s="19"/>
      <c r="AN213" s="19"/>
      <c r="AO213" s="23"/>
    </row>
    <row r="214" spans="1:41" ht="43.5" thickBot="1">
      <c r="A214" s="7">
        <v>349</v>
      </c>
      <c r="B214" s="58" t="s">
        <v>41</v>
      </c>
      <c r="C214" s="62" t="s">
        <v>1504</v>
      </c>
      <c r="D214" s="18" t="s">
        <v>1505</v>
      </c>
      <c r="E214" s="19" t="s">
        <v>73</v>
      </c>
      <c r="F214" s="12" t="s">
        <v>699</v>
      </c>
      <c r="G214" s="13" t="s">
        <v>1402</v>
      </c>
      <c r="H214" s="14" t="s">
        <v>1403</v>
      </c>
      <c r="I214" s="20">
        <v>2017</v>
      </c>
      <c r="J214" s="19">
        <v>1</v>
      </c>
      <c r="K214" s="31" t="s">
        <v>1506</v>
      </c>
      <c r="L214" s="26">
        <v>8879547098</v>
      </c>
      <c r="M214" s="19">
        <v>77.8</v>
      </c>
      <c r="N214" s="19" t="s">
        <v>48</v>
      </c>
      <c r="O214" s="19">
        <v>50.31</v>
      </c>
      <c r="P214" s="19" t="s">
        <v>109</v>
      </c>
      <c r="Q214" s="19" t="s">
        <v>65</v>
      </c>
      <c r="R214" s="19" t="s">
        <v>51</v>
      </c>
      <c r="S214" s="19" t="s">
        <v>51</v>
      </c>
      <c r="T214" s="19" t="s">
        <v>51</v>
      </c>
      <c r="U214" s="19"/>
      <c r="V214" s="19"/>
      <c r="W214" s="19"/>
      <c r="X214" s="19"/>
      <c r="Y214" s="19"/>
      <c r="Z214" s="19"/>
      <c r="AA214" s="19"/>
      <c r="AB214" s="19"/>
      <c r="AC214" s="19" t="s">
        <v>52</v>
      </c>
      <c r="AD214" s="19" t="s">
        <v>53</v>
      </c>
      <c r="AE214" s="19" t="s">
        <v>1507</v>
      </c>
      <c r="AF214" s="19" t="s">
        <v>1508</v>
      </c>
      <c r="AG214" s="19" t="s">
        <v>1509</v>
      </c>
      <c r="AH214" s="19" t="s">
        <v>1510</v>
      </c>
      <c r="AI214" s="19">
        <v>9819455020</v>
      </c>
      <c r="AJ214" s="19" t="s">
        <v>1511</v>
      </c>
      <c r="AK214" s="19" t="s">
        <v>60</v>
      </c>
      <c r="AL214" s="19" t="s">
        <v>61</v>
      </c>
      <c r="AM214" s="19"/>
      <c r="AN214" s="19"/>
      <c r="AO214" s="23"/>
    </row>
    <row r="215" spans="1:41" ht="43.5" thickBot="1">
      <c r="A215" s="7">
        <v>350</v>
      </c>
      <c r="B215" s="58" t="s">
        <v>41</v>
      </c>
      <c r="C215" s="62" t="s">
        <v>1512</v>
      </c>
      <c r="D215" s="18" t="s">
        <v>1513</v>
      </c>
      <c r="E215" s="19" t="s">
        <v>73</v>
      </c>
      <c r="F215" s="12" t="s">
        <v>699</v>
      </c>
      <c r="G215" s="13" t="s">
        <v>1402</v>
      </c>
      <c r="H215" s="14" t="s">
        <v>1403</v>
      </c>
      <c r="I215" s="20">
        <v>2017</v>
      </c>
      <c r="J215" s="19">
        <v>1</v>
      </c>
      <c r="K215" s="31" t="s">
        <v>1514</v>
      </c>
      <c r="L215" s="26">
        <v>9527274682</v>
      </c>
      <c r="M215" s="19">
        <v>82.8</v>
      </c>
      <c r="N215" s="19" t="s">
        <v>126</v>
      </c>
      <c r="O215" s="19">
        <v>55.69</v>
      </c>
      <c r="P215" s="19" t="s">
        <v>109</v>
      </c>
      <c r="Q215" s="19" t="s">
        <v>65</v>
      </c>
      <c r="R215" s="19" t="s">
        <v>51</v>
      </c>
      <c r="S215" s="19" t="s">
        <v>51</v>
      </c>
      <c r="T215" s="19" t="s">
        <v>51</v>
      </c>
      <c r="U215" s="19"/>
      <c r="V215" s="19"/>
      <c r="W215" s="19"/>
      <c r="X215" s="19"/>
      <c r="Y215" s="19"/>
      <c r="Z215" s="19"/>
      <c r="AA215" s="19"/>
      <c r="AB215" s="19"/>
      <c r="AC215" s="19" t="s">
        <v>100</v>
      </c>
      <c r="AD215" s="19" t="s">
        <v>53</v>
      </c>
      <c r="AE215" s="19" t="s">
        <v>1515</v>
      </c>
      <c r="AF215" s="19" t="s">
        <v>1516</v>
      </c>
      <c r="AG215" s="19" t="s">
        <v>68</v>
      </c>
      <c r="AH215" s="19" t="s">
        <v>956</v>
      </c>
      <c r="AI215" s="19" t="s">
        <v>1517</v>
      </c>
      <c r="AJ215" s="19" t="s">
        <v>169</v>
      </c>
      <c r="AK215" s="19" t="s">
        <v>60</v>
      </c>
      <c r="AL215" s="19" t="s">
        <v>61</v>
      </c>
      <c r="AM215" s="19"/>
      <c r="AN215" s="19"/>
      <c r="AO215" s="23"/>
    </row>
    <row r="216" spans="1:41" ht="43.5" thickBot="1">
      <c r="A216" s="7">
        <v>366</v>
      </c>
      <c r="B216" s="58" t="s">
        <v>41</v>
      </c>
      <c r="C216" s="62" t="s">
        <v>1518</v>
      </c>
      <c r="D216" s="18" t="s">
        <v>1519</v>
      </c>
      <c r="E216" s="19" t="s">
        <v>73</v>
      </c>
      <c r="F216" s="12" t="s">
        <v>699</v>
      </c>
      <c r="G216" s="13" t="s">
        <v>1402</v>
      </c>
      <c r="H216" s="14" t="s">
        <v>1403</v>
      </c>
      <c r="I216" s="20">
        <v>2017</v>
      </c>
      <c r="J216" s="19">
        <v>1</v>
      </c>
      <c r="K216" s="31" t="s">
        <v>1520</v>
      </c>
      <c r="L216" s="26">
        <v>9820359195</v>
      </c>
      <c r="M216" s="19">
        <v>80</v>
      </c>
      <c r="N216" s="19" t="s">
        <v>48</v>
      </c>
      <c r="O216" s="19">
        <v>68</v>
      </c>
      <c r="P216" s="19" t="s">
        <v>109</v>
      </c>
      <c r="Q216" s="19" t="s">
        <v>65</v>
      </c>
      <c r="R216" s="19" t="s">
        <v>51</v>
      </c>
      <c r="S216" s="19" t="s">
        <v>51</v>
      </c>
      <c r="T216" s="19" t="s">
        <v>51</v>
      </c>
      <c r="U216" s="19"/>
      <c r="V216" s="19"/>
      <c r="W216" s="19"/>
      <c r="X216" s="19"/>
      <c r="Y216" s="19"/>
      <c r="Z216" s="19"/>
      <c r="AA216" s="19"/>
      <c r="AB216" s="19"/>
      <c r="AC216" s="19" t="s">
        <v>52</v>
      </c>
      <c r="AD216" s="19" t="s">
        <v>53</v>
      </c>
      <c r="AE216" s="19" t="s">
        <v>1521</v>
      </c>
      <c r="AF216" s="19" t="s">
        <v>1522</v>
      </c>
      <c r="AG216" s="19" t="s">
        <v>1523</v>
      </c>
      <c r="AH216" s="19" t="s">
        <v>257</v>
      </c>
      <c r="AI216" s="19" t="s">
        <v>1524</v>
      </c>
      <c r="AJ216" s="19"/>
      <c r="AK216" s="19" t="s">
        <v>60</v>
      </c>
      <c r="AL216" s="19" t="s">
        <v>61</v>
      </c>
      <c r="AM216" s="19"/>
      <c r="AN216" s="19"/>
      <c r="AO216" s="23"/>
    </row>
    <row r="217" spans="1:41" ht="43.5" thickBot="1">
      <c r="A217" s="7">
        <v>396</v>
      </c>
      <c r="B217" s="58" t="s">
        <v>41</v>
      </c>
      <c r="C217" s="62" t="s">
        <v>1525</v>
      </c>
      <c r="D217" s="18" t="s">
        <v>1526</v>
      </c>
      <c r="E217" s="19" t="s">
        <v>73</v>
      </c>
      <c r="F217" s="12" t="s">
        <v>699</v>
      </c>
      <c r="G217" s="13" t="s">
        <v>1402</v>
      </c>
      <c r="H217" s="14" t="s">
        <v>1403</v>
      </c>
      <c r="I217" s="20">
        <v>2017</v>
      </c>
      <c r="J217" s="19">
        <v>1</v>
      </c>
      <c r="K217" s="31" t="s">
        <v>1527</v>
      </c>
      <c r="L217" s="26">
        <v>9850701044</v>
      </c>
      <c r="M217" s="19">
        <v>77.83</v>
      </c>
      <c r="N217" s="19" t="s">
        <v>48</v>
      </c>
      <c r="O217" s="19">
        <v>69.38</v>
      </c>
      <c r="P217" s="19" t="s">
        <v>109</v>
      </c>
      <c r="Q217" s="19" t="s">
        <v>65</v>
      </c>
      <c r="R217" s="19" t="s">
        <v>51</v>
      </c>
      <c r="S217" s="19" t="s">
        <v>51</v>
      </c>
      <c r="T217" s="19" t="s">
        <v>51</v>
      </c>
      <c r="U217" s="19"/>
      <c r="V217" s="19"/>
      <c r="W217" s="19"/>
      <c r="X217" s="19"/>
      <c r="Y217" s="19"/>
      <c r="Z217" s="19"/>
      <c r="AA217" s="19"/>
      <c r="AB217" s="19"/>
      <c r="AC217" s="19" t="s">
        <v>100</v>
      </c>
      <c r="AD217" s="19" t="s">
        <v>53</v>
      </c>
      <c r="AE217" s="19" t="s">
        <v>1528</v>
      </c>
      <c r="AF217" s="19" t="s">
        <v>1529</v>
      </c>
      <c r="AG217" s="19" t="s">
        <v>1530</v>
      </c>
      <c r="AH217" s="19" t="s">
        <v>626</v>
      </c>
      <c r="AI217" s="19" t="s">
        <v>1531</v>
      </c>
      <c r="AJ217" s="19" t="s">
        <v>1532</v>
      </c>
      <c r="AK217" s="19" t="s">
        <v>60</v>
      </c>
      <c r="AL217" s="19" t="s">
        <v>61</v>
      </c>
      <c r="AM217" s="19"/>
      <c r="AN217" s="19"/>
      <c r="AO217" s="23"/>
    </row>
    <row r="218" spans="1:41" ht="43.5" thickBot="1">
      <c r="A218" s="7">
        <v>416</v>
      </c>
      <c r="B218" s="58" t="s">
        <v>41</v>
      </c>
      <c r="C218" s="62" t="s">
        <v>1533</v>
      </c>
      <c r="D218" s="18" t="s">
        <v>1534</v>
      </c>
      <c r="E218" s="19" t="s">
        <v>73</v>
      </c>
      <c r="F218" s="12" t="s">
        <v>699</v>
      </c>
      <c r="G218" s="13" t="s">
        <v>1402</v>
      </c>
      <c r="H218" s="14" t="s">
        <v>1403</v>
      </c>
      <c r="I218" s="20">
        <v>2017</v>
      </c>
      <c r="J218" s="19">
        <v>1</v>
      </c>
      <c r="K218" s="31" t="s">
        <v>1535</v>
      </c>
      <c r="L218" s="26">
        <v>9424855886</v>
      </c>
      <c r="M218" s="19">
        <v>64</v>
      </c>
      <c r="N218" s="19" t="s">
        <v>750</v>
      </c>
      <c r="O218" s="19">
        <v>69.84</v>
      </c>
      <c r="P218" s="19" t="s">
        <v>109</v>
      </c>
      <c r="Q218" s="19" t="s">
        <v>65</v>
      </c>
      <c r="R218" s="19" t="s">
        <v>51</v>
      </c>
      <c r="S218" s="19" t="s">
        <v>51</v>
      </c>
      <c r="T218" s="19" t="s">
        <v>51</v>
      </c>
      <c r="U218" s="19"/>
      <c r="V218" s="19"/>
      <c r="W218" s="19"/>
      <c r="X218" s="19"/>
      <c r="Y218" s="19"/>
      <c r="Z218" s="19"/>
      <c r="AA218" s="19"/>
      <c r="AB218" s="19"/>
      <c r="AC218" s="19" t="s">
        <v>717</v>
      </c>
      <c r="AD218" s="19" t="s">
        <v>53</v>
      </c>
      <c r="AE218" s="19" t="s">
        <v>1536</v>
      </c>
      <c r="AF218" s="19" t="s">
        <v>1537</v>
      </c>
      <c r="AG218" s="19" t="s">
        <v>1538</v>
      </c>
      <c r="AH218" s="19" t="s">
        <v>1274</v>
      </c>
      <c r="AI218" s="19">
        <v>9424055886</v>
      </c>
      <c r="AJ218" s="19"/>
      <c r="AK218" s="19" t="s">
        <v>178</v>
      </c>
      <c r="AL218" s="19" t="s">
        <v>61</v>
      </c>
      <c r="AM218" s="19"/>
      <c r="AN218" s="19"/>
      <c r="AO218" s="23"/>
    </row>
    <row r="219" spans="1:41" ht="43.5" thickBot="1">
      <c r="A219" s="7">
        <v>417</v>
      </c>
      <c r="B219" s="58" t="s">
        <v>41</v>
      </c>
      <c r="C219" s="62" t="s">
        <v>1539</v>
      </c>
      <c r="D219" s="18" t="s">
        <v>1540</v>
      </c>
      <c r="E219" s="19" t="s">
        <v>73</v>
      </c>
      <c r="F219" s="12" t="s">
        <v>699</v>
      </c>
      <c r="G219" s="13" t="s">
        <v>1402</v>
      </c>
      <c r="H219" s="14" t="s">
        <v>1403</v>
      </c>
      <c r="I219" s="20">
        <v>2017</v>
      </c>
      <c r="J219" s="19">
        <v>1</v>
      </c>
      <c r="K219" s="31" t="s">
        <v>1541</v>
      </c>
      <c r="L219" s="26">
        <v>7083720479</v>
      </c>
      <c r="M219" s="19">
        <v>84.4</v>
      </c>
      <c r="N219" s="19" t="s">
        <v>48</v>
      </c>
      <c r="O219" s="19">
        <v>57.38</v>
      </c>
      <c r="P219" s="19" t="s">
        <v>109</v>
      </c>
      <c r="Q219" s="19" t="s">
        <v>65</v>
      </c>
      <c r="R219" s="19" t="s">
        <v>51</v>
      </c>
      <c r="S219" s="19" t="s">
        <v>51</v>
      </c>
      <c r="T219" s="19" t="s">
        <v>51</v>
      </c>
      <c r="U219" s="19"/>
      <c r="V219" s="19"/>
      <c r="W219" s="19"/>
      <c r="X219" s="19"/>
      <c r="Y219" s="19"/>
      <c r="Z219" s="19"/>
      <c r="AA219" s="19"/>
      <c r="AB219" s="19"/>
      <c r="AC219" s="19" t="s">
        <v>717</v>
      </c>
      <c r="AD219" s="19" t="s">
        <v>53</v>
      </c>
      <c r="AE219" s="19" t="s">
        <v>1542</v>
      </c>
      <c r="AF219" s="19" t="s">
        <v>1543</v>
      </c>
      <c r="AG219" s="19" t="s">
        <v>1544</v>
      </c>
      <c r="AH219" s="19" t="s">
        <v>1545</v>
      </c>
      <c r="AI219" s="19" t="s">
        <v>1546</v>
      </c>
      <c r="AJ219" s="19" t="s">
        <v>71</v>
      </c>
      <c r="AK219" s="19" t="s">
        <v>60</v>
      </c>
      <c r="AL219" s="19" t="s">
        <v>61</v>
      </c>
      <c r="AM219" s="19"/>
      <c r="AN219" s="19"/>
      <c r="AO219" s="23"/>
    </row>
    <row r="220" spans="1:41" ht="43.5" thickBot="1">
      <c r="A220" s="7">
        <v>418</v>
      </c>
      <c r="B220" s="58" t="s">
        <v>41</v>
      </c>
      <c r="C220" s="62" t="s">
        <v>1547</v>
      </c>
      <c r="D220" s="18" t="s">
        <v>1230</v>
      </c>
      <c r="E220" s="19" t="s">
        <v>73</v>
      </c>
      <c r="F220" s="12" t="s">
        <v>699</v>
      </c>
      <c r="G220" s="13" t="s">
        <v>1402</v>
      </c>
      <c r="H220" s="14" t="s">
        <v>1403</v>
      </c>
      <c r="I220" s="20">
        <v>2017</v>
      </c>
      <c r="J220" s="19">
        <v>1</v>
      </c>
      <c r="K220" s="31" t="s">
        <v>1548</v>
      </c>
      <c r="L220" s="26">
        <v>9930998884</v>
      </c>
      <c r="M220" s="19">
        <v>78</v>
      </c>
      <c r="N220" s="19" t="s">
        <v>126</v>
      </c>
      <c r="O220" s="19">
        <v>55</v>
      </c>
      <c r="P220" s="19" t="s">
        <v>109</v>
      </c>
      <c r="Q220" s="19" t="s">
        <v>65</v>
      </c>
      <c r="R220" s="19" t="s">
        <v>51</v>
      </c>
      <c r="S220" s="19" t="s">
        <v>51</v>
      </c>
      <c r="T220" s="19" t="s">
        <v>51</v>
      </c>
      <c r="U220" s="19"/>
      <c r="V220" s="19"/>
      <c r="W220" s="19"/>
      <c r="X220" s="19"/>
      <c r="Y220" s="19"/>
      <c r="Z220" s="19"/>
      <c r="AA220" s="19"/>
      <c r="AB220" s="19"/>
      <c r="AC220" s="19" t="s">
        <v>52</v>
      </c>
      <c r="AD220" s="19" t="s">
        <v>53</v>
      </c>
      <c r="AE220" s="19" t="s">
        <v>1549</v>
      </c>
      <c r="AF220" s="19" t="s">
        <v>1233</v>
      </c>
      <c r="AG220" s="19" t="s">
        <v>595</v>
      </c>
      <c r="AH220" s="19" t="s">
        <v>1550</v>
      </c>
      <c r="AI220" s="19" t="s">
        <v>1551</v>
      </c>
      <c r="AJ220" s="19" t="s">
        <v>1552</v>
      </c>
      <c r="AK220" s="19" t="s">
        <v>60</v>
      </c>
      <c r="AL220" s="19" t="s">
        <v>61</v>
      </c>
      <c r="AM220" s="19"/>
      <c r="AN220" s="19"/>
      <c r="AO220" s="23"/>
    </row>
    <row r="221" spans="1:41" ht="43.5" thickBot="1">
      <c r="A221" s="7">
        <v>488</v>
      </c>
      <c r="B221" s="58" t="s">
        <v>41</v>
      </c>
      <c r="C221" s="62" t="s">
        <v>1553</v>
      </c>
      <c r="D221" s="25" t="s">
        <v>1554</v>
      </c>
      <c r="E221" s="19" t="s">
        <v>73</v>
      </c>
      <c r="F221" s="12" t="s">
        <v>699</v>
      </c>
      <c r="G221" s="13" t="s">
        <v>1402</v>
      </c>
      <c r="H221" s="14" t="s">
        <v>1403</v>
      </c>
      <c r="I221" s="20">
        <v>2017</v>
      </c>
      <c r="J221" s="19">
        <v>1</v>
      </c>
      <c r="K221" s="17"/>
      <c r="L221" s="26">
        <v>9604828689</v>
      </c>
      <c r="M221" s="19">
        <v>76.2</v>
      </c>
      <c r="N221" s="19" t="s">
        <v>48</v>
      </c>
      <c r="O221" s="19">
        <v>52.92</v>
      </c>
      <c r="P221" s="19" t="s">
        <v>109</v>
      </c>
      <c r="Q221" s="19" t="s">
        <v>65</v>
      </c>
      <c r="R221" s="19" t="s">
        <v>51</v>
      </c>
      <c r="S221" s="19" t="s">
        <v>51</v>
      </c>
      <c r="T221" s="19" t="s">
        <v>51</v>
      </c>
      <c r="U221" s="19"/>
      <c r="V221" s="19"/>
      <c r="W221" s="19"/>
      <c r="X221" s="19"/>
      <c r="Y221" s="19"/>
      <c r="Z221" s="19"/>
      <c r="AA221" s="19"/>
      <c r="AB221" s="19"/>
      <c r="AC221" s="19" t="s">
        <v>100</v>
      </c>
      <c r="AD221" s="19" t="s">
        <v>53</v>
      </c>
      <c r="AE221" s="19" t="s">
        <v>1555</v>
      </c>
      <c r="AF221" s="19" t="s">
        <v>1556</v>
      </c>
      <c r="AG221" s="19" t="s">
        <v>1557</v>
      </c>
      <c r="AH221" s="19" t="s">
        <v>1468</v>
      </c>
      <c r="AI221" s="19">
        <v>9604828689</v>
      </c>
      <c r="AJ221" s="19" t="s">
        <v>150</v>
      </c>
      <c r="AK221" s="19" t="s">
        <v>60</v>
      </c>
      <c r="AL221" s="19" t="s">
        <v>61</v>
      </c>
      <c r="AM221" s="19"/>
      <c r="AN221" s="19"/>
      <c r="AO221" s="23"/>
    </row>
    <row r="222" spans="1:41" ht="43.5" thickBot="1">
      <c r="A222" s="7">
        <v>507</v>
      </c>
      <c r="B222" s="58" t="s">
        <v>41</v>
      </c>
      <c r="C222" s="62" t="s">
        <v>1558</v>
      </c>
      <c r="D222" s="18" t="s">
        <v>1559</v>
      </c>
      <c r="E222" s="19" t="s">
        <v>44</v>
      </c>
      <c r="F222" s="12" t="s">
        <v>699</v>
      </c>
      <c r="G222" s="13" t="s">
        <v>1402</v>
      </c>
      <c r="H222" s="14" t="s">
        <v>1403</v>
      </c>
      <c r="I222" s="20">
        <v>2017</v>
      </c>
      <c r="J222" s="19">
        <v>1</v>
      </c>
      <c r="K222" s="31" t="s">
        <v>1560</v>
      </c>
      <c r="L222" s="26">
        <v>9922012798</v>
      </c>
      <c r="M222" s="19" t="s">
        <v>1059</v>
      </c>
      <c r="N222" s="19" t="s">
        <v>50</v>
      </c>
      <c r="O222" s="19">
        <v>66.2</v>
      </c>
      <c r="P222" s="19" t="s">
        <v>109</v>
      </c>
      <c r="Q222" s="19" t="s">
        <v>50</v>
      </c>
      <c r="R222" s="19" t="s">
        <v>51</v>
      </c>
      <c r="S222" s="19" t="s">
        <v>51</v>
      </c>
      <c r="T222" s="19" t="s">
        <v>51</v>
      </c>
      <c r="U222" s="19"/>
      <c r="V222" s="19"/>
      <c r="W222" s="19"/>
      <c r="X222" s="19"/>
      <c r="Y222" s="19"/>
      <c r="Z222" s="19"/>
      <c r="AA222" s="19"/>
      <c r="AB222" s="19"/>
      <c r="AC222" s="19" t="s">
        <v>52</v>
      </c>
      <c r="AD222" s="19" t="s">
        <v>53</v>
      </c>
      <c r="AE222" s="19" t="s">
        <v>1561</v>
      </c>
      <c r="AF222" s="19" t="s">
        <v>1562</v>
      </c>
      <c r="AG222" s="19" t="s">
        <v>1563</v>
      </c>
      <c r="AH222" s="19" t="s">
        <v>1564</v>
      </c>
      <c r="AI222" s="19">
        <v>9840208902</v>
      </c>
      <c r="AJ222" s="19"/>
      <c r="AK222" s="19" t="s">
        <v>60</v>
      </c>
      <c r="AL222" s="19" t="s">
        <v>61</v>
      </c>
      <c r="AM222" s="19"/>
      <c r="AN222" s="19"/>
      <c r="AO222" s="23"/>
    </row>
    <row r="223" spans="1:41" ht="43.5" thickBot="1">
      <c r="A223" s="7">
        <v>538</v>
      </c>
      <c r="B223" s="58" t="s">
        <v>41</v>
      </c>
      <c r="C223" s="62" t="s">
        <v>1565</v>
      </c>
      <c r="D223" s="18" t="s">
        <v>1566</v>
      </c>
      <c r="E223" s="19" t="s">
        <v>44</v>
      </c>
      <c r="F223" s="12" t="s">
        <v>699</v>
      </c>
      <c r="G223" s="13" t="s">
        <v>1402</v>
      </c>
      <c r="H223" s="14" t="s">
        <v>1403</v>
      </c>
      <c r="I223" s="20">
        <v>2017</v>
      </c>
      <c r="J223" s="19">
        <v>1</v>
      </c>
      <c r="K223" s="31" t="s">
        <v>1567</v>
      </c>
      <c r="L223" s="26">
        <v>9763852931</v>
      </c>
      <c r="M223" s="19">
        <v>86</v>
      </c>
      <c r="N223" s="19" t="s">
        <v>48</v>
      </c>
      <c r="O223" s="19">
        <v>60.62</v>
      </c>
      <c r="P223" s="19" t="s">
        <v>109</v>
      </c>
      <c r="Q223" s="19" t="s">
        <v>65</v>
      </c>
      <c r="R223" s="19" t="s">
        <v>51</v>
      </c>
      <c r="S223" s="19" t="s">
        <v>51</v>
      </c>
      <c r="T223" s="19" t="s">
        <v>51</v>
      </c>
      <c r="U223" s="19"/>
      <c r="V223" s="19"/>
      <c r="W223" s="19"/>
      <c r="X223" s="19"/>
      <c r="Y223" s="19"/>
      <c r="Z223" s="19"/>
      <c r="AA223" s="19"/>
      <c r="AB223" s="19"/>
      <c r="AC223" s="19" t="s">
        <v>100</v>
      </c>
      <c r="AD223" s="19" t="s">
        <v>53</v>
      </c>
      <c r="AE223" s="19" t="s">
        <v>1568</v>
      </c>
      <c r="AF223" s="19" t="s">
        <v>1569</v>
      </c>
      <c r="AG223" s="19" t="s">
        <v>1570</v>
      </c>
      <c r="AH223" s="19" t="s">
        <v>1571</v>
      </c>
      <c r="AI223" s="19" t="s">
        <v>1572</v>
      </c>
      <c r="AJ223" s="19" t="s">
        <v>71</v>
      </c>
      <c r="AK223" s="19" t="s">
        <v>60</v>
      </c>
      <c r="AL223" s="19" t="s">
        <v>61</v>
      </c>
      <c r="AM223" s="19"/>
      <c r="AN223" s="19"/>
      <c r="AO223" s="23"/>
    </row>
    <row r="224" spans="1:41" ht="43.5" thickBot="1">
      <c r="A224" s="7">
        <v>562</v>
      </c>
      <c r="B224" s="58" t="s">
        <v>41</v>
      </c>
      <c r="C224" s="62" t="s">
        <v>1573</v>
      </c>
      <c r="D224" s="18" t="s">
        <v>1574</v>
      </c>
      <c r="E224" s="19" t="s">
        <v>44</v>
      </c>
      <c r="F224" s="12" t="s">
        <v>699</v>
      </c>
      <c r="G224" s="13" t="s">
        <v>1402</v>
      </c>
      <c r="H224" s="14" t="s">
        <v>1403</v>
      </c>
      <c r="I224" s="20">
        <v>2017</v>
      </c>
      <c r="J224" s="19">
        <v>1</v>
      </c>
      <c r="K224" s="31" t="s">
        <v>1575</v>
      </c>
      <c r="L224" s="26">
        <v>9168359029</v>
      </c>
      <c r="M224" s="19">
        <v>82.2</v>
      </c>
      <c r="N224" s="19" t="s">
        <v>48</v>
      </c>
      <c r="O224" s="19">
        <v>71.45</v>
      </c>
      <c r="P224" s="19" t="s">
        <v>109</v>
      </c>
      <c r="Q224" s="19" t="s">
        <v>65</v>
      </c>
      <c r="R224" s="19" t="s">
        <v>51</v>
      </c>
      <c r="S224" s="19" t="s">
        <v>51</v>
      </c>
      <c r="T224" s="19" t="s">
        <v>51</v>
      </c>
      <c r="U224" s="19"/>
      <c r="V224" s="19"/>
      <c r="W224" s="19"/>
      <c r="X224" s="19"/>
      <c r="Y224" s="19"/>
      <c r="Z224" s="19"/>
      <c r="AA224" s="19"/>
      <c r="AB224" s="19"/>
      <c r="AC224" s="19" t="s">
        <v>52</v>
      </c>
      <c r="AD224" s="19" t="s">
        <v>53</v>
      </c>
      <c r="AE224" s="19" t="s">
        <v>1576</v>
      </c>
      <c r="AF224" s="19" t="s">
        <v>1577</v>
      </c>
      <c r="AG224" s="19" t="s">
        <v>279</v>
      </c>
      <c r="AH224" s="19" t="s">
        <v>1503</v>
      </c>
      <c r="AI224" s="19" t="s">
        <v>1578</v>
      </c>
      <c r="AJ224" s="19" t="s">
        <v>150</v>
      </c>
      <c r="AK224" s="19" t="s">
        <v>60</v>
      </c>
      <c r="AL224" s="19" t="s">
        <v>61</v>
      </c>
      <c r="AM224" s="19"/>
      <c r="AN224" s="19"/>
      <c r="AO224" s="23"/>
    </row>
    <row r="225" spans="1:41" ht="43.5" thickBot="1">
      <c r="A225" s="7">
        <v>571</v>
      </c>
      <c r="B225" s="58" t="s">
        <v>41</v>
      </c>
      <c r="C225" s="62" t="s">
        <v>1579</v>
      </c>
      <c r="D225" s="18" t="s">
        <v>1580</v>
      </c>
      <c r="E225" s="19" t="s">
        <v>44</v>
      </c>
      <c r="F225" s="12" t="s">
        <v>699</v>
      </c>
      <c r="G225" s="13" t="s">
        <v>1402</v>
      </c>
      <c r="H225" s="14" t="s">
        <v>1403</v>
      </c>
      <c r="I225" s="20">
        <v>2017</v>
      </c>
      <c r="J225" s="19">
        <v>1</v>
      </c>
      <c r="K225" s="31" t="s">
        <v>1581</v>
      </c>
      <c r="L225" s="26">
        <v>8308830844</v>
      </c>
      <c r="M225" s="19">
        <v>82.8</v>
      </c>
      <c r="N225" s="19" t="s">
        <v>48</v>
      </c>
      <c r="O225" s="19">
        <v>56.31</v>
      </c>
      <c r="P225" s="19" t="s">
        <v>109</v>
      </c>
      <c r="Q225" s="19" t="s">
        <v>65</v>
      </c>
      <c r="R225" s="19" t="s">
        <v>51</v>
      </c>
      <c r="S225" s="19" t="s">
        <v>51</v>
      </c>
      <c r="T225" s="19" t="s">
        <v>51</v>
      </c>
      <c r="U225" s="19"/>
      <c r="V225" s="19"/>
      <c r="W225" s="19"/>
      <c r="X225" s="19"/>
      <c r="Y225" s="19"/>
      <c r="Z225" s="19"/>
      <c r="AA225" s="19"/>
      <c r="AB225" s="19"/>
      <c r="AC225" s="19" t="s">
        <v>100</v>
      </c>
      <c r="AD225" s="19" t="s">
        <v>53</v>
      </c>
      <c r="AE225" s="19" t="s">
        <v>1582</v>
      </c>
      <c r="AF225" s="19" t="s">
        <v>1583</v>
      </c>
      <c r="AG225" s="19" t="s">
        <v>1584</v>
      </c>
      <c r="AH225" s="19" t="s">
        <v>500</v>
      </c>
      <c r="AI225" s="19" t="s">
        <v>1585</v>
      </c>
      <c r="AJ225" s="19" t="s">
        <v>71</v>
      </c>
      <c r="AK225" s="19" t="s">
        <v>60</v>
      </c>
      <c r="AL225" s="19" t="s">
        <v>61</v>
      </c>
      <c r="AM225" s="19"/>
      <c r="AN225" s="19"/>
      <c r="AO225" s="23"/>
    </row>
    <row r="226" spans="1:41" ht="35.25" thickBot="1">
      <c r="A226" s="7">
        <v>105</v>
      </c>
      <c r="B226" s="58" t="s">
        <v>41</v>
      </c>
      <c r="C226" s="62" t="s">
        <v>1586</v>
      </c>
      <c r="D226" s="25"/>
      <c r="E226" s="19" t="s">
        <v>44</v>
      </c>
      <c r="F226" s="65" t="s">
        <v>699</v>
      </c>
      <c r="G226" s="99" t="s">
        <v>914</v>
      </c>
      <c r="H226" s="100" t="s">
        <v>915</v>
      </c>
      <c r="I226" s="20">
        <v>2017</v>
      </c>
      <c r="J226" s="19">
        <v>1</v>
      </c>
      <c r="K226" s="31" t="s">
        <v>1587</v>
      </c>
      <c r="L226" s="26">
        <v>7385619533</v>
      </c>
      <c r="M226" s="19"/>
      <c r="N226" s="19"/>
      <c r="O226" s="19"/>
      <c r="P226" s="19"/>
      <c r="Q226" s="19"/>
      <c r="R226" s="19" t="s">
        <v>51</v>
      </c>
      <c r="S226" s="19" t="s">
        <v>51</v>
      </c>
      <c r="T226" s="19" t="s">
        <v>51</v>
      </c>
      <c r="U226" s="19"/>
      <c r="V226" s="19"/>
      <c r="W226" s="19"/>
      <c r="X226" s="19"/>
      <c r="Y226" s="19"/>
      <c r="Z226" s="19"/>
      <c r="AA226" s="19"/>
      <c r="AB226" s="19"/>
      <c r="AC226" s="19"/>
      <c r="AD226" s="19" t="s">
        <v>53</v>
      </c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23"/>
    </row>
    <row r="227" spans="1:41" ht="24" thickBot="1">
      <c r="A227" s="7">
        <v>110</v>
      </c>
      <c r="B227" s="58" t="s">
        <v>41</v>
      </c>
      <c r="C227" s="62" t="s">
        <v>1588</v>
      </c>
      <c r="D227" s="25" t="s">
        <v>1589</v>
      </c>
      <c r="E227" s="19" t="s">
        <v>73</v>
      </c>
      <c r="F227" s="65" t="s">
        <v>699</v>
      </c>
      <c r="G227" s="99" t="s">
        <v>914</v>
      </c>
      <c r="H227" s="100" t="s">
        <v>915</v>
      </c>
      <c r="I227" s="20">
        <v>2017</v>
      </c>
      <c r="J227" s="19">
        <v>1</v>
      </c>
      <c r="K227" s="31" t="s">
        <v>1590</v>
      </c>
      <c r="L227" s="26">
        <v>9604660105</v>
      </c>
      <c r="M227" s="19" t="s">
        <v>1591</v>
      </c>
      <c r="N227" s="19" t="s">
        <v>50</v>
      </c>
      <c r="O227" s="19">
        <v>76</v>
      </c>
      <c r="P227" s="19" t="s">
        <v>109</v>
      </c>
      <c r="Q227" s="19" t="s">
        <v>1592</v>
      </c>
      <c r="R227" s="19" t="s">
        <v>51</v>
      </c>
      <c r="S227" s="19" t="s">
        <v>51</v>
      </c>
      <c r="T227" s="19" t="s">
        <v>51</v>
      </c>
      <c r="U227" s="19"/>
      <c r="V227" s="19"/>
      <c r="W227" s="19"/>
      <c r="X227" s="19"/>
      <c r="Y227" s="19"/>
      <c r="Z227" s="19"/>
      <c r="AA227" s="19"/>
      <c r="AB227" s="19"/>
      <c r="AC227" s="19" t="s">
        <v>100</v>
      </c>
      <c r="AD227" s="19" t="s">
        <v>53</v>
      </c>
      <c r="AE227" s="19" t="s">
        <v>1593</v>
      </c>
      <c r="AF227" s="19" t="s">
        <v>1594</v>
      </c>
      <c r="AG227" s="19" t="s">
        <v>1595</v>
      </c>
      <c r="AH227" s="19" t="s">
        <v>1596</v>
      </c>
      <c r="AI227" s="19" t="s">
        <v>1597</v>
      </c>
      <c r="AJ227" s="19" t="s">
        <v>59</v>
      </c>
      <c r="AK227" s="19" t="s">
        <v>60</v>
      </c>
      <c r="AL227" s="19" t="s">
        <v>61</v>
      </c>
      <c r="AM227" s="19"/>
      <c r="AN227" s="19"/>
      <c r="AO227" s="23"/>
    </row>
    <row r="228" spans="1:41" ht="35.25" thickBot="1">
      <c r="A228" s="7">
        <v>372</v>
      </c>
      <c r="B228" s="58" t="s">
        <v>41</v>
      </c>
      <c r="C228" s="62" t="s">
        <v>1598</v>
      </c>
      <c r="D228" s="18" t="s">
        <v>1599</v>
      </c>
      <c r="E228" s="19" t="s">
        <v>73</v>
      </c>
      <c r="F228" s="65" t="s">
        <v>699</v>
      </c>
      <c r="G228" s="99" t="s">
        <v>914</v>
      </c>
      <c r="H228" s="100" t="s">
        <v>915</v>
      </c>
      <c r="I228" s="20">
        <v>2017</v>
      </c>
      <c r="J228" s="19">
        <v>1</v>
      </c>
      <c r="K228" s="31" t="s">
        <v>1600</v>
      </c>
      <c r="L228" s="26">
        <v>8976403715</v>
      </c>
      <c r="M228" s="19">
        <v>72</v>
      </c>
      <c r="N228" s="19" t="s">
        <v>48</v>
      </c>
      <c r="O228" s="19">
        <v>50.4</v>
      </c>
      <c r="P228" s="19" t="s">
        <v>109</v>
      </c>
      <c r="Q228" s="19" t="s">
        <v>65</v>
      </c>
      <c r="R228" s="19" t="s">
        <v>51</v>
      </c>
      <c r="S228" s="19" t="s">
        <v>51</v>
      </c>
      <c r="T228" s="19" t="s">
        <v>51</v>
      </c>
      <c r="U228" s="19"/>
      <c r="V228" s="19"/>
      <c r="W228" s="19"/>
      <c r="X228" s="19"/>
      <c r="Y228" s="19"/>
      <c r="Z228" s="19"/>
      <c r="AA228" s="19"/>
      <c r="AB228" s="19"/>
      <c r="AC228" s="19" t="s">
        <v>717</v>
      </c>
      <c r="AD228" s="19" t="s">
        <v>53</v>
      </c>
      <c r="AE228" s="19" t="s">
        <v>1601</v>
      </c>
      <c r="AF228" s="19" t="s">
        <v>1602</v>
      </c>
      <c r="AG228" s="19" t="s">
        <v>1603</v>
      </c>
      <c r="AH228" s="19" t="s">
        <v>1604</v>
      </c>
      <c r="AI228" s="19" t="s">
        <v>1605</v>
      </c>
      <c r="AJ228" s="19" t="s">
        <v>59</v>
      </c>
      <c r="AK228" s="19" t="s">
        <v>60</v>
      </c>
      <c r="AL228" s="19" t="s">
        <v>61</v>
      </c>
      <c r="AM228" s="19"/>
      <c r="AN228" s="19"/>
      <c r="AO228" s="23"/>
    </row>
    <row r="229" spans="1:41" ht="35.25" thickBot="1">
      <c r="A229" s="7">
        <v>393</v>
      </c>
      <c r="B229" s="58" t="s">
        <v>41</v>
      </c>
      <c r="C229" s="62" t="s">
        <v>1606</v>
      </c>
      <c r="D229" s="18" t="s">
        <v>1607</v>
      </c>
      <c r="E229" s="19" t="s">
        <v>73</v>
      </c>
      <c r="F229" s="65" t="s">
        <v>699</v>
      </c>
      <c r="G229" s="99" t="s">
        <v>914</v>
      </c>
      <c r="H229" s="100" t="s">
        <v>915</v>
      </c>
      <c r="I229" s="20">
        <v>2017</v>
      </c>
      <c r="J229" s="19">
        <v>1</v>
      </c>
      <c r="K229" s="31" t="s">
        <v>1608</v>
      </c>
      <c r="L229" s="26">
        <v>9766335974</v>
      </c>
      <c r="M229" s="19" t="s">
        <v>1609</v>
      </c>
      <c r="N229" s="19" t="s">
        <v>50</v>
      </c>
      <c r="O229" s="19">
        <v>51.07</v>
      </c>
      <c r="P229" s="19" t="s">
        <v>109</v>
      </c>
      <c r="Q229" s="19" t="s">
        <v>65</v>
      </c>
      <c r="R229" s="19" t="s">
        <v>51</v>
      </c>
      <c r="S229" s="19" t="s">
        <v>51</v>
      </c>
      <c r="T229" s="19" t="s">
        <v>51</v>
      </c>
      <c r="U229" s="19"/>
      <c r="V229" s="19"/>
      <c r="W229" s="19"/>
      <c r="X229" s="19"/>
      <c r="Y229" s="19"/>
      <c r="Z229" s="19"/>
      <c r="AA229" s="19"/>
      <c r="AB229" s="19"/>
      <c r="AC229" s="19" t="s">
        <v>100</v>
      </c>
      <c r="AD229" s="19" t="s">
        <v>53</v>
      </c>
      <c r="AE229" s="19" t="s">
        <v>1610</v>
      </c>
      <c r="AF229" s="19" t="s">
        <v>1611</v>
      </c>
      <c r="AG229" s="19" t="s">
        <v>1612</v>
      </c>
      <c r="AH229" s="19" t="s">
        <v>1613</v>
      </c>
      <c r="AI229" s="19">
        <v>9850435974</v>
      </c>
      <c r="AJ229" s="19" t="s">
        <v>1614</v>
      </c>
      <c r="AK229" s="19" t="s">
        <v>60</v>
      </c>
      <c r="AL229" s="19" t="s">
        <v>61</v>
      </c>
      <c r="AM229" s="19"/>
      <c r="AN229" s="19"/>
      <c r="AO229" s="23"/>
    </row>
    <row r="230" spans="1:41" ht="35.25" thickBot="1">
      <c r="A230" s="7">
        <v>472</v>
      </c>
      <c r="B230" s="58" t="s">
        <v>41</v>
      </c>
      <c r="C230" s="62" t="s">
        <v>1615</v>
      </c>
      <c r="D230" s="18" t="s">
        <v>1616</v>
      </c>
      <c r="E230" s="19" t="s">
        <v>44</v>
      </c>
      <c r="F230" s="65" t="s">
        <v>699</v>
      </c>
      <c r="G230" s="99" t="s">
        <v>914</v>
      </c>
      <c r="H230" s="100" t="s">
        <v>915</v>
      </c>
      <c r="I230" s="20">
        <v>2017</v>
      </c>
      <c r="J230" s="19">
        <v>1</v>
      </c>
      <c r="K230" s="31" t="s">
        <v>1617</v>
      </c>
      <c r="L230" s="26">
        <v>9075797960</v>
      </c>
      <c r="M230" s="19">
        <v>83.8</v>
      </c>
      <c r="N230" s="19" t="s">
        <v>48</v>
      </c>
      <c r="O230" s="19">
        <v>85</v>
      </c>
      <c r="P230" s="19" t="s">
        <v>109</v>
      </c>
      <c r="Q230" s="19" t="s">
        <v>65</v>
      </c>
      <c r="R230" s="19" t="s">
        <v>51</v>
      </c>
      <c r="S230" s="19" t="s">
        <v>51</v>
      </c>
      <c r="T230" s="19" t="s">
        <v>51</v>
      </c>
      <c r="U230" s="19"/>
      <c r="V230" s="19"/>
      <c r="W230" s="19"/>
      <c r="X230" s="19"/>
      <c r="Y230" s="19"/>
      <c r="Z230" s="19"/>
      <c r="AA230" s="19"/>
      <c r="AB230" s="19"/>
      <c r="AC230" s="19" t="s">
        <v>100</v>
      </c>
      <c r="AD230" s="19" t="s">
        <v>53</v>
      </c>
      <c r="AE230" s="19" t="s">
        <v>1618</v>
      </c>
      <c r="AF230" s="19" t="s">
        <v>1619</v>
      </c>
      <c r="AG230" s="19" t="s">
        <v>499</v>
      </c>
      <c r="AH230" s="19" t="s">
        <v>596</v>
      </c>
      <c r="AI230" s="19" t="s">
        <v>1620</v>
      </c>
      <c r="AJ230" s="19" t="s">
        <v>71</v>
      </c>
      <c r="AK230" s="19" t="s">
        <v>60</v>
      </c>
      <c r="AL230" s="19" t="s">
        <v>61</v>
      </c>
      <c r="AM230" s="19"/>
      <c r="AN230" s="19"/>
      <c r="AO230" s="23"/>
    </row>
    <row r="231" spans="1:41" ht="35.25" thickBot="1">
      <c r="A231" s="7">
        <v>509</v>
      </c>
      <c r="B231" s="58" t="s">
        <v>41</v>
      </c>
      <c r="C231" s="62" t="s">
        <v>1621</v>
      </c>
      <c r="D231" s="18" t="s">
        <v>1622</v>
      </c>
      <c r="E231" s="19" t="s">
        <v>73</v>
      </c>
      <c r="F231" s="65" t="s">
        <v>699</v>
      </c>
      <c r="G231" s="99" t="s">
        <v>914</v>
      </c>
      <c r="H231" s="100" t="s">
        <v>915</v>
      </c>
      <c r="I231" s="20">
        <v>2017</v>
      </c>
      <c r="J231" s="19">
        <v>1</v>
      </c>
      <c r="K231" s="31" t="s">
        <v>1623</v>
      </c>
      <c r="L231" s="26">
        <v>9260002525</v>
      </c>
      <c r="M231" s="19">
        <v>53.8</v>
      </c>
      <c r="N231" s="19" t="s">
        <v>48</v>
      </c>
      <c r="O231" s="19">
        <v>54.92</v>
      </c>
      <c r="P231" s="19" t="s">
        <v>109</v>
      </c>
      <c r="Q231" s="19" t="s">
        <v>65</v>
      </c>
      <c r="R231" s="19" t="s">
        <v>51</v>
      </c>
      <c r="S231" s="19" t="s">
        <v>51</v>
      </c>
      <c r="T231" s="19" t="s">
        <v>51</v>
      </c>
      <c r="U231" s="19"/>
      <c r="V231" s="19"/>
      <c r="W231" s="19"/>
      <c r="X231" s="19"/>
      <c r="Y231" s="19"/>
      <c r="Z231" s="19"/>
      <c r="AA231" s="19"/>
      <c r="AB231" s="19"/>
      <c r="AC231" s="19" t="s">
        <v>52</v>
      </c>
      <c r="AD231" s="19" t="s">
        <v>53</v>
      </c>
      <c r="AE231" s="19" t="s">
        <v>1624</v>
      </c>
      <c r="AF231" s="19" t="s">
        <v>1625</v>
      </c>
      <c r="AG231" s="19" t="s">
        <v>1626</v>
      </c>
      <c r="AH231" s="19" t="s">
        <v>451</v>
      </c>
      <c r="AI231" s="19" t="s">
        <v>1627</v>
      </c>
      <c r="AJ231" s="19" t="s">
        <v>59</v>
      </c>
      <c r="AK231" s="19" t="s">
        <v>60</v>
      </c>
      <c r="AL231" s="19" t="s">
        <v>61</v>
      </c>
      <c r="AM231" s="19"/>
      <c r="AN231" s="19"/>
      <c r="AO231" s="23"/>
    </row>
    <row r="232" spans="1:41" ht="35.25" thickBot="1">
      <c r="A232" s="7">
        <v>553</v>
      </c>
      <c r="B232" s="58" t="s">
        <v>41</v>
      </c>
      <c r="C232" s="62" t="s">
        <v>1628</v>
      </c>
      <c r="D232" s="18" t="s">
        <v>1629</v>
      </c>
      <c r="E232" s="19" t="s">
        <v>44</v>
      </c>
      <c r="F232" s="65" t="s">
        <v>699</v>
      </c>
      <c r="G232" s="99" t="s">
        <v>914</v>
      </c>
      <c r="H232" s="100" t="s">
        <v>915</v>
      </c>
      <c r="I232" s="20">
        <v>2017</v>
      </c>
      <c r="J232" s="19">
        <v>1</v>
      </c>
      <c r="K232" s="31" t="s">
        <v>1630</v>
      </c>
      <c r="L232" s="26">
        <v>7083620231</v>
      </c>
      <c r="M232" s="19"/>
      <c r="N232" s="19"/>
      <c r="O232" s="19"/>
      <c r="P232" s="19"/>
      <c r="Q232" s="19"/>
      <c r="R232" s="19" t="s">
        <v>51</v>
      </c>
      <c r="S232" s="19" t="s">
        <v>51</v>
      </c>
      <c r="T232" s="19" t="s">
        <v>51</v>
      </c>
      <c r="U232" s="19"/>
      <c r="V232" s="19"/>
      <c r="W232" s="19"/>
      <c r="X232" s="19"/>
      <c r="Y232" s="19"/>
      <c r="Z232" s="19"/>
      <c r="AA232" s="19"/>
      <c r="AB232" s="19"/>
      <c r="AC232" s="19"/>
      <c r="AD232" s="19" t="s">
        <v>53</v>
      </c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23"/>
    </row>
    <row r="233" spans="1:41" ht="45.75" thickBot="1">
      <c r="A233" s="7">
        <v>313</v>
      </c>
      <c r="B233" s="60" t="s">
        <v>41</v>
      </c>
      <c r="C233" s="75" t="s">
        <v>1631</v>
      </c>
      <c r="D233" s="76" t="s">
        <v>1632</v>
      </c>
      <c r="E233" s="128" t="s">
        <v>73</v>
      </c>
      <c r="F233" s="65" t="s">
        <v>1633</v>
      </c>
      <c r="G233" s="66" t="s">
        <v>1634</v>
      </c>
      <c r="H233" s="67" t="s">
        <v>1635</v>
      </c>
      <c r="I233" s="76" t="s">
        <v>1636</v>
      </c>
      <c r="J233" s="76">
        <v>5</v>
      </c>
      <c r="K233" s="77" t="s">
        <v>1637</v>
      </c>
      <c r="L233" s="78">
        <v>7769078963</v>
      </c>
      <c r="M233" s="76">
        <v>8.8000000000000007</v>
      </c>
      <c r="N233" s="76" t="s">
        <v>50</v>
      </c>
      <c r="O233" s="76">
        <v>67.599999999999994</v>
      </c>
      <c r="P233" s="129" t="s">
        <v>109</v>
      </c>
      <c r="Q233" s="76" t="s">
        <v>50</v>
      </c>
      <c r="R233" s="35" t="s">
        <v>51</v>
      </c>
      <c r="S233" s="35" t="s">
        <v>51</v>
      </c>
      <c r="T233" s="35" t="s">
        <v>51</v>
      </c>
      <c r="U233" s="79"/>
      <c r="V233" s="79"/>
      <c r="W233" s="79"/>
      <c r="X233" s="79"/>
      <c r="Y233" s="79"/>
      <c r="Z233" s="79"/>
      <c r="AA233" s="79"/>
      <c r="AB233" s="79"/>
      <c r="AC233" s="76" t="s">
        <v>52</v>
      </c>
      <c r="AD233" s="75" t="s">
        <v>53</v>
      </c>
      <c r="AE233" s="78" t="s">
        <v>1638</v>
      </c>
      <c r="AF233" s="102">
        <v>35006</v>
      </c>
      <c r="AG233" s="76" t="s">
        <v>1639</v>
      </c>
      <c r="AH233" s="128" t="s">
        <v>1640</v>
      </c>
      <c r="AI233" s="34"/>
      <c r="AJ233" s="76" t="s">
        <v>1641</v>
      </c>
      <c r="AK233" s="76" t="s">
        <v>178</v>
      </c>
      <c r="AL233" s="76" t="s">
        <v>1642</v>
      </c>
      <c r="AM233" s="79"/>
      <c r="AN233" s="79"/>
      <c r="AO233" s="80"/>
    </row>
    <row r="234" spans="1:41" ht="68.25" thickBot="1">
      <c r="A234" s="7">
        <v>447</v>
      </c>
      <c r="B234" s="28" t="s">
        <v>41</v>
      </c>
      <c r="C234" s="103" t="s">
        <v>1643</v>
      </c>
      <c r="D234" s="104" t="s">
        <v>1644</v>
      </c>
      <c r="E234" s="104" t="s">
        <v>73</v>
      </c>
      <c r="F234" s="65" t="s">
        <v>1633</v>
      </c>
      <c r="G234" s="66" t="s">
        <v>1634</v>
      </c>
      <c r="H234" s="67" t="s">
        <v>1635</v>
      </c>
      <c r="I234" s="104" t="s">
        <v>1636</v>
      </c>
      <c r="J234" s="104">
        <v>4</v>
      </c>
      <c r="K234" s="130" t="s">
        <v>1645</v>
      </c>
      <c r="L234" s="106">
        <v>8625907656</v>
      </c>
      <c r="M234" s="104">
        <v>56.2</v>
      </c>
      <c r="N234" s="104"/>
      <c r="O234" s="104">
        <v>61.08</v>
      </c>
      <c r="P234" s="131" t="s">
        <v>109</v>
      </c>
      <c r="Q234" s="104"/>
      <c r="R234" s="107" t="s">
        <v>51</v>
      </c>
      <c r="S234" s="107" t="s">
        <v>51</v>
      </c>
      <c r="T234" s="107" t="s">
        <v>51</v>
      </c>
      <c r="U234" s="108"/>
      <c r="V234" s="108"/>
      <c r="W234" s="108"/>
      <c r="X234" s="108"/>
      <c r="Y234" s="108"/>
      <c r="Z234" s="108"/>
      <c r="AA234" s="108"/>
      <c r="AB234" s="108"/>
      <c r="AC234" s="104"/>
      <c r="AD234" s="103"/>
      <c r="AE234" s="106" t="s">
        <v>1646</v>
      </c>
      <c r="AF234" s="132">
        <v>35718</v>
      </c>
      <c r="AG234" s="104" t="s">
        <v>1647</v>
      </c>
      <c r="AH234" s="104" t="s">
        <v>1648</v>
      </c>
      <c r="AI234" s="107"/>
      <c r="AJ234" s="104" t="s">
        <v>1649</v>
      </c>
      <c r="AK234" s="104" t="s">
        <v>60</v>
      </c>
      <c r="AL234" s="104" t="s">
        <v>1642</v>
      </c>
      <c r="AM234" s="107" t="s">
        <v>559</v>
      </c>
      <c r="AN234" s="133">
        <v>42430</v>
      </c>
      <c r="AO234" s="107" t="s">
        <v>1650</v>
      </c>
    </row>
    <row r="235" spans="1:41" ht="16.5" thickBot="1">
      <c r="A235" s="7">
        <v>33</v>
      </c>
      <c r="B235" s="134" t="s">
        <v>41</v>
      </c>
      <c r="C235" s="88" t="s">
        <v>1651</v>
      </c>
      <c r="D235" s="89" t="s">
        <v>1652</v>
      </c>
      <c r="E235" s="89" t="s">
        <v>73</v>
      </c>
      <c r="F235" s="65" t="s">
        <v>45</v>
      </c>
      <c r="G235" s="66" t="s">
        <v>1653</v>
      </c>
      <c r="H235" s="67" t="s">
        <v>1654</v>
      </c>
      <c r="I235" s="89" t="s">
        <v>1655</v>
      </c>
      <c r="J235" s="89">
        <v>3</v>
      </c>
      <c r="K235" s="90" t="s">
        <v>1656</v>
      </c>
      <c r="L235" s="91">
        <v>8793392257</v>
      </c>
      <c r="M235" s="89">
        <v>43</v>
      </c>
      <c r="N235" s="89" t="s">
        <v>1287</v>
      </c>
      <c r="O235" s="89">
        <v>72</v>
      </c>
      <c r="P235" s="89" t="s">
        <v>49</v>
      </c>
      <c r="Q235" s="89" t="s">
        <v>733</v>
      </c>
      <c r="R235" s="15" t="s">
        <v>51</v>
      </c>
      <c r="S235" s="15" t="s">
        <v>51</v>
      </c>
      <c r="T235" s="15" t="s">
        <v>51</v>
      </c>
      <c r="U235" s="92"/>
      <c r="V235" s="92"/>
      <c r="W235" s="92"/>
      <c r="X235" s="92"/>
      <c r="Y235" s="92"/>
      <c r="Z235" s="92"/>
      <c r="AA235" s="92"/>
      <c r="AB235" s="92"/>
      <c r="AC235" s="89" t="s">
        <v>717</v>
      </c>
      <c r="AD235" s="89" t="s">
        <v>53</v>
      </c>
      <c r="AE235" s="90" t="s">
        <v>1657</v>
      </c>
      <c r="AF235" s="89" t="s">
        <v>1658</v>
      </c>
      <c r="AG235" s="89" t="s">
        <v>1659</v>
      </c>
      <c r="AH235" s="89" t="s">
        <v>1660</v>
      </c>
      <c r="AI235" s="11"/>
      <c r="AJ235" s="89" t="s">
        <v>59</v>
      </c>
      <c r="AK235" s="89" t="s">
        <v>266</v>
      </c>
      <c r="AL235" s="89" t="s">
        <v>61</v>
      </c>
      <c r="AM235" s="89"/>
      <c r="AN235" s="92"/>
      <c r="AO235" s="93"/>
    </row>
    <row r="236" spans="1:41" ht="15.75" thickBot="1">
      <c r="A236" s="7">
        <v>91</v>
      </c>
      <c r="B236" s="73" t="s">
        <v>41</v>
      </c>
      <c r="C236" s="63" t="s">
        <v>1661</v>
      </c>
      <c r="D236" s="64" t="s">
        <v>1662</v>
      </c>
      <c r="E236" s="64" t="s">
        <v>73</v>
      </c>
      <c r="F236" s="65" t="s">
        <v>45</v>
      </c>
      <c r="G236" s="66" t="s">
        <v>1653</v>
      </c>
      <c r="H236" s="67" t="s">
        <v>1654</v>
      </c>
      <c r="I236" s="64" t="s">
        <v>1655</v>
      </c>
      <c r="J236" s="64">
        <v>3</v>
      </c>
      <c r="K236" s="68" t="s">
        <v>1663</v>
      </c>
      <c r="L236" s="69">
        <v>7276705323</v>
      </c>
      <c r="M236" s="64">
        <v>78</v>
      </c>
      <c r="N236" s="64" t="s">
        <v>126</v>
      </c>
      <c r="O236" s="64">
        <v>50</v>
      </c>
      <c r="P236" s="64" t="s">
        <v>109</v>
      </c>
      <c r="Q236" s="64" t="s">
        <v>733</v>
      </c>
      <c r="R236" s="20" t="s">
        <v>51</v>
      </c>
      <c r="S236" s="20" t="s">
        <v>51</v>
      </c>
      <c r="T236" s="20" t="s">
        <v>51</v>
      </c>
      <c r="U236" s="70"/>
      <c r="V236" s="70"/>
      <c r="W236" s="70"/>
      <c r="X236" s="70"/>
      <c r="Y236" s="70"/>
      <c r="Z236" s="70"/>
      <c r="AA236" s="70"/>
      <c r="AB236" s="70"/>
      <c r="AC236" s="64" t="s">
        <v>717</v>
      </c>
      <c r="AD236" s="64" t="s">
        <v>53</v>
      </c>
      <c r="AE236" s="68" t="s">
        <v>1664</v>
      </c>
      <c r="AF236" s="71">
        <v>35895</v>
      </c>
      <c r="AG236" s="64" t="s">
        <v>1626</v>
      </c>
      <c r="AH236" s="64" t="s">
        <v>1665</v>
      </c>
      <c r="AI236" s="19"/>
      <c r="AJ236" s="64" t="s">
        <v>59</v>
      </c>
      <c r="AK236" s="64" t="s">
        <v>60</v>
      </c>
      <c r="AL236" s="64" t="s">
        <v>61</v>
      </c>
      <c r="AM236" s="64"/>
      <c r="AN236" s="70"/>
      <c r="AO236" s="72"/>
    </row>
    <row r="237" spans="1:41" ht="15.75" thickBot="1">
      <c r="A237" s="7">
        <v>122</v>
      </c>
      <c r="B237" s="74" t="s">
        <v>41</v>
      </c>
      <c r="C237" s="75" t="s">
        <v>1666</v>
      </c>
      <c r="D237" s="76" t="s">
        <v>1667</v>
      </c>
      <c r="E237" s="76" t="s">
        <v>73</v>
      </c>
      <c r="F237" s="65" t="s">
        <v>45</v>
      </c>
      <c r="G237" s="66" t="s">
        <v>1653</v>
      </c>
      <c r="H237" s="67" t="s">
        <v>1654</v>
      </c>
      <c r="I237" s="76" t="s">
        <v>1655</v>
      </c>
      <c r="J237" s="76">
        <v>3</v>
      </c>
      <c r="K237" s="77" t="s">
        <v>1668</v>
      </c>
      <c r="L237" s="78">
        <v>8983968946</v>
      </c>
      <c r="M237" s="76">
        <v>82.6</v>
      </c>
      <c r="N237" s="76" t="s">
        <v>733</v>
      </c>
      <c r="O237" s="76">
        <v>82.62</v>
      </c>
      <c r="P237" s="76" t="s">
        <v>49</v>
      </c>
      <c r="Q237" s="76" t="s">
        <v>733</v>
      </c>
      <c r="R237" s="35" t="s">
        <v>51</v>
      </c>
      <c r="S237" s="35" t="s">
        <v>51</v>
      </c>
      <c r="T237" s="35" t="s">
        <v>51</v>
      </c>
      <c r="U237" s="79"/>
      <c r="V237" s="79"/>
      <c r="W237" s="79"/>
      <c r="X237" s="79"/>
      <c r="Y237" s="79"/>
      <c r="Z237" s="79"/>
      <c r="AA237" s="79"/>
      <c r="AB237" s="79"/>
      <c r="AC237" s="76" t="s">
        <v>717</v>
      </c>
      <c r="AD237" s="76" t="s">
        <v>717</v>
      </c>
      <c r="AE237" s="77" t="s">
        <v>1669</v>
      </c>
      <c r="AF237" s="76">
        <v>36136</v>
      </c>
      <c r="AG237" s="76" t="s">
        <v>1670</v>
      </c>
      <c r="AH237" s="76" t="s">
        <v>1671</v>
      </c>
      <c r="AI237" s="34"/>
      <c r="AJ237" s="76" t="s">
        <v>59</v>
      </c>
      <c r="AK237" s="76" t="s">
        <v>60</v>
      </c>
      <c r="AL237" s="76" t="s">
        <v>61</v>
      </c>
      <c r="AM237" s="76"/>
      <c r="AN237" s="79"/>
      <c r="AO237" s="80"/>
    </row>
    <row r="238" spans="1:41" ht="15.75" thickBot="1">
      <c r="A238" s="7">
        <v>129</v>
      </c>
      <c r="B238" s="81" t="s">
        <v>41</v>
      </c>
      <c r="C238" s="82" t="s">
        <v>1672</v>
      </c>
      <c r="D238" s="81" t="s">
        <v>1673</v>
      </c>
      <c r="E238" s="81" t="s">
        <v>73</v>
      </c>
      <c r="F238" s="65" t="s">
        <v>45</v>
      </c>
      <c r="G238" s="66" t="s">
        <v>1653</v>
      </c>
      <c r="H238" s="67" t="s">
        <v>1654</v>
      </c>
      <c r="I238" s="81" t="s">
        <v>1655</v>
      </c>
      <c r="J238" s="81">
        <v>3</v>
      </c>
      <c r="K238" s="114" t="s">
        <v>1674</v>
      </c>
      <c r="L238" s="84">
        <v>9921289674</v>
      </c>
      <c r="M238" s="81">
        <v>87.4</v>
      </c>
      <c r="N238" s="81" t="s">
        <v>50</v>
      </c>
      <c r="O238" s="81">
        <v>62.62</v>
      </c>
      <c r="P238" s="81" t="s">
        <v>109</v>
      </c>
      <c r="Q238" s="81" t="s">
        <v>733</v>
      </c>
      <c r="R238" s="42" t="s">
        <v>51</v>
      </c>
      <c r="S238" s="42" t="s">
        <v>51</v>
      </c>
      <c r="T238" s="42" t="s">
        <v>51</v>
      </c>
      <c r="U238" s="85"/>
      <c r="V238" s="85"/>
      <c r="W238" s="85"/>
      <c r="X238" s="85"/>
      <c r="Y238" s="85"/>
      <c r="Z238" s="85"/>
      <c r="AA238" s="85"/>
      <c r="AB238" s="85"/>
      <c r="AC238" s="81" t="s">
        <v>52</v>
      </c>
      <c r="AD238" s="81" t="s">
        <v>53</v>
      </c>
      <c r="AE238" s="83" t="s">
        <v>1675</v>
      </c>
      <c r="AF238" s="81" t="s">
        <v>1676</v>
      </c>
      <c r="AG238" s="81" t="s">
        <v>317</v>
      </c>
      <c r="AH238" s="81" t="s">
        <v>1013</v>
      </c>
      <c r="AI238" s="41"/>
      <c r="AJ238" s="81" t="s">
        <v>59</v>
      </c>
      <c r="AK238" s="81" t="s">
        <v>60</v>
      </c>
      <c r="AL238" s="81" t="s">
        <v>61</v>
      </c>
      <c r="AM238" s="81"/>
      <c r="AN238" s="85"/>
      <c r="AO238" s="85"/>
    </row>
    <row r="239" spans="1:41" ht="15.75" thickBot="1">
      <c r="A239" s="7">
        <v>199</v>
      </c>
      <c r="B239" s="87" t="s">
        <v>41</v>
      </c>
      <c r="C239" s="88" t="s">
        <v>1677</v>
      </c>
      <c r="D239" s="89" t="s">
        <v>1678</v>
      </c>
      <c r="E239" s="89" t="s">
        <v>73</v>
      </c>
      <c r="F239" s="65" t="s">
        <v>45</v>
      </c>
      <c r="G239" s="66" t="s">
        <v>1653</v>
      </c>
      <c r="H239" s="67" t="s">
        <v>1654</v>
      </c>
      <c r="I239" s="89" t="s">
        <v>1655</v>
      </c>
      <c r="J239" s="89">
        <v>3</v>
      </c>
      <c r="K239" s="90" t="s">
        <v>1679</v>
      </c>
      <c r="L239" s="91">
        <v>9860725011</v>
      </c>
      <c r="M239" s="89">
        <v>88.4</v>
      </c>
      <c r="N239" s="89" t="s">
        <v>733</v>
      </c>
      <c r="O239" s="89">
        <v>87.85</v>
      </c>
      <c r="P239" s="89" t="s">
        <v>49</v>
      </c>
      <c r="Q239" s="89" t="s">
        <v>733</v>
      </c>
      <c r="R239" s="15" t="s">
        <v>51</v>
      </c>
      <c r="S239" s="15" t="s">
        <v>51</v>
      </c>
      <c r="T239" s="15" t="s">
        <v>51</v>
      </c>
      <c r="U239" s="92"/>
      <c r="V239" s="92"/>
      <c r="W239" s="92"/>
      <c r="X239" s="92"/>
      <c r="Y239" s="92"/>
      <c r="Z239" s="92"/>
      <c r="AA239" s="92"/>
      <c r="AB239" s="92"/>
      <c r="AC239" s="89" t="s">
        <v>100</v>
      </c>
      <c r="AD239" s="89" t="s">
        <v>53</v>
      </c>
      <c r="AE239" s="90" t="s">
        <v>1680</v>
      </c>
      <c r="AF239" s="89">
        <v>35951</v>
      </c>
      <c r="AG239" s="89" t="s">
        <v>1681</v>
      </c>
      <c r="AH239" s="89" t="s">
        <v>480</v>
      </c>
      <c r="AI239" s="11"/>
      <c r="AJ239" s="89" t="s">
        <v>1682</v>
      </c>
      <c r="AK239" s="89" t="s">
        <v>60</v>
      </c>
      <c r="AL239" s="89" t="s">
        <v>61</v>
      </c>
      <c r="AM239" s="89"/>
      <c r="AN239" s="92"/>
      <c r="AO239" s="93"/>
    </row>
    <row r="240" spans="1:41" ht="15.75" thickBot="1">
      <c r="A240" s="7">
        <v>235</v>
      </c>
      <c r="B240" s="135" t="s">
        <v>41</v>
      </c>
      <c r="C240" s="94" t="s">
        <v>1683</v>
      </c>
      <c r="D240" s="95" t="s">
        <v>1684</v>
      </c>
      <c r="E240" s="95" t="s">
        <v>44</v>
      </c>
      <c r="F240" s="65" t="s">
        <v>45</v>
      </c>
      <c r="G240" s="66" t="s">
        <v>1653</v>
      </c>
      <c r="H240" s="67" t="s">
        <v>1654</v>
      </c>
      <c r="I240" s="95" t="s">
        <v>1655</v>
      </c>
      <c r="J240" s="95">
        <v>2</v>
      </c>
      <c r="K240" s="96" t="s">
        <v>1685</v>
      </c>
      <c r="L240" s="97">
        <v>9011280402</v>
      </c>
      <c r="M240" s="95">
        <v>53</v>
      </c>
      <c r="N240" s="95" t="s">
        <v>733</v>
      </c>
      <c r="O240" s="95">
        <v>50</v>
      </c>
      <c r="P240" s="95" t="s">
        <v>49</v>
      </c>
      <c r="Q240" s="95" t="s">
        <v>733</v>
      </c>
      <c r="R240" s="110" t="s">
        <v>51</v>
      </c>
      <c r="S240" s="110" t="s">
        <v>51</v>
      </c>
      <c r="T240" s="110" t="s">
        <v>51</v>
      </c>
      <c r="U240" s="111"/>
      <c r="V240" s="111"/>
      <c r="W240" s="111"/>
      <c r="X240" s="111"/>
      <c r="Y240" s="111"/>
      <c r="Z240" s="111"/>
      <c r="AA240" s="111"/>
      <c r="AB240" s="111"/>
      <c r="AC240" s="95" t="s">
        <v>52</v>
      </c>
      <c r="AD240" s="95" t="s">
        <v>53</v>
      </c>
      <c r="AE240" s="96" t="s">
        <v>1686</v>
      </c>
      <c r="AF240" s="95">
        <v>35800</v>
      </c>
      <c r="AG240" s="95" t="s">
        <v>1687</v>
      </c>
      <c r="AH240" s="95" t="s">
        <v>231</v>
      </c>
      <c r="AI240" s="110"/>
      <c r="AJ240" s="95" t="s">
        <v>1688</v>
      </c>
      <c r="AK240" s="95" t="s">
        <v>60</v>
      </c>
      <c r="AL240" s="95" t="s">
        <v>61</v>
      </c>
      <c r="AM240" s="95"/>
      <c r="AN240" s="111"/>
      <c r="AO240" s="113"/>
    </row>
    <row r="241" spans="1:41" ht="15.75" thickBot="1">
      <c r="A241" s="7">
        <v>267</v>
      </c>
      <c r="B241" s="74" t="s">
        <v>41</v>
      </c>
      <c r="C241" s="75" t="s">
        <v>1689</v>
      </c>
      <c r="D241" s="76" t="s">
        <v>1690</v>
      </c>
      <c r="E241" s="76" t="s">
        <v>44</v>
      </c>
      <c r="F241" s="65" t="s">
        <v>45</v>
      </c>
      <c r="G241" s="66" t="s">
        <v>1653</v>
      </c>
      <c r="H241" s="67" t="s">
        <v>1654</v>
      </c>
      <c r="I241" s="76" t="s">
        <v>1655</v>
      </c>
      <c r="J241" s="76">
        <v>3</v>
      </c>
      <c r="K241" s="77" t="s">
        <v>1691</v>
      </c>
      <c r="L241" s="78">
        <v>9921310654</v>
      </c>
      <c r="M241" s="76">
        <v>67</v>
      </c>
      <c r="N241" s="76" t="s">
        <v>126</v>
      </c>
      <c r="O241" s="76">
        <v>58.9</v>
      </c>
      <c r="P241" s="76" t="s">
        <v>109</v>
      </c>
      <c r="Q241" s="76" t="s">
        <v>733</v>
      </c>
      <c r="R241" s="35" t="s">
        <v>51</v>
      </c>
      <c r="S241" s="35" t="s">
        <v>51</v>
      </c>
      <c r="T241" s="35" t="s">
        <v>51</v>
      </c>
      <c r="U241" s="79"/>
      <c r="V241" s="79"/>
      <c r="W241" s="79"/>
      <c r="X241" s="79"/>
      <c r="Y241" s="79"/>
      <c r="Z241" s="79"/>
      <c r="AA241" s="79"/>
      <c r="AB241" s="79"/>
      <c r="AC241" s="76" t="s">
        <v>100</v>
      </c>
      <c r="AD241" s="76" t="s">
        <v>53</v>
      </c>
      <c r="AE241" s="77" t="s">
        <v>1692</v>
      </c>
      <c r="AF241" s="76" t="s">
        <v>1693</v>
      </c>
      <c r="AG241" s="76" t="s">
        <v>1694</v>
      </c>
      <c r="AH241" s="76" t="s">
        <v>1695</v>
      </c>
      <c r="AI241" s="34"/>
      <c r="AJ241" s="76" t="s">
        <v>59</v>
      </c>
      <c r="AK241" s="76" t="s">
        <v>60</v>
      </c>
      <c r="AL241" s="76" t="s">
        <v>61</v>
      </c>
      <c r="AM241" s="76"/>
      <c r="AN241" s="79"/>
      <c r="AO241" s="80"/>
    </row>
    <row r="242" spans="1:41" ht="15.75" thickBot="1">
      <c r="A242" s="7">
        <v>323</v>
      </c>
      <c r="B242" s="28" t="s">
        <v>41</v>
      </c>
      <c r="C242" s="82" t="s">
        <v>1696</v>
      </c>
      <c r="D242" s="81" t="s">
        <v>1697</v>
      </c>
      <c r="E242" s="81" t="s">
        <v>44</v>
      </c>
      <c r="F242" s="65" t="s">
        <v>45</v>
      </c>
      <c r="G242" s="66" t="s">
        <v>1653</v>
      </c>
      <c r="H242" s="67" t="s">
        <v>1654</v>
      </c>
      <c r="I242" s="81" t="s">
        <v>1655</v>
      </c>
      <c r="J242" s="81">
        <v>3</v>
      </c>
      <c r="K242" s="114" t="s">
        <v>1698</v>
      </c>
      <c r="L242" s="84">
        <v>8007666786</v>
      </c>
      <c r="M242" s="81">
        <v>79</v>
      </c>
      <c r="N242" s="81" t="s">
        <v>126</v>
      </c>
      <c r="O242" s="81">
        <v>69.5</v>
      </c>
      <c r="P242" s="81" t="s">
        <v>49</v>
      </c>
      <c r="Q242" s="81" t="s">
        <v>1052</v>
      </c>
      <c r="R242" s="42" t="s">
        <v>51</v>
      </c>
      <c r="S242" s="42" t="s">
        <v>51</v>
      </c>
      <c r="T242" s="42" t="s">
        <v>51</v>
      </c>
      <c r="U242" s="85"/>
      <c r="V242" s="85"/>
      <c r="W242" s="85"/>
      <c r="X242" s="85"/>
      <c r="Y242" s="85"/>
      <c r="Z242" s="85"/>
      <c r="AA242" s="85"/>
      <c r="AB242" s="85"/>
      <c r="AC242" s="81" t="s">
        <v>52</v>
      </c>
      <c r="AD242" s="81" t="s">
        <v>1699</v>
      </c>
      <c r="AE242" s="83" t="s">
        <v>1700</v>
      </c>
      <c r="AF242" s="81" t="s">
        <v>1701</v>
      </c>
      <c r="AG242" s="81" t="s">
        <v>1702</v>
      </c>
      <c r="AH242" s="81" t="s">
        <v>1703</v>
      </c>
      <c r="AI242" s="41"/>
      <c r="AJ242" s="81" t="s">
        <v>59</v>
      </c>
      <c r="AK242" s="81" t="s">
        <v>178</v>
      </c>
      <c r="AL242" s="81" t="s">
        <v>61</v>
      </c>
      <c r="AM242" s="81"/>
      <c r="AN242" s="85"/>
      <c r="AO242" s="85"/>
    </row>
    <row r="243" spans="1:41" ht="15.75" thickBot="1">
      <c r="A243" s="7">
        <v>354</v>
      </c>
      <c r="B243" s="61" t="s">
        <v>41</v>
      </c>
      <c r="C243" s="88" t="s">
        <v>1704</v>
      </c>
      <c r="D243" s="89" t="s">
        <v>1705</v>
      </c>
      <c r="E243" s="89" t="s">
        <v>73</v>
      </c>
      <c r="F243" s="65" t="s">
        <v>45</v>
      </c>
      <c r="G243" s="66" t="s">
        <v>1653</v>
      </c>
      <c r="H243" s="67" t="s">
        <v>1654</v>
      </c>
      <c r="I243" s="89" t="s">
        <v>1655</v>
      </c>
      <c r="J243" s="89">
        <v>3</v>
      </c>
      <c r="K243" s="90" t="s">
        <v>1706</v>
      </c>
      <c r="L243" s="91">
        <v>9046368438</v>
      </c>
      <c r="M243" s="89">
        <v>52</v>
      </c>
      <c r="N243" s="89" t="s">
        <v>126</v>
      </c>
      <c r="O243" s="89">
        <v>52.4</v>
      </c>
      <c r="P243" s="89" t="s">
        <v>109</v>
      </c>
      <c r="Q243" s="89" t="s">
        <v>1052</v>
      </c>
      <c r="R243" s="15" t="s">
        <v>51</v>
      </c>
      <c r="S243" s="15" t="s">
        <v>51</v>
      </c>
      <c r="T243" s="15" t="s">
        <v>51</v>
      </c>
      <c r="U243" s="92"/>
      <c r="V243" s="92"/>
      <c r="W243" s="92"/>
      <c r="X243" s="92"/>
      <c r="Y243" s="92"/>
      <c r="Z243" s="92"/>
      <c r="AA243" s="92"/>
      <c r="AB243" s="92"/>
      <c r="AC243" s="89" t="s">
        <v>52</v>
      </c>
      <c r="AD243" s="89" t="s">
        <v>53</v>
      </c>
      <c r="AE243" s="90" t="s">
        <v>1707</v>
      </c>
      <c r="AF243" s="89" t="s">
        <v>1072</v>
      </c>
      <c r="AG243" s="89" t="s">
        <v>1708</v>
      </c>
      <c r="AH243" s="89" t="s">
        <v>1709</v>
      </c>
      <c r="AI243" s="11"/>
      <c r="AJ243" s="89" t="s">
        <v>788</v>
      </c>
      <c r="AK243" s="89" t="s">
        <v>60</v>
      </c>
      <c r="AL243" s="89" t="s">
        <v>61</v>
      </c>
      <c r="AM243" s="89"/>
      <c r="AN243" s="92"/>
      <c r="AO243" s="93"/>
    </row>
    <row r="244" spans="1:41" ht="15.75" thickBot="1">
      <c r="A244" s="7">
        <v>458</v>
      </c>
      <c r="B244" s="58" t="s">
        <v>41</v>
      </c>
      <c r="C244" s="63" t="s">
        <v>1710</v>
      </c>
      <c r="D244" s="64" t="s">
        <v>1711</v>
      </c>
      <c r="E244" s="64" t="s">
        <v>73</v>
      </c>
      <c r="F244" s="65" t="s">
        <v>45</v>
      </c>
      <c r="G244" s="66" t="s">
        <v>1653</v>
      </c>
      <c r="H244" s="67" t="s">
        <v>1654</v>
      </c>
      <c r="I244" s="64" t="s">
        <v>1655</v>
      </c>
      <c r="J244" s="64">
        <v>3</v>
      </c>
      <c r="K244" s="68" t="s">
        <v>1712</v>
      </c>
      <c r="L244" s="69">
        <v>9028875658</v>
      </c>
      <c r="M244" s="64">
        <v>76</v>
      </c>
      <c r="N244" s="64" t="s">
        <v>733</v>
      </c>
      <c r="O244" s="64">
        <v>64</v>
      </c>
      <c r="P244" s="64" t="s">
        <v>49</v>
      </c>
      <c r="Q244" s="64" t="s">
        <v>733</v>
      </c>
      <c r="R244" s="20" t="s">
        <v>51</v>
      </c>
      <c r="S244" s="20" t="s">
        <v>51</v>
      </c>
      <c r="T244" s="20" t="s">
        <v>51</v>
      </c>
      <c r="U244" s="70"/>
      <c r="V244" s="70"/>
      <c r="W244" s="70"/>
      <c r="X244" s="70"/>
      <c r="Y244" s="70"/>
      <c r="Z244" s="70"/>
      <c r="AA244" s="70"/>
      <c r="AB244" s="70"/>
      <c r="AC244" s="64" t="s">
        <v>100</v>
      </c>
      <c r="AD244" s="64" t="s">
        <v>53</v>
      </c>
      <c r="AE244" s="68" t="s">
        <v>1713</v>
      </c>
      <c r="AF244" s="64">
        <v>35893</v>
      </c>
      <c r="AG244" s="64" t="s">
        <v>619</v>
      </c>
      <c r="AH244" s="64" t="s">
        <v>1714</v>
      </c>
      <c r="AI244" s="19"/>
      <c r="AJ244" s="64" t="s">
        <v>59</v>
      </c>
      <c r="AK244" s="64" t="s">
        <v>60</v>
      </c>
      <c r="AL244" s="64" t="s">
        <v>61</v>
      </c>
      <c r="AM244" s="64"/>
      <c r="AN244" s="70"/>
      <c r="AO244" s="72"/>
    </row>
    <row r="245" spans="1:41" ht="15.75" thickBot="1">
      <c r="A245" s="7">
        <v>466</v>
      </c>
      <c r="B245" s="60" t="s">
        <v>41</v>
      </c>
      <c r="C245" s="75" t="s">
        <v>1715</v>
      </c>
      <c r="D245" s="76" t="s">
        <v>1716</v>
      </c>
      <c r="E245" s="76" t="s">
        <v>73</v>
      </c>
      <c r="F245" s="65" t="s">
        <v>45</v>
      </c>
      <c r="G245" s="66" t="s">
        <v>1653</v>
      </c>
      <c r="H245" s="67" t="s">
        <v>1654</v>
      </c>
      <c r="I245" s="76" t="s">
        <v>1655</v>
      </c>
      <c r="J245" s="76">
        <v>3</v>
      </c>
      <c r="K245" s="77" t="s">
        <v>1717</v>
      </c>
      <c r="L245" s="78">
        <v>8600972221</v>
      </c>
      <c r="M245" s="76">
        <v>5.4</v>
      </c>
      <c r="N245" s="76" t="s">
        <v>50</v>
      </c>
      <c r="O245" s="76">
        <v>60</v>
      </c>
      <c r="P245" s="76" t="s">
        <v>49</v>
      </c>
      <c r="Q245" s="76" t="s">
        <v>50</v>
      </c>
      <c r="R245" s="35" t="s">
        <v>51</v>
      </c>
      <c r="S245" s="35" t="s">
        <v>51</v>
      </c>
      <c r="T245" s="35" t="s">
        <v>51</v>
      </c>
      <c r="U245" s="79"/>
      <c r="V245" s="79"/>
      <c r="W245" s="79"/>
      <c r="X245" s="79"/>
      <c r="Y245" s="79"/>
      <c r="Z245" s="79"/>
      <c r="AA245" s="79"/>
      <c r="AB245" s="79"/>
      <c r="AC245" s="76" t="s">
        <v>717</v>
      </c>
      <c r="AD245" s="76" t="s">
        <v>53</v>
      </c>
      <c r="AE245" s="77" t="s">
        <v>1718</v>
      </c>
      <c r="AF245" s="76">
        <v>35350</v>
      </c>
      <c r="AG245" s="76" t="s">
        <v>595</v>
      </c>
      <c r="AH245" s="76" t="s">
        <v>1719</v>
      </c>
      <c r="AI245" s="34"/>
      <c r="AJ245" s="76" t="s">
        <v>59</v>
      </c>
      <c r="AK245" s="76" t="s">
        <v>60</v>
      </c>
      <c r="AL245" s="76" t="s">
        <v>61</v>
      </c>
      <c r="AM245" s="76"/>
      <c r="AN245" s="79"/>
      <c r="AO245" s="80"/>
    </row>
    <row r="246" spans="1:41" ht="15.75" thickBot="1">
      <c r="A246" s="7">
        <v>496</v>
      </c>
      <c r="B246" s="28" t="s">
        <v>41</v>
      </c>
      <c r="C246" s="82" t="s">
        <v>1720</v>
      </c>
      <c r="D246" s="81" t="s">
        <v>1721</v>
      </c>
      <c r="E246" s="81" t="s">
        <v>73</v>
      </c>
      <c r="F246" s="65" t="s">
        <v>45</v>
      </c>
      <c r="G246" s="66" t="s">
        <v>1653</v>
      </c>
      <c r="H246" s="67" t="s">
        <v>1654</v>
      </c>
      <c r="I246" s="81" t="s">
        <v>1655</v>
      </c>
      <c r="J246" s="81">
        <v>3</v>
      </c>
      <c r="K246" s="114" t="s">
        <v>1722</v>
      </c>
      <c r="L246" s="84">
        <v>9527333062</v>
      </c>
      <c r="M246" s="81">
        <v>5.8</v>
      </c>
      <c r="N246" s="81" t="s">
        <v>50</v>
      </c>
      <c r="O246" s="81">
        <v>75.23</v>
      </c>
      <c r="P246" s="81" t="s">
        <v>49</v>
      </c>
      <c r="Q246" s="81" t="s">
        <v>733</v>
      </c>
      <c r="R246" s="42" t="s">
        <v>51</v>
      </c>
      <c r="S246" s="42" t="s">
        <v>51</v>
      </c>
      <c r="T246" s="42" t="s">
        <v>51</v>
      </c>
      <c r="U246" s="85"/>
      <c r="V246" s="85"/>
      <c r="W246" s="85"/>
      <c r="X246" s="85"/>
      <c r="Y246" s="85"/>
      <c r="Z246" s="85"/>
      <c r="AA246" s="85"/>
      <c r="AB246" s="85"/>
      <c r="AC246" s="81" t="s">
        <v>100</v>
      </c>
      <c r="AD246" s="81" t="s">
        <v>53</v>
      </c>
      <c r="AE246" s="83" t="s">
        <v>1723</v>
      </c>
      <c r="AF246" s="81">
        <v>36131</v>
      </c>
      <c r="AG246" s="81" t="s">
        <v>1724</v>
      </c>
      <c r="AH246" s="81" t="s">
        <v>1725</v>
      </c>
      <c r="AI246" s="41"/>
      <c r="AJ246" s="81" t="s">
        <v>59</v>
      </c>
      <c r="AK246" s="81" t="s">
        <v>266</v>
      </c>
      <c r="AL246" s="81" t="s">
        <v>61</v>
      </c>
      <c r="AM246" s="81"/>
      <c r="AN246" s="85"/>
      <c r="AO246" s="85"/>
    </row>
    <row r="247" spans="1:41" ht="15.75" thickBot="1">
      <c r="A247" s="7">
        <v>500</v>
      </c>
      <c r="B247" s="61" t="s">
        <v>41</v>
      </c>
      <c r="C247" s="88" t="s">
        <v>1726</v>
      </c>
      <c r="D247" s="64" t="s">
        <v>1727</v>
      </c>
      <c r="E247" s="89" t="s">
        <v>44</v>
      </c>
      <c r="F247" s="65" t="s">
        <v>45</v>
      </c>
      <c r="G247" s="66" t="s">
        <v>1653</v>
      </c>
      <c r="H247" s="67" t="s">
        <v>1654</v>
      </c>
      <c r="I247" s="89" t="s">
        <v>1655</v>
      </c>
      <c r="J247" s="89">
        <v>3</v>
      </c>
      <c r="K247" s="90" t="s">
        <v>1728</v>
      </c>
      <c r="L247" s="91">
        <v>8757350788</v>
      </c>
      <c r="M247" s="89">
        <v>6</v>
      </c>
      <c r="N247" s="89" t="s">
        <v>50</v>
      </c>
      <c r="O247" s="89">
        <v>49</v>
      </c>
      <c r="P247" s="89" t="s">
        <v>49</v>
      </c>
      <c r="Q247" s="89" t="s">
        <v>50</v>
      </c>
      <c r="R247" s="15" t="s">
        <v>51</v>
      </c>
      <c r="S247" s="15" t="s">
        <v>51</v>
      </c>
      <c r="T247" s="15" t="s">
        <v>51</v>
      </c>
      <c r="U247" s="92"/>
      <c r="V247" s="92"/>
      <c r="W247" s="92"/>
      <c r="X247" s="92"/>
      <c r="Y247" s="92"/>
      <c r="Z247" s="92"/>
      <c r="AA247" s="92"/>
      <c r="AB247" s="92"/>
      <c r="AC247" s="89" t="s">
        <v>717</v>
      </c>
      <c r="AD247" s="136" t="s">
        <v>53</v>
      </c>
      <c r="AE247" s="90" t="s">
        <v>1729</v>
      </c>
      <c r="AF247" s="89" t="s">
        <v>1730</v>
      </c>
      <c r="AG247" s="89" t="s">
        <v>619</v>
      </c>
      <c r="AH247" s="89" t="s">
        <v>257</v>
      </c>
      <c r="AI247" s="11"/>
      <c r="AJ247" s="89" t="s">
        <v>59</v>
      </c>
      <c r="AK247" s="89" t="s">
        <v>60</v>
      </c>
      <c r="AL247" s="89" t="s">
        <v>61</v>
      </c>
      <c r="AM247" s="89"/>
      <c r="AN247" s="92"/>
      <c r="AO247" s="93"/>
    </row>
    <row r="248" spans="1:41" ht="15.75" thickBot="1">
      <c r="A248" s="7">
        <v>529</v>
      </c>
      <c r="B248" s="58" t="s">
        <v>41</v>
      </c>
      <c r="C248" s="63" t="s">
        <v>1731</v>
      </c>
      <c r="D248" s="64" t="s">
        <v>1732</v>
      </c>
      <c r="E248" s="64" t="s">
        <v>73</v>
      </c>
      <c r="F248" s="65" t="s">
        <v>45</v>
      </c>
      <c r="G248" s="66" t="s">
        <v>1653</v>
      </c>
      <c r="H248" s="67" t="s">
        <v>1654</v>
      </c>
      <c r="I248" s="64" t="s">
        <v>1655</v>
      </c>
      <c r="J248" s="64">
        <v>3</v>
      </c>
      <c r="K248" s="68" t="s">
        <v>1733</v>
      </c>
      <c r="L248" s="69">
        <v>7057882173</v>
      </c>
      <c r="M248" s="64">
        <v>80</v>
      </c>
      <c r="N248" s="64" t="s">
        <v>733</v>
      </c>
      <c r="O248" s="64">
        <v>49.85</v>
      </c>
      <c r="P248" s="64" t="s">
        <v>109</v>
      </c>
      <c r="Q248" s="64" t="s">
        <v>733</v>
      </c>
      <c r="R248" s="20" t="s">
        <v>51</v>
      </c>
      <c r="S248" s="20" t="s">
        <v>51</v>
      </c>
      <c r="T248" s="20" t="s">
        <v>51</v>
      </c>
      <c r="U248" s="70"/>
      <c r="V248" s="70"/>
      <c r="W248" s="70"/>
      <c r="X248" s="70"/>
      <c r="Y248" s="70"/>
      <c r="Z248" s="70"/>
      <c r="AA248" s="70"/>
      <c r="AB248" s="70"/>
      <c r="AC248" s="64" t="s">
        <v>100</v>
      </c>
      <c r="AD248" s="64" t="s">
        <v>53</v>
      </c>
      <c r="AE248" s="68" t="s">
        <v>1734</v>
      </c>
      <c r="AF248" s="64">
        <v>35410</v>
      </c>
      <c r="AG248" s="64" t="s">
        <v>1735</v>
      </c>
      <c r="AH248" s="64" t="s">
        <v>1736</v>
      </c>
      <c r="AI248" s="19"/>
      <c r="AJ248" s="64" t="s">
        <v>1688</v>
      </c>
      <c r="AK248" s="64" t="s">
        <v>60</v>
      </c>
      <c r="AL248" s="64" t="s">
        <v>61</v>
      </c>
      <c r="AM248" s="64"/>
      <c r="AN248" s="70"/>
      <c r="AO248" s="72"/>
    </row>
    <row r="249" spans="1:41" ht="15.75" thickBot="1">
      <c r="A249" s="7">
        <v>568</v>
      </c>
      <c r="B249" s="58" t="s">
        <v>41</v>
      </c>
      <c r="C249" s="94" t="s">
        <v>1737</v>
      </c>
      <c r="D249" s="95" t="s">
        <v>1738</v>
      </c>
      <c r="E249" s="95" t="s">
        <v>73</v>
      </c>
      <c r="F249" s="65" t="s">
        <v>45</v>
      </c>
      <c r="G249" s="66" t="s">
        <v>1653</v>
      </c>
      <c r="H249" s="67" t="s">
        <v>1654</v>
      </c>
      <c r="I249" s="95" t="s">
        <v>1655</v>
      </c>
      <c r="J249" s="95">
        <v>2</v>
      </c>
      <c r="K249" s="96" t="s">
        <v>1739</v>
      </c>
      <c r="L249" s="97">
        <v>7742308933</v>
      </c>
      <c r="M249" s="95">
        <v>6.3</v>
      </c>
      <c r="N249" s="95" t="s">
        <v>50</v>
      </c>
      <c r="O249" s="95">
        <v>58</v>
      </c>
      <c r="P249" s="95" t="s">
        <v>109</v>
      </c>
      <c r="Q249" s="95" t="s">
        <v>1287</v>
      </c>
      <c r="R249" s="110" t="s">
        <v>51</v>
      </c>
      <c r="S249" s="110" t="s">
        <v>51</v>
      </c>
      <c r="T249" s="110" t="s">
        <v>51</v>
      </c>
      <c r="U249" s="111"/>
      <c r="V249" s="111"/>
      <c r="W249" s="111"/>
      <c r="X249" s="111"/>
      <c r="Y249" s="111"/>
      <c r="Z249" s="111"/>
      <c r="AA249" s="111"/>
      <c r="AB249" s="111"/>
      <c r="AC249" s="95" t="s">
        <v>52</v>
      </c>
      <c r="AD249" s="95" t="s">
        <v>53</v>
      </c>
      <c r="AE249" s="96" t="s">
        <v>1740</v>
      </c>
      <c r="AF249" s="95" t="s">
        <v>1741</v>
      </c>
      <c r="AG249" s="95" t="s">
        <v>1742</v>
      </c>
      <c r="AH249" s="95" t="s">
        <v>1743</v>
      </c>
      <c r="AI249" s="110"/>
      <c r="AJ249" s="95" t="s">
        <v>59</v>
      </c>
      <c r="AK249" s="95" t="s">
        <v>60</v>
      </c>
      <c r="AL249" s="95" t="s">
        <v>61</v>
      </c>
      <c r="AM249" s="95"/>
      <c r="AN249" s="111"/>
      <c r="AO249" s="113"/>
    </row>
    <row r="250" spans="1:41" ht="16.5" thickBot="1">
      <c r="A250" s="7">
        <v>7</v>
      </c>
      <c r="B250" s="59" t="s">
        <v>41</v>
      </c>
      <c r="C250" s="137" t="s">
        <v>1744</v>
      </c>
      <c r="D250" s="25" t="s">
        <v>1745</v>
      </c>
      <c r="E250" s="19" t="s">
        <v>73</v>
      </c>
      <c r="F250" s="65" t="s">
        <v>45</v>
      </c>
      <c r="G250" s="66" t="s">
        <v>1653</v>
      </c>
      <c r="H250" s="67" t="s">
        <v>1654</v>
      </c>
      <c r="I250" s="20">
        <v>2017</v>
      </c>
      <c r="J250" s="19">
        <v>1</v>
      </c>
      <c r="K250" s="138" t="s">
        <v>1746</v>
      </c>
      <c r="L250" s="22">
        <v>9767156209</v>
      </c>
      <c r="M250" s="25">
        <v>70</v>
      </c>
      <c r="N250" s="25" t="s">
        <v>48</v>
      </c>
      <c r="O250" s="25">
        <v>67</v>
      </c>
      <c r="P250" s="25" t="s">
        <v>109</v>
      </c>
      <c r="Q250" s="25" t="s">
        <v>65</v>
      </c>
      <c r="R250" s="25" t="s">
        <v>51</v>
      </c>
      <c r="S250" s="25" t="s">
        <v>51</v>
      </c>
      <c r="T250" s="25" t="s">
        <v>51</v>
      </c>
      <c r="U250" s="25"/>
      <c r="V250" s="25"/>
      <c r="W250" s="25"/>
      <c r="X250" s="25"/>
      <c r="Y250" s="25"/>
      <c r="Z250" s="25"/>
      <c r="AA250" s="25"/>
      <c r="AB250" s="25"/>
      <c r="AC250" s="25" t="s">
        <v>52</v>
      </c>
      <c r="AD250" s="25" t="s">
        <v>53</v>
      </c>
      <c r="AE250" s="25" t="s">
        <v>1747</v>
      </c>
      <c r="AF250" s="25" t="s">
        <v>1748</v>
      </c>
      <c r="AG250" s="25" t="s">
        <v>1749</v>
      </c>
      <c r="AH250" s="25" t="s">
        <v>1488</v>
      </c>
      <c r="AI250" s="19">
        <v>9657832561</v>
      </c>
      <c r="AJ250" s="25" t="s">
        <v>59</v>
      </c>
      <c r="AK250" s="25" t="s">
        <v>60</v>
      </c>
      <c r="AL250" s="25" t="s">
        <v>61</v>
      </c>
      <c r="AM250" s="25"/>
      <c r="AN250" s="25"/>
      <c r="AO250" s="72"/>
    </row>
    <row r="251" spans="1:41" ht="24" thickBot="1">
      <c r="A251" s="7">
        <v>52</v>
      </c>
      <c r="B251" s="58" t="s">
        <v>41</v>
      </c>
      <c r="C251" s="62" t="s">
        <v>1750</v>
      </c>
      <c r="D251" s="25" t="s">
        <v>1751</v>
      </c>
      <c r="E251" s="19" t="s">
        <v>73</v>
      </c>
      <c r="F251" s="65" t="s">
        <v>45</v>
      </c>
      <c r="G251" s="66" t="s">
        <v>1653</v>
      </c>
      <c r="H251" s="67" t="s">
        <v>1654</v>
      </c>
      <c r="I251" s="20">
        <v>2017</v>
      </c>
      <c r="J251" s="19">
        <v>1</v>
      </c>
      <c r="K251" s="31" t="s">
        <v>1752</v>
      </c>
      <c r="L251" s="26">
        <v>8527161371</v>
      </c>
      <c r="M251" s="25" t="s">
        <v>1753</v>
      </c>
      <c r="N251" s="25" t="s">
        <v>50</v>
      </c>
      <c r="O251" s="25">
        <v>60</v>
      </c>
      <c r="P251" s="25" t="s">
        <v>109</v>
      </c>
      <c r="Q251" s="25" t="s">
        <v>50</v>
      </c>
      <c r="R251" s="25" t="s">
        <v>51</v>
      </c>
      <c r="S251" s="25" t="s">
        <v>51</v>
      </c>
      <c r="T251" s="25" t="s">
        <v>51</v>
      </c>
      <c r="U251" s="25"/>
      <c r="V251" s="25"/>
      <c r="W251" s="25"/>
      <c r="X251" s="25"/>
      <c r="Y251" s="25"/>
      <c r="Z251" s="25"/>
      <c r="AA251" s="25"/>
      <c r="AB251" s="25"/>
      <c r="AC251" s="25" t="s">
        <v>52</v>
      </c>
      <c r="AD251" s="25" t="s">
        <v>53</v>
      </c>
      <c r="AE251" s="25" t="s">
        <v>1754</v>
      </c>
      <c r="AF251" s="25" t="s">
        <v>1755</v>
      </c>
      <c r="AG251" s="25" t="s">
        <v>1032</v>
      </c>
      <c r="AH251" s="25" t="s">
        <v>1756</v>
      </c>
      <c r="AI251" s="19" t="s">
        <v>1757</v>
      </c>
      <c r="AJ251" s="25"/>
      <c r="AK251" s="25" t="s">
        <v>60</v>
      </c>
      <c r="AL251" s="25" t="s">
        <v>61</v>
      </c>
      <c r="AM251" s="25"/>
      <c r="AN251" s="25"/>
      <c r="AO251" s="72"/>
    </row>
    <row r="252" spans="1:41" ht="15.75" thickBot="1">
      <c r="A252" s="7">
        <v>73</v>
      </c>
      <c r="B252" s="58" t="s">
        <v>41</v>
      </c>
      <c r="C252" s="137" t="s">
        <v>1758</v>
      </c>
      <c r="D252" s="25" t="s">
        <v>1759</v>
      </c>
      <c r="E252" s="19" t="s">
        <v>44</v>
      </c>
      <c r="F252" s="65" t="s">
        <v>45</v>
      </c>
      <c r="G252" s="66" t="s">
        <v>1653</v>
      </c>
      <c r="H252" s="67" t="s">
        <v>1654</v>
      </c>
      <c r="I252" s="20">
        <v>2017</v>
      </c>
      <c r="J252" s="19">
        <v>1</v>
      </c>
      <c r="K252" s="138" t="s">
        <v>1760</v>
      </c>
      <c r="L252" s="22">
        <v>8972766065</v>
      </c>
      <c r="M252" s="25" t="s">
        <v>455</v>
      </c>
      <c r="N252" s="25" t="s">
        <v>50</v>
      </c>
      <c r="O252" s="25"/>
      <c r="P252" s="25" t="s">
        <v>109</v>
      </c>
      <c r="Q252" s="25" t="s">
        <v>50</v>
      </c>
      <c r="R252" s="25" t="s">
        <v>51</v>
      </c>
      <c r="S252" s="25" t="s">
        <v>51</v>
      </c>
      <c r="T252" s="25" t="s">
        <v>51</v>
      </c>
      <c r="U252" s="25"/>
      <c r="V252" s="25"/>
      <c r="W252" s="25"/>
      <c r="X252" s="25"/>
      <c r="Y252" s="25"/>
      <c r="Z252" s="25"/>
      <c r="AA252" s="25"/>
      <c r="AB252" s="25"/>
      <c r="AC252" s="25" t="s">
        <v>100</v>
      </c>
      <c r="AD252" s="25" t="s">
        <v>53</v>
      </c>
      <c r="AE252" s="25" t="s">
        <v>1761</v>
      </c>
      <c r="AF252" s="25" t="s">
        <v>1241</v>
      </c>
      <c r="AG252" s="25" t="s">
        <v>1762</v>
      </c>
      <c r="AH252" s="25" t="s">
        <v>574</v>
      </c>
      <c r="AI252" s="19" t="s">
        <v>1763</v>
      </c>
      <c r="AJ252" s="25"/>
      <c r="AK252" s="25" t="s">
        <v>60</v>
      </c>
      <c r="AL252" s="25" t="s">
        <v>61</v>
      </c>
      <c r="AM252" s="25"/>
      <c r="AN252" s="25"/>
      <c r="AO252" s="72"/>
    </row>
    <row r="253" spans="1:41" ht="15.75" thickBot="1">
      <c r="A253" s="7">
        <v>104</v>
      </c>
      <c r="B253" s="58" t="s">
        <v>41</v>
      </c>
      <c r="C253" s="137" t="s">
        <v>1764</v>
      </c>
      <c r="D253" s="25" t="s">
        <v>1765</v>
      </c>
      <c r="E253" s="19" t="s">
        <v>44</v>
      </c>
      <c r="F253" s="65" t="s">
        <v>45</v>
      </c>
      <c r="G253" s="66" t="s">
        <v>1653</v>
      </c>
      <c r="H253" s="67" t="s">
        <v>1654</v>
      </c>
      <c r="I253" s="20">
        <v>2017</v>
      </c>
      <c r="J253" s="19">
        <v>1</v>
      </c>
      <c r="K253" s="138" t="s">
        <v>1766</v>
      </c>
      <c r="L253" s="22">
        <v>8888244417</v>
      </c>
      <c r="M253" s="25">
        <v>80</v>
      </c>
      <c r="N253" s="25" t="s">
        <v>48</v>
      </c>
      <c r="O253" s="25">
        <v>63</v>
      </c>
      <c r="P253" s="25" t="s">
        <v>109</v>
      </c>
      <c r="Q253" s="25" t="s">
        <v>65</v>
      </c>
      <c r="R253" s="25" t="s">
        <v>51</v>
      </c>
      <c r="S253" s="25" t="s">
        <v>51</v>
      </c>
      <c r="T253" s="25" t="s">
        <v>51</v>
      </c>
      <c r="U253" s="25"/>
      <c r="V253" s="25"/>
      <c r="W253" s="25"/>
      <c r="X253" s="25"/>
      <c r="Y253" s="25"/>
      <c r="Z253" s="25"/>
      <c r="AA253" s="25"/>
      <c r="AB253" s="25"/>
      <c r="AC253" s="25" t="s">
        <v>52</v>
      </c>
      <c r="AD253" s="25" t="s">
        <v>53</v>
      </c>
      <c r="AE253" s="25" t="s">
        <v>1767</v>
      </c>
      <c r="AF253" s="25"/>
      <c r="AG253" s="25" t="s">
        <v>1768</v>
      </c>
      <c r="AH253" s="25" t="s">
        <v>1769</v>
      </c>
      <c r="AI253" s="19">
        <v>9922488485</v>
      </c>
      <c r="AJ253" s="25" t="s">
        <v>59</v>
      </c>
      <c r="AK253" s="25" t="s">
        <v>60</v>
      </c>
      <c r="AL253" s="25" t="s">
        <v>61</v>
      </c>
      <c r="AM253" s="25"/>
      <c r="AN253" s="25"/>
      <c r="AO253" s="72"/>
    </row>
    <row r="254" spans="1:41" ht="15.75" thickBot="1">
      <c r="A254" s="7">
        <v>109</v>
      </c>
      <c r="B254" s="58" t="s">
        <v>41</v>
      </c>
      <c r="C254" s="137" t="s">
        <v>1770</v>
      </c>
      <c r="D254" s="25" t="s">
        <v>1771</v>
      </c>
      <c r="E254" s="19" t="s">
        <v>73</v>
      </c>
      <c r="F254" s="65" t="s">
        <v>45</v>
      </c>
      <c r="G254" s="66" t="s">
        <v>1653</v>
      </c>
      <c r="H254" s="67" t="s">
        <v>1654</v>
      </c>
      <c r="I254" s="20">
        <v>2017</v>
      </c>
      <c r="J254" s="19">
        <v>1</v>
      </c>
      <c r="K254" s="138" t="s">
        <v>1772</v>
      </c>
      <c r="L254" s="22">
        <v>8275868474</v>
      </c>
      <c r="M254" s="25">
        <v>82.8</v>
      </c>
      <c r="N254" s="25" t="s">
        <v>48</v>
      </c>
      <c r="O254" s="25">
        <v>63.69</v>
      </c>
      <c r="P254" s="25" t="s">
        <v>109</v>
      </c>
      <c r="Q254" s="25" t="s">
        <v>65</v>
      </c>
      <c r="R254" s="25" t="s">
        <v>51</v>
      </c>
      <c r="S254" s="25" t="s">
        <v>51</v>
      </c>
      <c r="T254" s="25" t="s">
        <v>51</v>
      </c>
      <c r="U254" s="25"/>
      <c r="V254" s="25"/>
      <c r="W254" s="25"/>
      <c r="X254" s="25"/>
      <c r="Y254" s="25"/>
      <c r="Z254" s="25"/>
      <c r="AA254" s="25"/>
      <c r="AB254" s="25"/>
      <c r="AC254" s="25" t="s">
        <v>100</v>
      </c>
      <c r="AD254" s="25" t="s">
        <v>53</v>
      </c>
      <c r="AE254" s="25" t="s">
        <v>1773</v>
      </c>
      <c r="AF254" s="25" t="s">
        <v>1774</v>
      </c>
      <c r="AG254" s="25" t="s">
        <v>1775</v>
      </c>
      <c r="AH254" s="25" t="s">
        <v>1361</v>
      </c>
      <c r="AI254" s="19" t="s">
        <v>1776</v>
      </c>
      <c r="AJ254" s="25" t="s">
        <v>71</v>
      </c>
      <c r="AK254" s="25" t="s">
        <v>60</v>
      </c>
      <c r="AL254" s="25" t="s">
        <v>61</v>
      </c>
      <c r="AM254" s="25"/>
      <c r="AN254" s="25"/>
      <c r="AO254" s="72"/>
    </row>
    <row r="255" spans="1:41" ht="24" thickBot="1">
      <c r="A255" s="7">
        <v>118</v>
      </c>
      <c r="B255" s="58" t="s">
        <v>41</v>
      </c>
      <c r="C255" s="62" t="s">
        <v>1777</v>
      </c>
      <c r="D255" s="18" t="s">
        <v>1778</v>
      </c>
      <c r="E255" s="19" t="s">
        <v>44</v>
      </c>
      <c r="F255" s="65" t="s">
        <v>45</v>
      </c>
      <c r="G255" s="66" t="s">
        <v>1653</v>
      </c>
      <c r="H255" s="67" t="s">
        <v>1654</v>
      </c>
      <c r="I255" s="20">
        <v>2017</v>
      </c>
      <c r="J255" s="19">
        <v>1</v>
      </c>
      <c r="K255" s="31" t="s">
        <v>1779</v>
      </c>
      <c r="L255" s="26">
        <v>9028502569</v>
      </c>
      <c r="M255" s="25" t="s">
        <v>1780</v>
      </c>
      <c r="N255" s="25" t="s">
        <v>50</v>
      </c>
      <c r="O255" s="25"/>
      <c r="P255" s="25" t="s">
        <v>109</v>
      </c>
      <c r="Q255" s="25" t="s">
        <v>65</v>
      </c>
      <c r="R255" s="25" t="s">
        <v>51</v>
      </c>
      <c r="S255" s="25" t="s">
        <v>51</v>
      </c>
      <c r="T255" s="25" t="s">
        <v>51</v>
      </c>
      <c r="U255" s="25"/>
      <c r="V255" s="25"/>
      <c r="W255" s="25"/>
      <c r="X255" s="25"/>
      <c r="Y255" s="25"/>
      <c r="Z255" s="25"/>
      <c r="AA255" s="25"/>
      <c r="AB255" s="25"/>
      <c r="AC255" s="25" t="s">
        <v>52</v>
      </c>
      <c r="AD255" s="25" t="s">
        <v>53</v>
      </c>
      <c r="AE255" s="25" t="s">
        <v>1781</v>
      </c>
      <c r="AF255" s="25" t="s">
        <v>1782</v>
      </c>
      <c r="AG255" s="25" t="s">
        <v>1783</v>
      </c>
      <c r="AH255" s="25" t="s">
        <v>1784</v>
      </c>
      <c r="AI255" s="19">
        <v>8485008972</v>
      </c>
      <c r="AJ255" s="25" t="s">
        <v>59</v>
      </c>
      <c r="AK255" s="25" t="s">
        <v>60</v>
      </c>
      <c r="AL255" s="25" t="s">
        <v>61</v>
      </c>
      <c r="AM255" s="25"/>
      <c r="AN255" s="25"/>
      <c r="AO255" s="72"/>
    </row>
    <row r="256" spans="1:41" ht="15.75" thickBot="1">
      <c r="A256" s="7">
        <v>130</v>
      </c>
      <c r="B256" s="58" t="s">
        <v>41</v>
      </c>
      <c r="C256" s="137" t="s">
        <v>1785</v>
      </c>
      <c r="D256" s="25" t="s">
        <v>1786</v>
      </c>
      <c r="E256" s="19" t="s">
        <v>73</v>
      </c>
      <c r="F256" s="65" t="s">
        <v>45</v>
      </c>
      <c r="G256" s="66" t="s">
        <v>1653</v>
      </c>
      <c r="H256" s="67" t="s">
        <v>1654</v>
      </c>
      <c r="I256" s="20">
        <v>2017</v>
      </c>
      <c r="J256" s="19">
        <v>1</v>
      </c>
      <c r="K256" s="138" t="s">
        <v>1787</v>
      </c>
      <c r="L256" s="22">
        <v>9717671840</v>
      </c>
      <c r="M256" s="25">
        <v>50</v>
      </c>
      <c r="N256" s="25" t="s">
        <v>50</v>
      </c>
      <c r="O256" s="25">
        <v>76.400000000000006</v>
      </c>
      <c r="P256" s="25" t="s">
        <v>49</v>
      </c>
      <c r="Q256" s="25" t="s">
        <v>50</v>
      </c>
      <c r="R256" s="25" t="s">
        <v>51</v>
      </c>
      <c r="S256" s="25" t="s">
        <v>51</v>
      </c>
      <c r="T256" s="25" t="s">
        <v>51</v>
      </c>
      <c r="U256" s="25"/>
      <c r="V256" s="25"/>
      <c r="W256" s="25"/>
      <c r="X256" s="25"/>
      <c r="Y256" s="25"/>
      <c r="Z256" s="25"/>
      <c r="AA256" s="25"/>
      <c r="AB256" s="25"/>
      <c r="AC256" s="25" t="s">
        <v>52</v>
      </c>
      <c r="AD256" s="25" t="s">
        <v>53</v>
      </c>
      <c r="AE256" s="25" t="s">
        <v>1788</v>
      </c>
      <c r="AF256" s="25" t="s">
        <v>1789</v>
      </c>
      <c r="AG256" s="25" t="s">
        <v>1790</v>
      </c>
      <c r="AH256" s="25" t="s">
        <v>1791</v>
      </c>
      <c r="AI256" s="19" t="s">
        <v>1792</v>
      </c>
      <c r="AJ256" s="25" t="s">
        <v>59</v>
      </c>
      <c r="AK256" s="25" t="s">
        <v>60</v>
      </c>
      <c r="AL256" s="25" t="s">
        <v>61</v>
      </c>
      <c r="AM256" s="25"/>
      <c r="AN256" s="25"/>
      <c r="AO256" s="72"/>
    </row>
    <row r="257" spans="1:41" ht="24" thickBot="1">
      <c r="A257" s="7">
        <v>172</v>
      </c>
      <c r="B257" s="58" t="s">
        <v>41</v>
      </c>
      <c r="C257" s="62" t="s">
        <v>1793</v>
      </c>
      <c r="D257" s="25" t="s">
        <v>1794</v>
      </c>
      <c r="E257" s="19" t="s">
        <v>73</v>
      </c>
      <c r="F257" s="65" t="s">
        <v>45</v>
      </c>
      <c r="G257" s="66" t="s">
        <v>1653</v>
      </c>
      <c r="H257" s="67" t="s">
        <v>1654</v>
      </c>
      <c r="I257" s="20">
        <v>2017</v>
      </c>
      <c r="J257" s="19">
        <v>1</v>
      </c>
      <c r="K257" s="31" t="s">
        <v>1795</v>
      </c>
      <c r="L257" s="26">
        <v>9709906775</v>
      </c>
      <c r="M257" s="25">
        <v>9</v>
      </c>
      <c r="N257" s="25" t="s">
        <v>50</v>
      </c>
      <c r="O257" s="25">
        <v>81</v>
      </c>
      <c r="P257" s="25"/>
      <c r="Q257" s="25"/>
      <c r="R257" s="25" t="s">
        <v>51</v>
      </c>
      <c r="S257" s="25" t="s">
        <v>51</v>
      </c>
      <c r="T257" s="25" t="s">
        <v>51</v>
      </c>
      <c r="U257" s="25"/>
      <c r="V257" s="25"/>
      <c r="W257" s="25"/>
      <c r="X257" s="25"/>
      <c r="Y257" s="25"/>
      <c r="Z257" s="25"/>
      <c r="AA257" s="25"/>
      <c r="AB257" s="25"/>
      <c r="AC257" s="25" t="s">
        <v>51</v>
      </c>
      <c r="AD257" s="25" t="s">
        <v>53</v>
      </c>
      <c r="AE257" s="25" t="s">
        <v>1796</v>
      </c>
      <c r="AF257" s="25" t="s">
        <v>1797</v>
      </c>
      <c r="AG257" s="25" t="s">
        <v>147</v>
      </c>
      <c r="AH257" s="25"/>
      <c r="AI257" s="19">
        <v>943409936</v>
      </c>
      <c r="AJ257" s="25" t="s">
        <v>59</v>
      </c>
      <c r="AK257" s="25" t="s">
        <v>60</v>
      </c>
      <c r="AL257" s="25" t="s">
        <v>61</v>
      </c>
      <c r="AM257" s="25"/>
      <c r="AN257" s="25"/>
      <c r="AO257" s="72"/>
    </row>
    <row r="258" spans="1:41" ht="15.75" thickBot="1">
      <c r="A258" s="7">
        <v>177</v>
      </c>
      <c r="B258" s="58" t="s">
        <v>41</v>
      </c>
      <c r="C258" s="137" t="s">
        <v>1798</v>
      </c>
      <c r="D258" s="25" t="s">
        <v>1799</v>
      </c>
      <c r="E258" s="19" t="s">
        <v>44</v>
      </c>
      <c r="F258" s="65" t="s">
        <v>45</v>
      </c>
      <c r="G258" s="66" t="s">
        <v>1653</v>
      </c>
      <c r="H258" s="67" t="s">
        <v>1654</v>
      </c>
      <c r="I258" s="20">
        <v>2017</v>
      </c>
      <c r="J258" s="19">
        <v>1</v>
      </c>
      <c r="K258" s="138" t="s">
        <v>1800</v>
      </c>
      <c r="L258" s="22">
        <v>9762221022</v>
      </c>
      <c r="M258" s="25">
        <v>80.33</v>
      </c>
      <c r="N258" s="25"/>
      <c r="O258" s="25">
        <v>66.92</v>
      </c>
      <c r="P258" s="25" t="s">
        <v>49</v>
      </c>
      <c r="Q258" s="25"/>
      <c r="R258" s="25" t="s">
        <v>51</v>
      </c>
      <c r="S258" s="25" t="s">
        <v>51</v>
      </c>
      <c r="T258" s="25" t="s">
        <v>51</v>
      </c>
      <c r="U258" s="25"/>
      <c r="V258" s="25"/>
      <c r="W258" s="25"/>
      <c r="X258" s="25"/>
      <c r="Y258" s="25"/>
      <c r="Z258" s="25"/>
      <c r="AA258" s="25"/>
      <c r="AB258" s="25"/>
      <c r="AC258" s="25" t="s">
        <v>52</v>
      </c>
      <c r="AD258" s="25" t="s">
        <v>53</v>
      </c>
      <c r="AE258" s="25" t="s">
        <v>1801</v>
      </c>
      <c r="AF258" s="25" t="s">
        <v>1802</v>
      </c>
      <c r="AG258" s="25" t="s">
        <v>1803</v>
      </c>
      <c r="AH258" s="25"/>
      <c r="AI258" s="19">
        <v>8421976597</v>
      </c>
      <c r="AJ258" s="25" t="s">
        <v>59</v>
      </c>
      <c r="AK258" s="25" t="s">
        <v>60</v>
      </c>
      <c r="AL258" s="25" t="s">
        <v>61</v>
      </c>
      <c r="AM258" s="25"/>
      <c r="AN258" s="25"/>
      <c r="AO258" s="72"/>
    </row>
    <row r="259" spans="1:41" ht="15.75" thickBot="1">
      <c r="A259" s="7">
        <v>183</v>
      </c>
      <c r="B259" s="58" t="s">
        <v>41</v>
      </c>
      <c r="C259" s="137" t="s">
        <v>1804</v>
      </c>
      <c r="D259" s="25" t="s">
        <v>1805</v>
      </c>
      <c r="E259" s="19" t="s">
        <v>44</v>
      </c>
      <c r="F259" s="65" t="s">
        <v>45</v>
      </c>
      <c r="G259" s="66" t="s">
        <v>1653</v>
      </c>
      <c r="H259" s="67" t="s">
        <v>1654</v>
      </c>
      <c r="I259" s="20">
        <v>2017</v>
      </c>
      <c r="J259" s="19">
        <v>1</v>
      </c>
      <c r="K259" s="138" t="s">
        <v>1806</v>
      </c>
      <c r="L259" s="22">
        <v>8668373692</v>
      </c>
      <c r="M259" s="25"/>
      <c r="N259" s="25" t="s">
        <v>48</v>
      </c>
      <c r="O259" s="25"/>
      <c r="P259" s="25" t="s">
        <v>49</v>
      </c>
      <c r="Q259" s="25" t="s">
        <v>65</v>
      </c>
      <c r="R259" s="25" t="s">
        <v>51</v>
      </c>
      <c r="S259" s="25" t="s">
        <v>51</v>
      </c>
      <c r="T259" s="25" t="s">
        <v>51</v>
      </c>
      <c r="U259" s="25"/>
      <c r="V259" s="25"/>
      <c r="W259" s="25"/>
      <c r="X259" s="25"/>
      <c r="Y259" s="25"/>
      <c r="Z259" s="25"/>
      <c r="AA259" s="25"/>
      <c r="AB259" s="25"/>
      <c r="AC259" s="25" t="s">
        <v>52</v>
      </c>
      <c r="AD259" s="25" t="s">
        <v>53</v>
      </c>
      <c r="AE259" s="25" t="s">
        <v>1807</v>
      </c>
      <c r="AF259" s="25" t="s">
        <v>1808</v>
      </c>
      <c r="AG259" s="25" t="s">
        <v>1809</v>
      </c>
      <c r="AH259" s="25" t="s">
        <v>1810</v>
      </c>
      <c r="AI259" s="19" t="s">
        <v>1811</v>
      </c>
      <c r="AJ259" s="25"/>
      <c r="AK259" s="25" t="s">
        <v>178</v>
      </c>
      <c r="AL259" s="25" t="s">
        <v>61</v>
      </c>
      <c r="AM259" s="25"/>
      <c r="AN259" s="25"/>
      <c r="AO259" s="72"/>
    </row>
    <row r="260" spans="1:41" ht="15.75" thickBot="1">
      <c r="A260" s="7">
        <v>191</v>
      </c>
      <c r="B260" s="58" t="s">
        <v>41</v>
      </c>
      <c r="C260" s="137" t="s">
        <v>1812</v>
      </c>
      <c r="D260" s="25" t="s">
        <v>1813</v>
      </c>
      <c r="E260" s="19" t="s">
        <v>73</v>
      </c>
      <c r="F260" s="65" t="s">
        <v>45</v>
      </c>
      <c r="G260" s="66" t="s">
        <v>1653</v>
      </c>
      <c r="H260" s="67" t="s">
        <v>1654</v>
      </c>
      <c r="I260" s="20">
        <v>2017</v>
      </c>
      <c r="J260" s="19">
        <v>1</v>
      </c>
      <c r="K260" s="138" t="s">
        <v>1814</v>
      </c>
      <c r="L260" s="22">
        <v>9130248134</v>
      </c>
      <c r="M260" s="25">
        <v>89.8</v>
      </c>
      <c r="N260" s="25" t="s">
        <v>48</v>
      </c>
      <c r="O260" s="25">
        <v>52.62</v>
      </c>
      <c r="P260" s="25" t="s">
        <v>109</v>
      </c>
      <c r="Q260" s="25" t="s">
        <v>65</v>
      </c>
      <c r="R260" s="25" t="s">
        <v>51</v>
      </c>
      <c r="S260" s="25" t="s">
        <v>51</v>
      </c>
      <c r="T260" s="25" t="s">
        <v>51</v>
      </c>
      <c r="U260" s="25"/>
      <c r="V260" s="25"/>
      <c r="W260" s="25"/>
      <c r="X260" s="25"/>
      <c r="Y260" s="25"/>
      <c r="Z260" s="25"/>
      <c r="AA260" s="25"/>
      <c r="AB260" s="25"/>
      <c r="AC260" s="25" t="s">
        <v>51</v>
      </c>
      <c r="AD260" s="25" t="s">
        <v>53</v>
      </c>
      <c r="AE260" s="25" t="s">
        <v>1815</v>
      </c>
      <c r="AF260" s="25" t="s">
        <v>1816</v>
      </c>
      <c r="AG260" s="25" t="s">
        <v>1817</v>
      </c>
      <c r="AH260" s="25" t="s">
        <v>948</v>
      </c>
      <c r="AI260" s="19" t="s">
        <v>1818</v>
      </c>
      <c r="AJ260" s="25"/>
      <c r="AK260" s="25" t="s">
        <v>60</v>
      </c>
      <c r="AL260" s="25" t="s">
        <v>61</v>
      </c>
      <c r="AM260" s="25"/>
      <c r="AN260" s="25"/>
      <c r="AO260" s="72"/>
    </row>
    <row r="261" spans="1:41" ht="15.75" thickBot="1">
      <c r="A261" s="7">
        <v>241</v>
      </c>
      <c r="B261" s="28" t="s">
        <v>41</v>
      </c>
      <c r="C261" s="139" t="s">
        <v>1819</v>
      </c>
      <c r="D261" s="40" t="s">
        <v>1820</v>
      </c>
      <c r="E261" s="41" t="s">
        <v>73</v>
      </c>
      <c r="F261" s="65" t="s">
        <v>45</v>
      </c>
      <c r="G261" s="66" t="s">
        <v>1653</v>
      </c>
      <c r="H261" s="67" t="s">
        <v>1654</v>
      </c>
      <c r="I261" s="42">
        <v>2017</v>
      </c>
      <c r="J261" s="41">
        <v>1</v>
      </c>
      <c r="K261" s="140" t="s">
        <v>1821</v>
      </c>
      <c r="L261" s="53">
        <v>9561667674</v>
      </c>
      <c r="M261" s="40">
        <v>69.2</v>
      </c>
      <c r="N261" s="40" t="s">
        <v>48</v>
      </c>
      <c r="O261" s="40">
        <v>68.62</v>
      </c>
      <c r="P261" s="40" t="s">
        <v>49</v>
      </c>
      <c r="Q261" s="40" t="s">
        <v>65</v>
      </c>
      <c r="R261" s="40" t="s">
        <v>51</v>
      </c>
      <c r="S261" s="40" t="s">
        <v>51</v>
      </c>
      <c r="T261" s="40" t="s">
        <v>51</v>
      </c>
      <c r="U261" s="40"/>
      <c r="V261" s="40"/>
      <c r="W261" s="40"/>
      <c r="X261" s="40"/>
      <c r="Y261" s="40"/>
      <c r="Z261" s="40"/>
      <c r="AA261" s="40"/>
      <c r="AB261" s="40"/>
      <c r="AC261" s="40" t="s">
        <v>100</v>
      </c>
      <c r="AD261" s="40" t="s">
        <v>53</v>
      </c>
      <c r="AE261" s="40" t="s">
        <v>1822</v>
      </c>
      <c r="AF261" s="40" t="s">
        <v>1823</v>
      </c>
      <c r="AG261" s="40" t="s">
        <v>1824</v>
      </c>
      <c r="AH261" s="40" t="s">
        <v>69</v>
      </c>
      <c r="AI261" s="41" t="s">
        <v>1825</v>
      </c>
      <c r="AJ261" s="40" t="s">
        <v>59</v>
      </c>
      <c r="AK261" s="40" t="s">
        <v>60</v>
      </c>
      <c r="AL261" s="40" t="s">
        <v>61</v>
      </c>
      <c r="AM261" s="40"/>
      <c r="AN261" s="40"/>
      <c r="AO261" s="85"/>
    </row>
    <row r="262" spans="1:41" ht="15.75" thickBot="1">
      <c r="A262" s="7">
        <v>270</v>
      </c>
      <c r="B262" s="58" t="s">
        <v>41</v>
      </c>
      <c r="C262" s="137" t="s">
        <v>1826</v>
      </c>
      <c r="D262" s="25" t="s">
        <v>1827</v>
      </c>
      <c r="E262" s="19" t="s">
        <v>44</v>
      </c>
      <c r="F262" s="65" t="s">
        <v>45</v>
      </c>
      <c r="G262" s="66" t="s">
        <v>1653</v>
      </c>
      <c r="H262" s="67" t="s">
        <v>1654</v>
      </c>
      <c r="I262" s="20">
        <v>2017</v>
      </c>
      <c r="J262" s="19">
        <v>1</v>
      </c>
      <c r="K262" s="138" t="s">
        <v>1828</v>
      </c>
      <c r="L262" s="22">
        <v>9860400376</v>
      </c>
      <c r="M262" s="25">
        <v>74.599999999999994</v>
      </c>
      <c r="N262" s="25" t="s">
        <v>48</v>
      </c>
      <c r="O262" s="25">
        <v>66.599999999999994</v>
      </c>
      <c r="P262" s="25"/>
      <c r="Q262" s="25" t="s">
        <v>65</v>
      </c>
      <c r="R262" s="25" t="s">
        <v>51</v>
      </c>
      <c r="S262" s="25" t="s">
        <v>51</v>
      </c>
      <c r="T262" s="25" t="s">
        <v>51</v>
      </c>
      <c r="U262" s="25"/>
      <c r="V262" s="25"/>
      <c r="W262" s="25"/>
      <c r="X262" s="25"/>
      <c r="Y262" s="25"/>
      <c r="Z262" s="25"/>
      <c r="AA262" s="25"/>
      <c r="AB262" s="25"/>
      <c r="AC262" s="25" t="s">
        <v>100</v>
      </c>
      <c r="AD262" s="25" t="s">
        <v>53</v>
      </c>
      <c r="AE262" s="25" t="s">
        <v>1829</v>
      </c>
      <c r="AF262" s="25" t="s">
        <v>1830</v>
      </c>
      <c r="AG262" s="25" t="s">
        <v>1831</v>
      </c>
      <c r="AH262" s="25"/>
      <c r="AI262" s="19">
        <v>9730033229</v>
      </c>
      <c r="AJ262" s="25" t="s">
        <v>1832</v>
      </c>
      <c r="AK262" s="25" t="s">
        <v>871</v>
      </c>
      <c r="AL262" s="25" t="s">
        <v>61</v>
      </c>
      <c r="AM262" s="25"/>
      <c r="AN262" s="25"/>
      <c r="AO262" s="72"/>
    </row>
    <row r="263" spans="1:41" ht="15.75" thickBot="1">
      <c r="A263" s="7">
        <v>277</v>
      </c>
      <c r="B263" s="58" t="s">
        <v>41</v>
      </c>
      <c r="C263" s="137" t="s">
        <v>1833</v>
      </c>
      <c r="D263" s="25" t="s">
        <v>1834</v>
      </c>
      <c r="E263" s="19" t="s">
        <v>73</v>
      </c>
      <c r="F263" s="65" t="s">
        <v>45</v>
      </c>
      <c r="G263" s="66" t="s">
        <v>1653</v>
      </c>
      <c r="H263" s="67" t="s">
        <v>1654</v>
      </c>
      <c r="I263" s="20">
        <v>2017</v>
      </c>
      <c r="J263" s="19">
        <v>1</v>
      </c>
      <c r="K263" s="138" t="s">
        <v>1835</v>
      </c>
      <c r="L263" s="22">
        <v>7818082900</v>
      </c>
      <c r="M263" s="25">
        <v>61</v>
      </c>
      <c r="N263" s="25" t="s">
        <v>48</v>
      </c>
      <c r="O263" s="25">
        <v>95.44</v>
      </c>
      <c r="P263" s="25" t="s">
        <v>49</v>
      </c>
      <c r="Q263" s="25" t="s">
        <v>1836</v>
      </c>
      <c r="R263" s="25" t="s">
        <v>51</v>
      </c>
      <c r="S263" s="25" t="s">
        <v>51</v>
      </c>
      <c r="T263" s="25" t="s">
        <v>51</v>
      </c>
      <c r="U263" s="25"/>
      <c r="V263" s="25"/>
      <c r="W263" s="25"/>
      <c r="X263" s="25"/>
      <c r="Y263" s="25"/>
      <c r="Z263" s="25"/>
      <c r="AA263" s="25"/>
      <c r="AB263" s="25"/>
      <c r="AC263" s="25" t="s">
        <v>52</v>
      </c>
      <c r="AD263" s="25" t="s">
        <v>53</v>
      </c>
      <c r="AE263" s="25" t="s">
        <v>1837</v>
      </c>
      <c r="AF263" s="25" t="s">
        <v>1838</v>
      </c>
      <c r="AG263" s="25"/>
      <c r="AH263" s="25"/>
      <c r="AI263" s="19"/>
      <c r="AJ263" s="25"/>
      <c r="AK263" s="25"/>
      <c r="AL263" s="25"/>
      <c r="AM263" s="25"/>
      <c r="AN263" s="25"/>
      <c r="AO263" s="72"/>
    </row>
    <row r="264" spans="1:41" ht="15.75" thickBot="1">
      <c r="A264" s="7">
        <v>308</v>
      </c>
      <c r="B264" s="58" t="s">
        <v>41</v>
      </c>
      <c r="C264" s="137" t="s">
        <v>1839</v>
      </c>
      <c r="D264" s="25" t="s">
        <v>1840</v>
      </c>
      <c r="E264" s="19" t="s">
        <v>73</v>
      </c>
      <c r="F264" s="65" t="s">
        <v>45</v>
      </c>
      <c r="G264" s="66" t="s">
        <v>1653</v>
      </c>
      <c r="H264" s="67" t="s">
        <v>1654</v>
      </c>
      <c r="I264" s="20">
        <v>2017</v>
      </c>
      <c r="J264" s="19">
        <v>1</v>
      </c>
      <c r="K264" s="138" t="s">
        <v>1841</v>
      </c>
      <c r="L264" s="22">
        <v>9860880789</v>
      </c>
      <c r="M264" s="25">
        <v>55.2</v>
      </c>
      <c r="N264" s="25" t="s">
        <v>48</v>
      </c>
      <c r="O264" s="25">
        <v>47</v>
      </c>
      <c r="P264" s="25"/>
      <c r="Q264" s="25" t="s">
        <v>65</v>
      </c>
      <c r="R264" s="141" t="s">
        <v>51</v>
      </c>
      <c r="S264" s="141" t="s">
        <v>51</v>
      </c>
      <c r="T264" s="141" t="s">
        <v>51</v>
      </c>
      <c r="U264" s="25"/>
      <c r="V264" s="25"/>
      <c r="W264" s="25"/>
      <c r="X264" s="25"/>
      <c r="Y264" s="25"/>
      <c r="Z264" s="25"/>
      <c r="AA264" s="25"/>
      <c r="AB264" s="25"/>
      <c r="AC264" s="25" t="s">
        <v>100</v>
      </c>
      <c r="AD264" s="25" t="s">
        <v>53</v>
      </c>
      <c r="AE264" s="25" t="s">
        <v>1842</v>
      </c>
      <c r="AF264" s="25" t="s">
        <v>1843</v>
      </c>
      <c r="AG264" s="25" t="s">
        <v>1626</v>
      </c>
      <c r="AH264" s="25" t="s">
        <v>1844</v>
      </c>
      <c r="AI264" s="19">
        <v>9689131914</v>
      </c>
      <c r="AJ264" s="25" t="s">
        <v>71</v>
      </c>
      <c r="AK264" s="25" t="s">
        <v>60</v>
      </c>
      <c r="AL264" s="25" t="s">
        <v>61</v>
      </c>
      <c r="AM264" s="25"/>
      <c r="AN264" s="25"/>
      <c r="AO264" s="72"/>
    </row>
    <row r="265" spans="1:41" ht="15.75" thickBot="1">
      <c r="A265" s="7">
        <v>329</v>
      </c>
      <c r="B265" s="58" t="s">
        <v>41</v>
      </c>
      <c r="C265" s="137" t="s">
        <v>1845</v>
      </c>
      <c r="D265" s="25" t="s">
        <v>1846</v>
      </c>
      <c r="E265" s="19" t="s">
        <v>44</v>
      </c>
      <c r="F265" s="65" t="s">
        <v>45</v>
      </c>
      <c r="G265" s="66" t="s">
        <v>1653</v>
      </c>
      <c r="H265" s="67" t="s">
        <v>1654</v>
      </c>
      <c r="I265" s="20">
        <v>2017</v>
      </c>
      <c r="J265" s="19">
        <v>1</v>
      </c>
      <c r="K265" s="138" t="s">
        <v>1847</v>
      </c>
      <c r="L265" s="22">
        <v>9890345325</v>
      </c>
      <c r="M265" s="25" t="s">
        <v>1286</v>
      </c>
      <c r="N265" s="25" t="s">
        <v>50</v>
      </c>
      <c r="O265" s="25">
        <v>78.31</v>
      </c>
      <c r="P265" s="25" t="s">
        <v>49</v>
      </c>
      <c r="Q265" s="25" t="s">
        <v>65</v>
      </c>
      <c r="R265" s="25" t="s">
        <v>51</v>
      </c>
      <c r="S265" s="25" t="s">
        <v>51</v>
      </c>
      <c r="T265" s="25" t="s">
        <v>51</v>
      </c>
      <c r="U265" s="25"/>
      <c r="V265" s="25"/>
      <c r="W265" s="25"/>
      <c r="X265" s="25"/>
      <c r="Y265" s="25"/>
      <c r="Z265" s="25"/>
      <c r="AA265" s="25"/>
      <c r="AB265" s="25"/>
      <c r="AC265" s="25" t="s">
        <v>52</v>
      </c>
      <c r="AD265" s="25" t="s">
        <v>53</v>
      </c>
      <c r="AE265" s="25" t="s">
        <v>1848</v>
      </c>
      <c r="AF265" s="25" t="s">
        <v>1849</v>
      </c>
      <c r="AG265" s="25" t="s">
        <v>1850</v>
      </c>
      <c r="AH265" s="25" t="s">
        <v>1227</v>
      </c>
      <c r="AI265" s="19" t="s">
        <v>1851</v>
      </c>
      <c r="AJ265" s="25" t="s">
        <v>59</v>
      </c>
      <c r="AK265" s="25" t="s">
        <v>266</v>
      </c>
      <c r="AL265" s="25" t="s">
        <v>61</v>
      </c>
      <c r="AM265" s="25"/>
      <c r="AN265" s="25"/>
      <c r="AO265" s="72"/>
    </row>
    <row r="266" spans="1:41" ht="15.75" thickBot="1">
      <c r="A266" s="7">
        <v>331</v>
      </c>
      <c r="B266" s="58" t="s">
        <v>41</v>
      </c>
      <c r="C266" s="137" t="s">
        <v>1852</v>
      </c>
      <c r="D266" s="25" t="s">
        <v>1853</v>
      </c>
      <c r="E266" s="19" t="s">
        <v>44</v>
      </c>
      <c r="F266" s="65" t="s">
        <v>45</v>
      </c>
      <c r="G266" s="66" t="s">
        <v>1653</v>
      </c>
      <c r="H266" s="67" t="s">
        <v>1654</v>
      </c>
      <c r="I266" s="20">
        <v>2017</v>
      </c>
      <c r="J266" s="19">
        <v>1</v>
      </c>
      <c r="K266" s="138" t="s">
        <v>1854</v>
      </c>
      <c r="L266" s="22">
        <v>7719094484</v>
      </c>
      <c r="M266" s="25"/>
      <c r="N266" s="25"/>
      <c r="O266" s="25"/>
      <c r="P266" s="25"/>
      <c r="Q266" s="25"/>
      <c r="R266" s="141" t="s">
        <v>51</v>
      </c>
      <c r="S266" s="141" t="s">
        <v>51</v>
      </c>
      <c r="T266" s="141" t="s">
        <v>51</v>
      </c>
      <c r="U266" s="25"/>
      <c r="V266" s="25"/>
      <c r="W266" s="25"/>
      <c r="X266" s="25"/>
      <c r="Y266" s="25"/>
      <c r="Z266" s="25"/>
      <c r="AA266" s="25"/>
      <c r="AB266" s="25"/>
      <c r="AC266" s="25"/>
      <c r="AD266" s="25" t="s">
        <v>53</v>
      </c>
      <c r="AE266" s="25"/>
      <c r="AF266" s="25"/>
      <c r="AG266" s="25"/>
      <c r="AH266" s="25"/>
      <c r="AI266" s="19"/>
      <c r="AJ266" s="25"/>
      <c r="AK266" s="25"/>
      <c r="AL266" s="25"/>
      <c r="AM266" s="25"/>
      <c r="AN266" s="25"/>
      <c r="AO266" s="72"/>
    </row>
    <row r="267" spans="1:41" ht="15.75" thickBot="1">
      <c r="A267" s="7">
        <v>388</v>
      </c>
      <c r="B267" s="58" t="s">
        <v>41</v>
      </c>
      <c r="C267" s="137" t="s">
        <v>1855</v>
      </c>
      <c r="D267" s="25" t="s">
        <v>1856</v>
      </c>
      <c r="E267" s="19" t="s">
        <v>73</v>
      </c>
      <c r="F267" s="65" t="s">
        <v>45</v>
      </c>
      <c r="G267" s="66" t="s">
        <v>1653</v>
      </c>
      <c r="H267" s="67" t="s">
        <v>1654</v>
      </c>
      <c r="I267" s="20">
        <v>2017</v>
      </c>
      <c r="J267" s="19">
        <v>1</v>
      </c>
      <c r="K267" s="138" t="s">
        <v>1857</v>
      </c>
      <c r="L267" s="22">
        <v>9812106018</v>
      </c>
      <c r="M267" s="25"/>
      <c r="N267" s="25"/>
      <c r="O267" s="25"/>
      <c r="P267" s="25"/>
      <c r="Q267" s="25"/>
      <c r="R267" s="25" t="s">
        <v>51</v>
      </c>
      <c r="S267" s="25" t="s">
        <v>51</v>
      </c>
      <c r="T267" s="25" t="s">
        <v>51</v>
      </c>
      <c r="U267" s="25"/>
      <c r="V267" s="25"/>
      <c r="W267" s="25"/>
      <c r="X267" s="25"/>
      <c r="Y267" s="25"/>
      <c r="Z267" s="25"/>
      <c r="AA267" s="25"/>
      <c r="AB267" s="25"/>
      <c r="AC267" s="25"/>
      <c r="AD267" s="25" t="s">
        <v>53</v>
      </c>
      <c r="AE267" s="25"/>
      <c r="AF267" s="25"/>
      <c r="AG267" s="25"/>
      <c r="AH267" s="25"/>
      <c r="AI267" s="19"/>
      <c r="AJ267" s="25"/>
      <c r="AK267" s="25"/>
      <c r="AL267" s="25"/>
      <c r="AM267" s="25"/>
      <c r="AN267" s="25"/>
      <c r="AO267" s="72"/>
    </row>
    <row r="268" spans="1:41" ht="15.75" thickBot="1">
      <c r="A268" s="7">
        <v>389</v>
      </c>
      <c r="B268" s="58" t="s">
        <v>41</v>
      </c>
      <c r="C268" s="137" t="s">
        <v>1858</v>
      </c>
      <c r="D268" s="25" t="s">
        <v>1859</v>
      </c>
      <c r="E268" s="19" t="s">
        <v>73</v>
      </c>
      <c r="F268" s="65" t="s">
        <v>45</v>
      </c>
      <c r="G268" s="66" t="s">
        <v>1653</v>
      </c>
      <c r="H268" s="67" t="s">
        <v>1654</v>
      </c>
      <c r="I268" s="20">
        <v>2017</v>
      </c>
      <c r="J268" s="19">
        <v>1</v>
      </c>
      <c r="K268" s="138" t="s">
        <v>1860</v>
      </c>
      <c r="L268" s="22">
        <v>9619465737</v>
      </c>
      <c r="M268" s="25">
        <v>71</v>
      </c>
      <c r="N268" s="25" t="s">
        <v>1861</v>
      </c>
      <c r="O268" s="25">
        <v>62</v>
      </c>
      <c r="P268" s="25" t="s">
        <v>49</v>
      </c>
      <c r="Q268" s="25" t="s">
        <v>1861</v>
      </c>
      <c r="R268" s="25" t="s">
        <v>51</v>
      </c>
      <c r="S268" s="25" t="s">
        <v>51</v>
      </c>
      <c r="T268" s="25" t="s">
        <v>51</v>
      </c>
      <c r="U268" s="25"/>
      <c r="V268" s="25"/>
      <c r="W268" s="25"/>
      <c r="X268" s="25"/>
      <c r="Y268" s="25"/>
      <c r="Z268" s="25"/>
      <c r="AA268" s="25"/>
      <c r="AB268" s="25"/>
      <c r="AC268" s="25" t="s">
        <v>52</v>
      </c>
      <c r="AD268" s="25" t="s">
        <v>53</v>
      </c>
      <c r="AE268" s="25" t="s">
        <v>1862</v>
      </c>
      <c r="AF268" s="25" t="s">
        <v>1863</v>
      </c>
      <c r="AG268" s="25" t="s">
        <v>1864</v>
      </c>
      <c r="AH268" s="25" t="s">
        <v>1865</v>
      </c>
      <c r="AI268" s="19" t="s">
        <v>1866</v>
      </c>
      <c r="AJ268" s="25"/>
      <c r="AK268" s="25" t="s">
        <v>133</v>
      </c>
      <c r="AL268" s="25" t="s">
        <v>61</v>
      </c>
      <c r="AM268" s="25"/>
      <c r="AN268" s="25"/>
      <c r="AO268" s="72"/>
    </row>
    <row r="269" spans="1:41" ht="15.75" thickBot="1">
      <c r="A269" s="7">
        <v>424</v>
      </c>
      <c r="B269" s="58" t="s">
        <v>41</v>
      </c>
      <c r="C269" s="137" t="s">
        <v>1867</v>
      </c>
      <c r="D269" s="25" t="s">
        <v>1868</v>
      </c>
      <c r="E269" s="19" t="s">
        <v>73</v>
      </c>
      <c r="F269" s="65" t="s">
        <v>45</v>
      </c>
      <c r="G269" s="66" t="s">
        <v>1653</v>
      </c>
      <c r="H269" s="67" t="s">
        <v>1654</v>
      </c>
      <c r="I269" s="20">
        <v>2017</v>
      </c>
      <c r="J269" s="19">
        <v>1</v>
      </c>
      <c r="K269" s="138" t="s">
        <v>1869</v>
      </c>
      <c r="L269" s="22">
        <v>9767146061</v>
      </c>
      <c r="M269" s="25"/>
      <c r="N269" s="25"/>
      <c r="O269" s="25"/>
      <c r="P269" s="25"/>
      <c r="Q269" s="25"/>
      <c r="R269" s="25" t="s">
        <v>51</v>
      </c>
      <c r="S269" s="25" t="s">
        <v>51</v>
      </c>
      <c r="T269" s="25" t="s">
        <v>51</v>
      </c>
      <c r="U269" s="25"/>
      <c r="V269" s="25"/>
      <c r="W269" s="25"/>
      <c r="X269" s="25"/>
      <c r="Y269" s="25"/>
      <c r="Z269" s="25"/>
      <c r="AA269" s="25"/>
      <c r="AB269" s="25"/>
      <c r="AC269" s="25"/>
      <c r="AD269" s="25" t="s">
        <v>53</v>
      </c>
      <c r="AE269" s="25"/>
      <c r="AF269" s="25"/>
      <c r="AG269" s="25"/>
      <c r="AH269" s="25"/>
      <c r="AI269" s="19"/>
      <c r="AJ269" s="25"/>
      <c r="AK269" s="25"/>
      <c r="AL269" s="25"/>
      <c r="AM269" s="25"/>
      <c r="AN269" s="25"/>
      <c r="AO269" s="72"/>
    </row>
    <row r="270" spans="1:41" ht="15.75" thickBot="1">
      <c r="A270" s="7">
        <v>443</v>
      </c>
      <c r="B270" s="58" t="s">
        <v>41</v>
      </c>
      <c r="C270" s="137" t="s">
        <v>1870</v>
      </c>
      <c r="D270" s="25" t="s">
        <v>1871</v>
      </c>
      <c r="E270" s="19" t="s">
        <v>44</v>
      </c>
      <c r="F270" s="65" t="s">
        <v>45</v>
      </c>
      <c r="G270" s="66" t="s">
        <v>1653</v>
      </c>
      <c r="H270" s="67" t="s">
        <v>1654</v>
      </c>
      <c r="I270" s="20">
        <v>2017</v>
      </c>
      <c r="J270" s="19">
        <v>1</v>
      </c>
      <c r="K270" s="138" t="s">
        <v>1872</v>
      </c>
      <c r="L270" s="22">
        <v>7709981012</v>
      </c>
      <c r="M270" s="25">
        <v>67</v>
      </c>
      <c r="N270" s="25" t="s">
        <v>48</v>
      </c>
      <c r="O270" s="25">
        <v>53069</v>
      </c>
      <c r="P270" s="25" t="s">
        <v>109</v>
      </c>
      <c r="Q270" s="25" t="s">
        <v>65</v>
      </c>
      <c r="R270" s="25" t="s">
        <v>51</v>
      </c>
      <c r="S270" s="25" t="s">
        <v>51</v>
      </c>
      <c r="T270" s="25" t="s">
        <v>51</v>
      </c>
      <c r="U270" s="25"/>
      <c r="V270" s="25"/>
      <c r="W270" s="25"/>
      <c r="X270" s="25"/>
      <c r="Y270" s="25"/>
      <c r="Z270" s="25"/>
      <c r="AA270" s="25"/>
      <c r="AB270" s="25"/>
      <c r="AC270" s="25" t="s">
        <v>100</v>
      </c>
      <c r="AD270" s="25" t="s">
        <v>53</v>
      </c>
      <c r="AE270" s="25" t="s">
        <v>1873</v>
      </c>
      <c r="AF270" s="25" t="s">
        <v>1874</v>
      </c>
      <c r="AG270" s="25" t="s">
        <v>545</v>
      </c>
      <c r="AH270" s="25" t="s">
        <v>1875</v>
      </c>
      <c r="AI270" s="19" t="s">
        <v>1876</v>
      </c>
      <c r="AJ270" s="25" t="s">
        <v>87</v>
      </c>
      <c r="AK270" s="25" t="s">
        <v>60</v>
      </c>
      <c r="AL270" s="25" t="s">
        <v>61</v>
      </c>
      <c r="AM270" s="25"/>
      <c r="AN270" s="25"/>
      <c r="AO270" s="72"/>
    </row>
    <row r="271" spans="1:41" ht="15.75" thickBot="1">
      <c r="A271" s="7">
        <v>448</v>
      </c>
      <c r="B271" s="58" t="s">
        <v>41</v>
      </c>
      <c r="C271" s="137" t="s">
        <v>1877</v>
      </c>
      <c r="D271" s="25" t="s">
        <v>1878</v>
      </c>
      <c r="E271" s="19" t="s">
        <v>73</v>
      </c>
      <c r="F271" s="65" t="s">
        <v>45</v>
      </c>
      <c r="G271" s="66" t="s">
        <v>1653</v>
      </c>
      <c r="H271" s="67" t="s">
        <v>1654</v>
      </c>
      <c r="I271" s="20">
        <v>2017</v>
      </c>
      <c r="J271" s="19">
        <v>1</v>
      </c>
      <c r="K271" s="138" t="s">
        <v>1879</v>
      </c>
      <c r="L271" s="22">
        <v>7666039052</v>
      </c>
      <c r="M271" s="25">
        <v>76</v>
      </c>
      <c r="N271" s="25" t="s">
        <v>48</v>
      </c>
      <c r="O271" s="25">
        <v>70</v>
      </c>
      <c r="P271" s="25" t="s">
        <v>49</v>
      </c>
      <c r="Q271" s="25" t="s">
        <v>65</v>
      </c>
      <c r="R271" s="141" t="s">
        <v>51</v>
      </c>
      <c r="S271" s="141" t="s">
        <v>51</v>
      </c>
      <c r="T271" s="141" t="s">
        <v>51</v>
      </c>
      <c r="U271" s="25"/>
      <c r="V271" s="25"/>
      <c r="W271" s="25"/>
      <c r="X271" s="25"/>
      <c r="Y271" s="25"/>
      <c r="Z271" s="25"/>
      <c r="AA271" s="25"/>
      <c r="AB271" s="25"/>
      <c r="AC271" s="25" t="s">
        <v>52</v>
      </c>
      <c r="AD271" s="25" t="s">
        <v>53</v>
      </c>
      <c r="AE271" s="25" t="s">
        <v>1880</v>
      </c>
      <c r="AF271" s="25" t="s">
        <v>1881</v>
      </c>
      <c r="AG271" s="25" t="s">
        <v>1882</v>
      </c>
      <c r="AH271" s="25" t="s">
        <v>739</v>
      </c>
      <c r="AI271" s="19" t="s">
        <v>1883</v>
      </c>
      <c r="AJ271" s="25" t="s">
        <v>59</v>
      </c>
      <c r="AK271" s="25" t="s">
        <v>60</v>
      </c>
      <c r="AL271" s="25" t="s">
        <v>61</v>
      </c>
      <c r="AM271" s="25"/>
      <c r="AN271" s="25"/>
      <c r="AO271" s="72"/>
    </row>
    <row r="272" spans="1:41" ht="15.75" thickBot="1">
      <c r="A272" s="7">
        <v>473</v>
      </c>
      <c r="B272" s="58" t="s">
        <v>41</v>
      </c>
      <c r="C272" s="137" t="s">
        <v>1884</v>
      </c>
      <c r="D272" s="25" t="s">
        <v>1885</v>
      </c>
      <c r="E272" s="19" t="s">
        <v>44</v>
      </c>
      <c r="F272" s="65" t="s">
        <v>45</v>
      </c>
      <c r="G272" s="66" t="s">
        <v>1653</v>
      </c>
      <c r="H272" s="67" t="s">
        <v>1654</v>
      </c>
      <c r="I272" s="20">
        <v>2017</v>
      </c>
      <c r="J272" s="19">
        <v>1</v>
      </c>
      <c r="K272" s="138" t="s">
        <v>1886</v>
      </c>
      <c r="L272" s="22">
        <v>9552697195</v>
      </c>
      <c r="M272" s="25">
        <v>66.400000000000006</v>
      </c>
      <c r="N272" s="25" t="s">
        <v>48</v>
      </c>
      <c r="O272" s="25">
        <v>54.15</v>
      </c>
      <c r="P272" s="25" t="s">
        <v>109</v>
      </c>
      <c r="Q272" s="25" t="s">
        <v>65</v>
      </c>
      <c r="R272" s="25" t="s">
        <v>51</v>
      </c>
      <c r="S272" s="25" t="s">
        <v>51</v>
      </c>
      <c r="T272" s="25" t="s">
        <v>51</v>
      </c>
      <c r="U272" s="25"/>
      <c r="V272" s="25"/>
      <c r="W272" s="25"/>
      <c r="X272" s="25"/>
      <c r="Y272" s="25"/>
      <c r="Z272" s="25"/>
      <c r="AA272" s="25"/>
      <c r="AB272" s="25"/>
      <c r="AC272" s="25" t="s">
        <v>52</v>
      </c>
      <c r="AD272" s="25" t="s">
        <v>53</v>
      </c>
      <c r="AE272" s="25" t="s">
        <v>1887</v>
      </c>
      <c r="AF272" s="25" t="s">
        <v>1888</v>
      </c>
      <c r="AG272" s="25" t="s">
        <v>1889</v>
      </c>
      <c r="AH272" s="25" t="s">
        <v>1890</v>
      </c>
      <c r="AI272" s="19" t="s">
        <v>1891</v>
      </c>
      <c r="AJ272" s="25" t="s">
        <v>933</v>
      </c>
      <c r="AK272" s="25" t="s">
        <v>60</v>
      </c>
      <c r="AL272" s="25" t="s">
        <v>61</v>
      </c>
      <c r="AM272" s="25"/>
      <c r="AN272" s="25"/>
      <c r="AO272" s="72"/>
    </row>
    <row r="273" spans="1:41" ht="15.75" thickBot="1">
      <c r="A273" s="7">
        <v>521</v>
      </c>
      <c r="B273" s="58" t="s">
        <v>41</v>
      </c>
      <c r="C273" s="137" t="s">
        <v>1892</v>
      </c>
      <c r="D273" s="25" t="s">
        <v>1893</v>
      </c>
      <c r="E273" s="19" t="s">
        <v>73</v>
      </c>
      <c r="F273" s="65" t="s">
        <v>45</v>
      </c>
      <c r="G273" s="66" t="s">
        <v>1653</v>
      </c>
      <c r="H273" s="67" t="s">
        <v>1654</v>
      </c>
      <c r="I273" s="20">
        <v>2017</v>
      </c>
      <c r="J273" s="19">
        <v>1</v>
      </c>
      <c r="K273" s="138" t="s">
        <v>1894</v>
      </c>
      <c r="L273" s="22">
        <v>8087105490</v>
      </c>
      <c r="M273" s="25">
        <v>52.8</v>
      </c>
      <c r="N273" s="25" t="s">
        <v>48</v>
      </c>
      <c r="O273" s="25">
        <v>56.77</v>
      </c>
      <c r="P273" s="25" t="s">
        <v>49</v>
      </c>
      <c r="Q273" s="25" t="s">
        <v>65</v>
      </c>
      <c r="R273" s="25" t="s">
        <v>51</v>
      </c>
      <c r="S273" s="25" t="s">
        <v>51</v>
      </c>
      <c r="T273" s="25" t="s">
        <v>51</v>
      </c>
      <c r="U273" s="25"/>
      <c r="V273" s="25"/>
      <c r="W273" s="25"/>
      <c r="X273" s="25"/>
      <c r="Y273" s="25"/>
      <c r="Z273" s="25"/>
      <c r="AA273" s="25"/>
      <c r="AB273" s="25"/>
      <c r="AC273" s="25" t="s">
        <v>52</v>
      </c>
      <c r="AD273" s="25" t="s">
        <v>53</v>
      </c>
      <c r="AE273" s="25" t="s">
        <v>1895</v>
      </c>
      <c r="AF273" s="25" t="s">
        <v>1896</v>
      </c>
      <c r="AG273" s="25" t="s">
        <v>317</v>
      </c>
      <c r="AH273" s="25" t="s">
        <v>1897</v>
      </c>
      <c r="AI273" s="19" t="s">
        <v>1898</v>
      </c>
      <c r="AJ273" s="25" t="s">
        <v>1899</v>
      </c>
      <c r="AK273" s="25" t="s">
        <v>60</v>
      </c>
      <c r="AL273" s="25" t="s">
        <v>61</v>
      </c>
      <c r="AM273" s="25"/>
      <c r="AN273" s="25"/>
      <c r="AO273" s="72"/>
    </row>
    <row r="274" spans="1:41" ht="21.75" thickBot="1">
      <c r="A274" s="7">
        <v>4</v>
      </c>
      <c r="B274" s="59" t="s">
        <v>41</v>
      </c>
      <c r="C274" s="17" t="s">
        <v>1900</v>
      </c>
      <c r="D274" s="18" t="s">
        <v>1901</v>
      </c>
      <c r="E274" s="19" t="s">
        <v>44</v>
      </c>
      <c r="F274" s="65" t="s">
        <v>1633</v>
      </c>
      <c r="G274" s="66" t="s">
        <v>1634</v>
      </c>
      <c r="H274" s="67" t="s">
        <v>1635</v>
      </c>
      <c r="I274" s="20">
        <v>2017</v>
      </c>
      <c r="J274" s="19">
        <v>1</v>
      </c>
      <c r="K274" s="31" t="s">
        <v>1902</v>
      </c>
      <c r="L274" s="22">
        <v>8446915562</v>
      </c>
      <c r="M274" s="25"/>
      <c r="N274" s="25"/>
      <c r="O274" s="25">
        <v>50.15</v>
      </c>
      <c r="P274" s="25"/>
      <c r="Q274" s="25"/>
      <c r="R274" s="25" t="s">
        <v>51</v>
      </c>
      <c r="S274" s="25" t="s">
        <v>51</v>
      </c>
      <c r="T274" s="25" t="s">
        <v>51</v>
      </c>
      <c r="U274" s="25"/>
      <c r="V274" s="25"/>
      <c r="W274" s="25"/>
      <c r="X274" s="25"/>
      <c r="Y274" s="25"/>
      <c r="Z274" s="25"/>
      <c r="AA274" s="25"/>
      <c r="AB274" s="25"/>
      <c r="AC274" s="25" t="s">
        <v>52</v>
      </c>
      <c r="AD274" s="25" t="s">
        <v>53</v>
      </c>
      <c r="AE274" s="25"/>
      <c r="AF274" s="25" t="s">
        <v>1903</v>
      </c>
      <c r="AG274" s="25"/>
      <c r="AH274" s="25"/>
      <c r="AI274" s="19"/>
      <c r="AJ274" s="25"/>
      <c r="AK274" s="25"/>
      <c r="AL274" s="25"/>
      <c r="AM274" s="25"/>
      <c r="AN274" s="25"/>
      <c r="AO274" s="72"/>
    </row>
    <row r="275" spans="1:41" ht="21.75" thickBot="1">
      <c r="A275" s="7">
        <v>9</v>
      </c>
      <c r="B275" s="59" t="s">
        <v>41</v>
      </c>
      <c r="C275" s="17" t="s">
        <v>1904</v>
      </c>
      <c r="D275" s="18" t="s">
        <v>1905</v>
      </c>
      <c r="E275" s="19" t="s">
        <v>73</v>
      </c>
      <c r="F275" s="65" t="s">
        <v>1633</v>
      </c>
      <c r="G275" s="66" t="s">
        <v>1634</v>
      </c>
      <c r="H275" s="67" t="s">
        <v>1635</v>
      </c>
      <c r="I275" s="20">
        <v>2017</v>
      </c>
      <c r="J275" s="19">
        <v>1</v>
      </c>
      <c r="K275" s="31" t="s">
        <v>1906</v>
      </c>
      <c r="L275" s="22">
        <v>7507071770</v>
      </c>
      <c r="M275" s="25">
        <v>74</v>
      </c>
      <c r="N275" s="25" t="s">
        <v>48</v>
      </c>
      <c r="O275" s="25">
        <v>62</v>
      </c>
      <c r="P275" s="25" t="s">
        <v>109</v>
      </c>
      <c r="Q275" s="25" t="s">
        <v>65</v>
      </c>
      <c r="R275" s="25" t="s">
        <v>51</v>
      </c>
      <c r="S275" s="25" t="s">
        <v>51</v>
      </c>
      <c r="T275" s="25" t="s">
        <v>51</v>
      </c>
      <c r="U275" s="25"/>
      <c r="V275" s="25"/>
      <c r="W275" s="25"/>
      <c r="X275" s="25"/>
      <c r="Y275" s="25"/>
      <c r="Z275" s="25"/>
      <c r="AA275" s="25"/>
      <c r="AB275" s="25"/>
      <c r="AC275" s="25" t="s">
        <v>100</v>
      </c>
      <c r="AD275" s="25" t="s">
        <v>53</v>
      </c>
      <c r="AE275" s="25" t="s">
        <v>1907</v>
      </c>
      <c r="AF275" s="25" t="s">
        <v>1908</v>
      </c>
      <c r="AG275" s="25" t="s">
        <v>1909</v>
      </c>
      <c r="AH275" s="25" t="s">
        <v>1910</v>
      </c>
      <c r="AI275" s="19" t="s">
        <v>1911</v>
      </c>
      <c r="AJ275" s="25" t="s">
        <v>71</v>
      </c>
      <c r="AK275" s="25" t="s">
        <v>60</v>
      </c>
      <c r="AL275" s="25" t="s">
        <v>61</v>
      </c>
      <c r="AM275" s="25"/>
      <c r="AN275" s="25"/>
      <c r="AO275" s="72"/>
    </row>
    <row r="276" spans="1:41" ht="16.5" thickBot="1">
      <c r="A276" s="7">
        <v>11</v>
      </c>
      <c r="B276" s="59" t="s">
        <v>41</v>
      </c>
      <c r="C276" s="137" t="s">
        <v>1912</v>
      </c>
      <c r="D276" s="25" t="s">
        <v>1913</v>
      </c>
      <c r="E276" s="19" t="s">
        <v>73</v>
      </c>
      <c r="F276" s="65" t="s">
        <v>1633</v>
      </c>
      <c r="G276" s="66" t="s">
        <v>1634</v>
      </c>
      <c r="H276" s="67" t="s">
        <v>1635</v>
      </c>
      <c r="I276" s="20">
        <v>2017</v>
      </c>
      <c r="J276" s="19">
        <v>1</v>
      </c>
      <c r="K276" s="138" t="s">
        <v>1914</v>
      </c>
      <c r="L276" s="22">
        <v>8408098929</v>
      </c>
      <c r="M276" s="25">
        <v>54</v>
      </c>
      <c r="N276" s="25" t="s">
        <v>48</v>
      </c>
      <c r="O276" s="25">
        <v>46.92</v>
      </c>
      <c r="P276" s="25" t="s">
        <v>49</v>
      </c>
      <c r="Q276" s="25" t="s">
        <v>65</v>
      </c>
      <c r="R276" s="25" t="s">
        <v>51</v>
      </c>
      <c r="S276" s="25" t="s">
        <v>51</v>
      </c>
      <c r="T276" s="25" t="s">
        <v>51</v>
      </c>
      <c r="U276" s="25"/>
      <c r="V276" s="25"/>
      <c r="W276" s="25"/>
      <c r="X276" s="25"/>
      <c r="Y276" s="25"/>
      <c r="Z276" s="25"/>
      <c r="AA276" s="25"/>
      <c r="AB276" s="25"/>
      <c r="AC276" s="25" t="s">
        <v>52</v>
      </c>
      <c r="AD276" s="25" t="s">
        <v>53</v>
      </c>
      <c r="AE276" s="25" t="s">
        <v>1915</v>
      </c>
      <c r="AF276" s="25" t="s">
        <v>1916</v>
      </c>
      <c r="AG276" s="25" t="s">
        <v>1917</v>
      </c>
      <c r="AH276" s="25" t="s">
        <v>1918</v>
      </c>
      <c r="AI276" s="19" t="s">
        <v>1919</v>
      </c>
      <c r="AJ276" s="25" t="s">
        <v>71</v>
      </c>
      <c r="AK276" s="25" t="s">
        <v>60</v>
      </c>
      <c r="AL276" s="25" t="s">
        <v>61</v>
      </c>
      <c r="AM276" s="25"/>
      <c r="AN276" s="25"/>
      <c r="AO276" s="72"/>
    </row>
    <row r="277" spans="1:41" ht="16.5" thickBot="1">
      <c r="A277" s="7">
        <v>15</v>
      </c>
      <c r="B277" s="59" t="s">
        <v>41</v>
      </c>
      <c r="C277" s="137" t="s">
        <v>1920</v>
      </c>
      <c r="D277" s="25" t="s">
        <v>1921</v>
      </c>
      <c r="E277" s="19" t="s">
        <v>73</v>
      </c>
      <c r="F277" s="65" t="s">
        <v>1633</v>
      </c>
      <c r="G277" s="66" t="s">
        <v>1634</v>
      </c>
      <c r="H277" s="67" t="s">
        <v>1635</v>
      </c>
      <c r="I277" s="20">
        <v>2017</v>
      </c>
      <c r="J277" s="19">
        <v>1</v>
      </c>
      <c r="K277" s="138" t="s">
        <v>1922</v>
      </c>
      <c r="L277" s="22">
        <v>7587466551</v>
      </c>
      <c r="M277" s="25" t="s">
        <v>236</v>
      </c>
      <c r="N277" s="25" t="s">
        <v>50</v>
      </c>
      <c r="O277" s="25">
        <v>40</v>
      </c>
      <c r="P277" s="25" t="s">
        <v>49</v>
      </c>
      <c r="Q277" s="25" t="s">
        <v>50</v>
      </c>
      <c r="R277" s="25" t="s">
        <v>51</v>
      </c>
      <c r="S277" s="25" t="s">
        <v>51</v>
      </c>
      <c r="T277" s="25" t="s">
        <v>51</v>
      </c>
      <c r="U277" s="25"/>
      <c r="V277" s="25"/>
      <c r="W277" s="25"/>
      <c r="X277" s="25"/>
      <c r="Y277" s="25"/>
      <c r="Z277" s="25"/>
      <c r="AA277" s="25"/>
      <c r="AB277" s="25"/>
      <c r="AC277" s="25" t="s">
        <v>51</v>
      </c>
      <c r="AD277" s="25" t="s">
        <v>53</v>
      </c>
      <c r="AE277" s="25" t="s">
        <v>1923</v>
      </c>
      <c r="AF277" s="25" t="s">
        <v>1924</v>
      </c>
      <c r="AG277" s="25" t="s">
        <v>1925</v>
      </c>
      <c r="AH277" s="25" t="s">
        <v>1926</v>
      </c>
      <c r="AI277" s="19">
        <v>9826640912</v>
      </c>
      <c r="AJ277" s="25"/>
      <c r="AK277" s="25" t="s">
        <v>133</v>
      </c>
      <c r="AL277" s="25" t="s">
        <v>61</v>
      </c>
      <c r="AM277" s="25"/>
      <c r="AN277" s="25"/>
      <c r="AO277" s="72"/>
    </row>
    <row r="278" spans="1:41" ht="16.5" thickBot="1">
      <c r="A278" s="7">
        <v>31</v>
      </c>
      <c r="B278" s="59" t="s">
        <v>41</v>
      </c>
      <c r="C278" s="63" t="s">
        <v>1927</v>
      </c>
      <c r="D278" s="64" t="s">
        <v>1928</v>
      </c>
      <c r="E278" s="64" t="s">
        <v>73</v>
      </c>
      <c r="F278" s="65" t="s">
        <v>1633</v>
      </c>
      <c r="G278" s="66" t="s">
        <v>1634</v>
      </c>
      <c r="H278" s="67" t="s">
        <v>1635</v>
      </c>
      <c r="I278" s="64" t="s">
        <v>1655</v>
      </c>
      <c r="J278" s="64">
        <v>3</v>
      </c>
      <c r="K278" s="68" t="s">
        <v>1929</v>
      </c>
      <c r="L278" s="69">
        <v>9527944351</v>
      </c>
      <c r="M278" s="64">
        <v>74.2</v>
      </c>
      <c r="N278" s="64" t="s">
        <v>733</v>
      </c>
      <c r="O278" s="64">
        <v>57.23</v>
      </c>
      <c r="P278" s="64" t="s">
        <v>109</v>
      </c>
      <c r="Q278" s="64" t="s">
        <v>733</v>
      </c>
      <c r="R278" s="142" t="s">
        <v>51</v>
      </c>
      <c r="S278" s="142" t="s">
        <v>51</v>
      </c>
      <c r="T278" s="142" t="s">
        <v>51</v>
      </c>
      <c r="U278" s="70"/>
      <c r="V278" s="70"/>
      <c r="W278" s="70"/>
      <c r="X278" s="70"/>
      <c r="Y278" s="70"/>
      <c r="Z278" s="70"/>
      <c r="AA278" s="70"/>
      <c r="AB278" s="70"/>
      <c r="AC278" s="64" t="s">
        <v>100</v>
      </c>
      <c r="AD278" s="64" t="s">
        <v>53</v>
      </c>
      <c r="AE278" s="68" t="s">
        <v>1930</v>
      </c>
      <c r="AF278" s="64">
        <v>35442</v>
      </c>
      <c r="AG278" s="64" t="s">
        <v>1931</v>
      </c>
      <c r="AH278" s="64" t="s">
        <v>1932</v>
      </c>
      <c r="AI278" s="19"/>
      <c r="AJ278" s="64" t="s">
        <v>1933</v>
      </c>
      <c r="AK278" s="64" t="s">
        <v>60</v>
      </c>
      <c r="AL278" s="64" t="s">
        <v>61</v>
      </c>
      <c r="AM278" s="64"/>
      <c r="AN278" s="70"/>
      <c r="AO278" s="72"/>
    </row>
    <row r="279" spans="1:41" ht="15.75" thickBot="1">
      <c r="A279" s="7">
        <v>40</v>
      </c>
      <c r="B279" s="58" t="s">
        <v>41</v>
      </c>
      <c r="C279" s="137" t="s">
        <v>1934</v>
      </c>
      <c r="D279" s="25" t="s">
        <v>1935</v>
      </c>
      <c r="E279" s="19" t="s">
        <v>73</v>
      </c>
      <c r="F279" s="65" t="s">
        <v>1633</v>
      </c>
      <c r="G279" s="66" t="s">
        <v>1634</v>
      </c>
      <c r="H279" s="67" t="s">
        <v>1635</v>
      </c>
      <c r="I279" s="20">
        <v>2017</v>
      </c>
      <c r="J279" s="19">
        <v>1</v>
      </c>
      <c r="K279" s="138" t="s">
        <v>1936</v>
      </c>
      <c r="L279" s="22">
        <v>7057803993</v>
      </c>
      <c r="M279" s="25">
        <v>70.8</v>
      </c>
      <c r="N279" s="25" t="s">
        <v>48</v>
      </c>
      <c r="O279" s="25">
        <v>51.69</v>
      </c>
      <c r="P279" s="25"/>
      <c r="Q279" s="25" t="s">
        <v>65</v>
      </c>
      <c r="R279" s="25" t="s">
        <v>51</v>
      </c>
      <c r="S279" s="25" t="s">
        <v>51</v>
      </c>
      <c r="T279" s="25" t="s">
        <v>51</v>
      </c>
      <c r="U279" s="25"/>
      <c r="V279" s="25"/>
      <c r="W279" s="25"/>
      <c r="X279" s="25"/>
      <c r="Y279" s="25"/>
      <c r="Z279" s="25"/>
      <c r="AA279" s="25"/>
      <c r="AB279" s="25"/>
      <c r="AC279" s="25" t="s">
        <v>100</v>
      </c>
      <c r="AD279" s="25" t="s">
        <v>53</v>
      </c>
      <c r="AE279" s="25" t="s">
        <v>1937</v>
      </c>
      <c r="AF279" s="25" t="s">
        <v>1938</v>
      </c>
      <c r="AG279" s="25" t="s">
        <v>1939</v>
      </c>
      <c r="AH279" s="25"/>
      <c r="AI279" s="19">
        <v>8983513111</v>
      </c>
      <c r="AJ279" s="25" t="s">
        <v>59</v>
      </c>
      <c r="AK279" s="25" t="s">
        <v>60</v>
      </c>
      <c r="AL279" s="25" t="s">
        <v>61</v>
      </c>
      <c r="AM279" s="25"/>
      <c r="AN279" s="25"/>
      <c r="AO279" s="72"/>
    </row>
    <row r="280" spans="1:41" ht="15.75" thickBot="1">
      <c r="A280" s="7">
        <v>41</v>
      </c>
      <c r="B280" s="58" t="s">
        <v>41</v>
      </c>
      <c r="C280" s="137" t="s">
        <v>1940</v>
      </c>
      <c r="D280" s="25" t="s">
        <v>1941</v>
      </c>
      <c r="E280" s="19" t="s">
        <v>73</v>
      </c>
      <c r="F280" s="65" t="s">
        <v>1633</v>
      </c>
      <c r="G280" s="66" t="s">
        <v>1634</v>
      </c>
      <c r="H280" s="67" t="s">
        <v>1635</v>
      </c>
      <c r="I280" s="20">
        <v>2017</v>
      </c>
      <c r="J280" s="19">
        <v>1</v>
      </c>
      <c r="K280" s="138" t="s">
        <v>1942</v>
      </c>
      <c r="L280" s="22">
        <v>7719995599</v>
      </c>
      <c r="M280" s="25" t="s">
        <v>1286</v>
      </c>
      <c r="N280" s="25" t="s">
        <v>50</v>
      </c>
      <c r="O280" s="25">
        <v>70.459999999999994</v>
      </c>
      <c r="P280" s="25" t="s">
        <v>49</v>
      </c>
      <c r="Q280" s="25" t="s">
        <v>65</v>
      </c>
      <c r="R280" s="25" t="s">
        <v>51</v>
      </c>
      <c r="S280" s="25" t="s">
        <v>51</v>
      </c>
      <c r="T280" s="25" t="s">
        <v>51</v>
      </c>
      <c r="U280" s="25"/>
      <c r="V280" s="25"/>
      <c r="W280" s="25"/>
      <c r="X280" s="25"/>
      <c r="Y280" s="25"/>
      <c r="Z280" s="25"/>
      <c r="AA280" s="25"/>
      <c r="AB280" s="25"/>
      <c r="AC280" s="25" t="s">
        <v>100</v>
      </c>
      <c r="AD280" s="25" t="s">
        <v>53</v>
      </c>
      <c r="AE280" s="25" t="s">
        <v>1943</v>
      </c>
      <c r="AF280" s="25" t="s">
        <v>1944</v>
      </c>
      <c r="AG280" s="25" t="s">
        <v>410</v>
      </c>
      <c r="AH280" s="25" t="s">
        <v>1945</v>
      </c>
      <c r="AI280" s="19" t="s">
        <v>1946</v>
      </c>
      <c r="AJ280" s="25" t="s">
        <v>150</v>
      </c>
      <c r="AK280" s="25" t="s">
        <v>60</v>
      </c>
      <c r="AL280" s="25" t="s">
        <v>61</v>
      </c>
      <c r="AM280" s="25"/>
      <c r="AN280" s="25"/>
      <c r="AO280" s="72"/>
    </row>
    <row r="281" spans="1:41" ht="15.75" thickBot="1">
      <c r="A281" s="7">
        <v>43</v>
      </c>
      <c r="B281" s="58" t="s">
        <v>41</v>
      </c>
      <c r="C281" s="137" t="s">
        <v>1947</v>
      </c>
      <c r="D281" s="25" t="s">
        <v>1948</v>
      </c>
      <c r="E281" s="19" t="s">
        <v>73</v>
      </c>
      <c r="F281" s="65" t="s">
        <v>1633</v>
      </c>
      <c r="G281" s="66" t="s">
        <v>1634</v>
      </c>
      <c r="H281" s="67" t="s">
        <v>1635</v>
      </c>
      <c r="I281" s="20">
        <v>2017</v>
      </c>
      <c r="J281" s="19">
        <v>1</v>
      </c>
      <c r="K281" s="138" t="s">
        <v>1949</v>
      </c>
      <c r="L281" s="22">
        <v>8275775599</v>
      </c>
      <c r="M281" s="25">
        <v>60</v>
      </c>
      <c r="N281" s="25" t="s">
        <v>48</v>
      </c>
      <c r="O281" s="25">
        <v>52.92</v>
      </c>
      <c r="P281" s="25" t="s">
        <v>109</v>
      </c>
      <c r="Q281" s="25" t="s">
        <v>65</v>
      </c>
      <c r="R281" s="25" t="s">
        <v>51</v>
      </c>
      <c r="S281" s="25" t="s">
        <v>51</v>
      </c>
      <c r="T281" s="25" t="s">
        <v>51</v>
      </c>
      <c r="U281" s="25"/>
      <c r="V281" s="25"/>
      <c r="W281" s="25"/>
      <c r="X281" s="25"/>
      <c r="Y281" s="25"/>
      <c r="Z281" s="25"/>
      <c r="AA281" s="25"/>
      <c r="AB281" s="25"/>
      <c r="AC281" s="25" t="s">
        <v>100</v>
      </c>
      <c r="AD281" s="25" t="s">
        <v>53</v>
      </c>
      <c r="AE281" s="25" t="s">
        <v>1950</v>
      </c>
      <c r="AF281" s="25" t="s">
        <v>1951</v>
      </c>
      <c r="AG281" s="25" t="s">
        <v>1952</v>
      </c>
      <c r="AH281" s="25"/>
      <c r="AI281" s="19" t="s">
        <v>1953</v>
      </c>
      <c r="AJ281" s="25" t="s">
        <v>169</v>
      </c>
      <c r="AK281" s="25" t="s">
        <v>60</v>
      </c>
      <c r="AL281" s="25" t="s">
        <v>61</v>
      </c>
      <c r="AM281" s="25"/>
      <c r="AN281" s="25"/>
      <c r="AO281" s="72"/>
    </row>
    <row r="282" spans="1:41" ht="24" thickBot="1">
      <c r="A282" s="7">
        <v>44</v>
      </c>
      <c r="B282" s="58" t="s">
        <v>41</v>
      </c>
      <c r="C282" s="62" t="s">
        <v>1954</v>
      </c>
      <c r="D282" s="18" t="s">
        <v>1955</v>
      </c>
      <c r="E282" s="19" t="s">
        <v>73</v>
      </c>
      <c r="F282" s="65" t="s">
        <v>1633</v>
      </c>
      <c r="G282" s="66" t="s">
        <v>1634</v>
      </c>
      <c r="H282" s="67" t="s">
        <v>1635</v>
      </c>
      <c r="I282" s="20">
        <v>2017</v>
      </c>
      <c r="J282" s="19">
        <v>1</v>
      </c>
      <c r="K282" s="31" t="s">
        <v>1956</v>
      </c>
      <c r="L282" s="26">
        <v>9766742737</v>
      </c>
      <c r="M282" s="25">
        <v>69</v>
      </c>
      <c r="N282" s="25" t="s">
        <v>48</v>
      </c>
      <c r="O282" s="25">
        <v>46</v>
      </c>
      <c r="P282" s="25" t="s">
        <v>109</v>
      </c>
      <c r="Q282" s="25" t="s">
        <v>65</v>
      </c>
      <c r="R282" s="25" t="s">
        <v>51</v>
      </c>
      <c r="S282" s="25" t="s">
        <v>51</v>
      </c>
      <c r="T282" s="25" t="s">
        <v>51</v>
      </c>
      <c r="U282" s="25"/>
      <c r="V282" s="25"/>
      <c r="W282" s="25"/>
      <c r="X282" s="25"/>
      <c r="Y282" s="25"/>
      <c r="Z282" s="25"/>
      <c r="AA282" s="25"/>
      <c r="AB282" s="25"/>
      <c r="AC282" s="25" t="s">
        <v>100</v>
      </c>
      <c r="AD282" s="25" t="s">
        <v>53</v>
      </c>
      <c r="AE282" s="25" t="s">
        <v>1957</v>
      </c>
      <c r="AF282" s="25" t="s">
        <v>1958</v>
      </c>
      <c r="AG282" s="25" t="s">
        <v>1959</v>
      </c>
      <c r="AH282" s="25" t="s">
        <v>1960</v>
      </c>
      <c r="AI282" s="19">
        <v>7276776661</v>
      </c>
      <c r="AJ282" s="25" t="s">
        <v>59</v>
      </c>
      <c r="AK282" s="25" t="s">
        <v>60</v>
      </c>
      <c r="AL282" s="25" t="s">
        <v>61</v>
      </c>
      <c r="AM282" s="25"/>
      <c r="AN282" s="25"/>
      <c r="AO282" s="72"/>
    </row>
    <row r="283" spans="1:41" ht="21.75" thickBot="1">
      <c r="A283" s="7">
        <v>45</v>
      </c>
      <c r="B283" s="58" t="s">
        <v>41</v>
      </c>
      <c r="C283" s="137" t="s">
        <v>1961</v>
      </c>
      <c r="D283" s="18" t="s">
        <v>1962</v>
      </c>
      <c r="E283" s="19" t="s">
        <v>73</v>
      </c>
      <c r="F283" s="65" t="s">
        <v>1633</v>
      </c>
      <c r="G283" s="66" t="s">
        <v>1634</v>
      </c>
      <c r="H283" s="67" t="s">
        <v>1635</v>
      </c>
      <c r="I283" s="20">
        <v>2017</v>
      </c>
      <c r="J283" s="19">
        <v>1</v>
      </c>
      <c r="K283" s="138" t="s">
        <v>1963</v>
      </c>
      <c r="L283" s="22">
        <v>8446609192</v>
      </c>
      <c r="M283" s="25">
        <v>69.2</v>
      </c>
      <c r="N283" s="25" t="s">
        <v>48</v>
      </c>
      <c r="O283" s="25">
        <v>59.38</v>
      </c>
      <c r="P283" s="25" t="s">
        <v>109</v>
      </c>
      <c r="Q283" s="25" t="s">
        <v>65</v>
      </c>
      <c r="R283" s="25" t="s">
        <v>51</v>
      </c>
      <c r="S283" s="25" t="s">
        <v>51</v>
      </c>
      <c r="T283" s="25" t="s">
        <v>51</v>
      </c>
      <c r="U283" s="25"/>
      <c r="V283" s="25"/>
      <c r="W283" s="25"/>
      <c r="X283" s="25"/>
      <c r="Y283" s="25"/>
      <c r="Z283" s="25"/>
      <c r="AA283" s="25"/>
      <c r="AB283" s="25"/>
      <c r="AC283" s="25" t="s">
        <v>52</v>
      </c>
      <c r="AD283" s="25" t="s">
        <v>53</v>
      </c>
      <c r="AE283" s="25" t="s">
        <v>1964</v>
      </c>
      <c r="AF283" s="25" t="s">
        <v>1965</v>
      </c>
      <c r="AG283" s="25" t="s">
        <v>1966</v>
      </c>
      <c r="AH283" s="25" t="s">
        <v>1967</v>
      </c>
      <c r="AI283" s="19" t="s">
        <v>1968</v>
      </c>
      <c r="AJ283" s="25" t="s">
        <v>71</v>
      </c>
      <c r="AK283" s="25" t="s">
        <v>60</v>
      </c>
      <c r="AL283" s="25" t="s">
        <v>61</v>
      </c>
      <c r="AM283" s="25"/>
      <c r="AN283" s="25"/>
      <c r="AO283" s="72"/>
    </row>
    <row r="284" spans="1:41" ht="15.75" thickBot="1">
      <c r="A284" s="7">
        <v>58</v>
      </c>
      <c r="B284" s="58" t="s">
        <v>41</v>
      </c>
      <c r="C284" s="137" t="s">
        <v>1969</v>
      </c>
      <c r="D284" s="25" t="s">
        <v>1970</v>
      </c>
      <c r="E284" s="19" t="s">
        <v>73</v>
      </c>
      <c r="F284" s="65" t="s">
        <v>1633</v>
      </c>
      <c r="G284" s="66" t="s">
        <v>1634</v>
      </c>
      <c r="H284" s="67" t="s">
        <v>1635</v>
      </c>
      <c r="I284" s="20">
        <v>2017</v>
      </c>
      <c r="J284" s="19">
        <v>1</v>
      </c>
      <c r="K284" s="138" t="s">
        <v>1971</v>
      </c>
      <c r="L284" s="22">
        <v>9665159926</v>
      </c>
      <c r="M284" s="25">
        <v>8</v>
      </c>
      <c r="N284" s="25" t="s">
        <v>50</v>
      </c>
      <c r="O284" s="25">
        <v>47.85</v>
      </c>
      <c r="P284" s="25"/>
      <c r="Q284" s="25" t="s">
        <v>50</v>
      </c>
      <c r="R284" s="25" t="s">
        <v>51</v>
      </c>
      <c r="S284" s="25" t="s">
        <v>51</v>
      </c>
      <c r="T284" s="25" t="s">
        <v>51</v>
      </c>
      <c r="U284" s="25"/>
      <c r="V284" s="25"/>
      <c r="W284" s="25"/>
      <c r="X284" s="25"/>
      <c r="Y284" s="25"/>
      <c r="Z284" s="25"/>
      <c r="AA284" s="25"/>
      <c r="AB284" s="25"/>
      <c r="AC284" s="25" t="s">
        <v>51</v>
      </c>
      <c r="AD284" s="25" t="s">
        <v>53</v>
      </c>
      <c r="AE284" s="25" t="s">
        <v>1972</v>
      </c>
      <c r="AF284" s="25" t="s">
        <v>1973</v>
      </c>
      <c r="AG284" s="25" t="s">
        <v>1974</v>
      </c>
      <c r="AH284" s="25"/>
      <c r="AI284" s="19">
        <v>9765920765</v>
      </c>
      <c r="AJ284" s="25"/>
      <c r="AK284" s="25" t="s">
        <v>60</v>
      </c>
      <c r="AL284" s="25" t="s">
        <v>61</v>
      </c>
      <c r="AM284" s="25"/>
      <c r="AN284" s="25"/>
      <c r="AO284" s="72"/>
    </row>
    <row r="285" spans="1:41" ht="15.75" thickBot="1">
      <c r="A285" s="7">
        <v>65</v>
      </c>
      <c r="B285" s="58" t="s">
        <v>41</v>
      </c>
      <c r="C285" s="137" t="s">
        <v>1975</v>
      </c>
      <c r="D285" s="25" t="s">
        <v>1976</v>
      </c>
      <c r="E285" s="19" t="s">
        <v>73</v>
      </c>
      <c r="F285" s="65" t="s">
        <v>1633</v>
      </c>
      <c r="G285" s="66" t="s">
        <v>1634</v>
      </c>
      <c r="H285" s="67" t="s">
        <v>1635</v>
      </c>
      <c r="I285" s="20">
        <v>2017</v>
      </c>
      <c r="J285" s="19">
        <v>1</v>
      </c>
      <c r="K285" s="138" t="s">
        <v>1977</v>
      </c>
      <c r="L285" s="22">
        <v>9168215949</v>
      </c>
      <c r="M285" s="25"/>
      <c r="N285" s="25" t="s">
        <v>1978</v>
      </c>
      <c r="O285" s="25" t="s">
        <v>1979</v>
      </c>
      <c r="P285" s="25" t="s">
        <v>109</v>
      </c>
      <c r="Q285" s="25" t="s">
        <v>1978</v>
      </c>
      <c r="R285" s="141" t="s">
        <v>51</v>
      </c>
      <c r="S285" s="141" t="s">
        <v>51</v>
      </c>
      <c r="T285" s="141" t="s">
        <v>51</v>
      </c>
      <c r="U285" s="25"/>
      <c r="V285" s="25"/>
      <c r="W285" s="25"/>
      <c r="X285" s="25"/>
      <c r="Y285" s="25"/>
      <c r="Z285" s="25"/>
      <c r="AA285" s="25"/>
      <c r="AB285" s="25"/>
      <c r="AC285" s="25" t="s">
        <v>51</v>
      </c>
      <c r="AD285" s="25" t="s">
        <v>53</v>
      </c>
      <c r="AE285" s="25" t="s">
        <v>1980</v>
      </c>
      <c r="AF285" s="25" t="s">
        <v>1981</v>
      </c>
      <c r="AG285" s="25" t="s">
        <v>1325</v>
      </c>
      <c r="AH285" s="25"/>
      <c r="AI285" s="19">
        <v>7744040113</v>
      </c>
      <c r="AJ285" s="25"/>
      <c r="AK285" s="25" t="s">
        <v>60</v>
      </c>
      <c r="AL285" s="25" t="s">
        <v>61</v>
      </c>
      <c r="AM285" s="25"/>
      <c r="AN285" s="25"/>
      <c r="AO285" s="72"/>
    </row>
    <row r="286" spans="1:41" ht="15.75" thickBot="1">
      <c r="A286" s="7">
        <v>78</v>
      </c>
      <c r="B286" s="135" t="s">
        <v>41</v>
      </c>
      <c r="C286" s="94" t="s">
        <v>1982</v>
      </c>
      <c r="D286" s="95" t="s">
        <v>1983</v>
      </c>
      <c r="E286" s="95" t="s">
        <v>73</v>
      </c>
      <c r="F286" s="65" t="s">
        <v>1633</v>
      </c>
      <c r="G286" s="66" t="s">
        <v>1634</v>
      </c>
      <c r="H286" s="67" t="s">
        <v>1635</v>
      </c>
      <c r="I286" s="95" t="s">
        <v>1655</v>
      </c>
      <c r="J286" s="95">
        <v>2</v>
      </c>
      <c r="K286" s="96" t="s">
        <v>1984</v>
      </c>
      <c r="L286" s="143">
        <v>8625001404</v>
      </c>
      <c r="M286" s="95">
        <v>64.34</v>
      </c>
      <c r="N286" s="95" t="s">
        <v>733</v>
      </c>
      <c r="O286" s="95">
        <v>50</v>
      </c>
      <c r="P286" s="95" t="s">
        <v>49</v>
      </c>
      <c r="Q286" s="95" t="s">
        <v>733</v>
      </c>
      <c r="R286" s="110" t="s">
        <v>51</v>
      </c>
      <c r="S286" s="110" t="s">
        <v>51</v>
      </c>
      <c r="T286" s="110" t="s">
        <v>51</v>
      </c>
      <c r="U286" s="111"/>
      <c r="V286" s="111"/>
      <c r="W286" s="111"/>
      <c r="X286" s="111"/>
      <c r="Y286" s="111"/>
      <c r="Z286" s="111"/>
      <c r="AA286" s="111"/>
      <c r="AB286" s="111"/>
      <c r="AC286" s="95" t="s">
        <v>717</v>
      </c>
      <c r="AD286" s="95" t="s">
        <v>53</v>
      </c>
      <c r="AE286" s="96" t="s">
        <v>1985</v>
      </c>
      <c r="AF286" s="95" t="s">
        <v>1986</v>
      </c>
      <c r="AG286" s="95" t="s">
        <v>1987</v>
      </c>
      <c r="AH286" s="95" t="s">
        <v>335</v>
      </c>
      <c r="AI286" s="110"/>
      <c r="AJ286" s="95" t="s">
        <v>1988</v>
      </c>
      <c r="AK286" s="95" t="s">
        <v>60</v>
      </c>
      <c r="AL286" s="95" t="s">
        <v>61</v>
      </c>
      <c r="AM286" s="95"/>
      <c r="AN286" s="111"/>
      <c r="AO286" s="113"/>
    </row>
    <row r="287" spans="1:41" ht="15.75" thickBot="1">
      <c r="A287" s="7">
        <v>88</v>
      </c>
      <c r="B287" s="58" t="s">
        <v>41</v>
      </c>
      <c r="C287" s="17" t="s">
        <v>1989</v>
      </c>
      <c r="D287" s="25" t="s">
        <v>1990</v>
      </c>
      <c r="E287" s="19" t="s">
        <v>73</v>
      </c>
      <c r="F287" s="65" t="s">
        <v>1633</v>
      </c>
      <c r="G287" s="66" t="s">
        <v>1634</v>
      </c>
      <c r="H287" s="67" t="s">
        <v>1635</v>
      </c>
      <c r="I287" s="20">
        <v>2017</v>
      </c>
      <c r="J287" s="19">
        <v>1</v>
      </c>
      <c r="K287" s="31" t="s">
        <v>1991</v>
      </c>
      <c r="L287" s="22">
        <v>8942972369</v>
      </c>
      <c r="M287" s="25">
        <v>87.66</v>
      </c>
      <c r="N287" s="25"/>
      <c r="O287" s="25">
        <v>76.8</v>
      </c>
      <c r="P287" s="25"/>
      <c r="Q287" s="25"/>
      <c r="R287" s="25" t="s">
        <v>51</v>
      </c>
      <c r="S287" s="25" t="s">
        <v>51</v>
      </c>
      <c r="T287" s="25" t="s">
        <v>51</v>
      </c>
      <c r="U287" s="25"/>
      <c r="V287" s="25"/>
      <c r="W287" s="25"/>
      <c r="X287" s="25"/>
      <c r="Y287" s="25"/>
      <c r="Z287" s="25"/>
      <c r="AA287" s="25"/>
      <c r="AB287" s="25"/>
      <c r="AC287" s="25"/>
      <c r="AD287" s="25" t="s">
        <v>53</v>
      </c>
      <c r="AE287" s="25"/>
      <c r="AF287" s="25"/>
      <c r="AG287" s="25"/>
      <c r="AH287" s="25"/>
      <c r="AI287" s="19"/>
      <c r="AJ287" s="25"/>
      <c r="AK287" s="25"/>
      <c r="AL287" s="25"/>
      <c r="AM287" s="25"/>
      <c r="AN287" s="25"/>
      <c r="AO287" s="72"/>
    </row>
    <row r="288" spans="1:41" ht="15.75" thickBot="1">
      <c r="A288" s="7">
        <v>101</v>
      </c>
      <c r="B288" s="58" t="s">
        <v>41</v>
      </c>
      <c r="C288" s="137" t="s">
        <v>1992</v>
      </c>
      <c r="D288" s="25" t="s">
        <v>1993</v>
      </c>
      <c r="E288" s="19" t="s">
        <v>73</v>
      </c>
      <c r="F288" s="65" t="s">
        <v>1633</v>
      </c>
      <c r="G288" s="66" t="s">
        <v>1634</v>
      </c>
      <c r="H288" s="67" t="s">
        <v>1635</v>
      </c>
      <c r="I288" s="20">
        <v>2017</v>
      </c>
      <c r="J288" s="19">
        <v>1</v>
      </c>
      <c r="K288" s="138" t="s">
        <v>1994</v>
      </c>
      <c r="L288" s="22">
        <v>7878606002</v>
      </c>
      <c r="M288" s="25"/>
      <c r="N288" s="25" t="s">
        <v>851</v>
      </c>
      <c r="O288" s="25"/>
      <c r="P288" s="25" t="s">
        <v>49</v>
      </c>
      <c r="Q288" s="25" t="s">
        <v>851</v>
      </c>
      <c r="R288" s="25" t="s">
        <v>51</v>
      </c>
      <c r="S288" s="25" t="s">
        <v>51</v>
      </c>
      <c r="T288" s="25" t="s">
        <v>51</v>
      </c>
      <c r="U288" s="25"/>
      <c r="V288" s="25"/>
      <c r="W288" s="25"/>
      <c r="X288" s="25"/>
      <c r="Y288" s="25"/>
      <c r="Z288" s="25"/>
      <c r="AA288" s="25"/>
      <c r="AB288" s="25"/>
      <c r="AC288" s="25" t="s">
        <v>100</v>
      </c>
      <c r="AD288" s="25" t="s">
        <v>53</v>
      </c>
      <c r="AE288" s="25" t="s">
        <v>1995</v>
      </c>
      <c r="AF288" s="25" t="s">
        <v>1996</v>
      </c>
      <c r="AG288" s="25" t="s">
        <v>1997</v>
      </c>
      <c r="AH288" s="25" t="s">
        <v>1998</v>
      </c>
      <c r="AI288" s="19" t="s">
        <v>1999</v>
      </c>
      <c r="AJ288" s="25" t="s">
        <v>59</v>
      </c>
      <c r="AK288" s="25" t="s">
        <v>60</v>
      </c>
      <c r="AL288" s="25" t="s">
        <v>61</v>
      </c>
      <c r="AM288" s="25"/>
      <c r="AN288" s="25"/>
      <c r="AO288" s="72"/>
    </row>
    <row r="289" spans="1:41" ht="15.75" thickBot="1">
      <c r="A289" s="7">
        <v>111</v>
      </c>
      <c r="B289" s="135" t="s">
        <v>41</v>
      </c>
      <c r="C289" s="94" t="s">
        <v>2000</v>
      </c>
      <c r="D289" s="95" t="s">
        <v>2001</v>
      </c>
      <c r="E289" s="95" t="s">
        <v>44</v>
      </c>
      <c r="F289" s="65" t="s">
        <v>1633</v>
      </c>
      <c r="G289" s="66" t="s">
        <v>1634</v>
      </c>
      <c r="H289" s="67" t="s">
        <v>1635</v>
      </c>
      <c r="I289" s="95" t="s">
        <v>1655</v>
      </c>
      <c r="J289" s="95">
        <v>2</v>
      </c>
      <c r="K289" s="96" t="s">
        <v>2002</v>
      </c>
      <c r="L289" s="97">
        <v>9867711971</v>
      </c>
      <c r="M289" s="95">
        <v>3.04</v>
      </c>
      <c r="N289" s="95" t="s">
        <v>2003</v>
      </c>
      <c r="O289" s="95">
        <v>3.04</v>
      </c>
      <c r="P289" s="95" t="s">
        <v>2004</v>
      </c>
      <c r="Q289" s="95" t="s">
        <v>2003</v>
      </c>
      <c r="R289" s="110" t="s">
        <v>51</v>
      </c>
      <c r="S289" s="110" t="s">
        <v>51</v>
      </c>
      <c r="T289" s="110" t="s">
        <v>51</v>
      </c>
      <c r="U289" s="111"/>
      <c r="V289" s="111"/>
      <c r="W289" s="111"/>
      <c r="X289" s="111"/>
      <c r="Y289" s="111"/>
      <c r="Z289" s="111"/>
      <c r="AA289" s="111"/>
      <c r="AB289" s="111"/>
      <c r="AC289" s="95" t="s">
        <v>52</v>
      </c>
      <c r="AD289" s="95" t="s">
        <v>53</v>
      </c>
      <c r="AE289" s="96" t="s">
        <v>2005</v>
      </c>
      <c r="AF289" s="95">
        <v>35948</v>
      </c>
      <c r="AG289" s="95" t="s">
        <v>2006</v>
      </c>
      <c r="AH289" s="95" t="s">
        <v>2007</v>
      </c>
      <c r="AI289" s="110"/>
      <c r="AJ289" s="95"/>
      <c r="AK289" s="95" t="s">
        <v>2008</v>
      </c>
      <c r="AL289" s="95" t="s">
        <v>2009</v>
      </c>
      <c r="AM289" s="95"/>
      <c r="AN289" s="111"/>
      <c r="AO289" s="113"/>
    </row>
    <row r="290" spans="1:41" ht="15.75" thickBot="1">
      <c r="A290" s="7">
        <v>119</v>
      </c>
      <c r="B290" s="58" t="s">
        <v>41</v>
      </c>
      <c r="C290" s="137" t="s">
        <v>2010</v>
      </c>
      <c r="D290" s="25" t="s">
        <v>2011</v>
      </c>
      <c r="E290" s="19" t="s">
        <v>44</v>
      </c>
      <c r="F290" s="65" t="s">
        <v>1633</v>
      </c>
      <c r="G290" s="66" t="s">
        <v>1634</v>
      </c>
      <c r="H290" s="67" t="s">
        <v>1635</v>
      </c>
      <c r="I290" s="20">
        <v>2017</v>
      </c>
      <c r="J290" s="19">
        <v>1</v>
      </c>
      <c r="K290" s="138" t="s">
        <v>2012</v>
      </c>
      <c r="L290" s="22">
        <v>9767918197</v>
      </c>
      <c r="M290" s="25" t="s">
        <v>261</v>
      </c>
      <c r="N290" s="25" t="s">
        <v>50</v>
      </c>
      <c r="O290" s="25">
        <v>58</v>
      </c>
      <c r="P290" s="25" t="s">
        <v>49</v>
      </c>
      <c r="Q290" s="25" t="s">
        <v>50</v>
      </c>
      <c r="R290" s="141" t="s">
        <v>51</v>
      </c>
      <c r="S290" s="141" t="s">
        <v>51</v>
      </c>
      <c r="T290" s="141" t="s">
        <v>51</v>
      </c>
      <c r="U290" s="25"/>
      <c r="V290" s="25"/>
      <c r="W290" s="25"/>
      <c r="X290" s="25"/>
      <c r="Y290" s="25"/>
      <c r="Z290" s="25"/>
      <c r="AA290" s="25"/>
      <c r="AB290" s="25"/>
      <c r="AC290" s="25" t="s">
        <v>100</v>
      </c>
      <c r="AD290" s="25" t="s">
        <v>53</v>
      </c>
      <c r="AE290" s="25" t="s">
        <v>2013</v>
      </c>
      <c r="AF290" s="25" t="s">
        <v>2014</v>
      </c>
      <c r="AG290" s="25" t="s">
        <v>147</v>
      </c>
      <c r="AH290" s="25" t="s">
        <v>2015</v>
      </c>
      <c r="AI290" s="19" t="s">
        <v>2016</v>
      </c>
      <c r="AJ290" s="25" t="s">
        <v>169</v>
      </c>
      <c r="AK290" s="25" t="s">
        <v>60</v>
      </c>
      <c r="AL290" s="25" t="s">
        <v>61</v>
      </c>
      <c r="AM290" s="25"/>
      <c r="AN290" s="25"/>
      <c r="AO290" s="72"/>
    </row>
    <row r="291" spans="1:41" ht="15.75" thickBot="1">
      <c r="A291" s="7">
        <v>125</v>
      </c>
      <c r="B291" s="73" t="s">
        <v>41</v>
      </c>
      <c r="C291" s="63" t="s">
        <v>2017</v>
      </c>
      <c r="D291" s="64" t="s">
        <v>2018</v>
      </c>
      <c r="E291" s="64" t="s">
        <v>73</v>
      </c>
      <c r="F291" s="65" t="s">
        <v>1633</v>
      </c>
      <c r="G291" s="66" t="s">
        <v>1634</v>
      </c>
      <c r="H291" s="67" t="s">
        <v>1635</v>
      </c>
      <c r="I291" s="64" t="s">
        <v>1655</v>
      </c>
      <c r="J291" s="64">
        <v>3</v>
      </c>
      <c r="K291" s="68" t="s">
        <v>2019</v>
      </c>
      <c r="L291" s="69">
        <v>9689278080</v>
      </c>
      <c r="M291" s="64">
        <v>60</v>
      </c>
      <c r="N291" s="64" t="s">
        <v>126</v>
      </c>
      <c r="O291" s="64">
        <v>70</v>
      </c>
      <c r="P291" s="64" t="s">
        <v>49</v>
      </c>
      <c r="Q291" s="64" t="s">
        <v>2020</v>
      </c>
      <c r="R291" s="20" t="s">
        <v>51</v>
      </c>
      <c r="S291" s="20" t="s">
        <v>51</v>
      </c>
      <c r="T291" s="20" t="s">
        <v>51</v>
      </c>
      <c r="U291" s="70"/>
      <c r="V291" s="70"/>
      <c r="W291" s="70"/>
      <c r="X291" s="70"/>
      <c r="Y291" s="70"/>
      <c r="Z291" s="70"/>
      <c r="AA291" s="70"/>
      <c r="AB291" s="70"/>
      <c r="AC291" s="64" t="s">
        <v>100</v>
      </c>
      <c r="AD291" s="64" t="s">
        <v>53</v>
      </c>
      <c r="AE291" s="68" t="s">
        <v>2021</v>
      </c>
      <c r="AF291" s="64" t="s">
        <v>2022</v>
      </c>
      <c r="AG291" s="64" t="s">
        <v>77</v>
      </c>
      <c r="AH291" s="64" t="s">
        <v>2023</v>
      </c>
      <c r="AI291" s="19"/>
      <c r="AJ291" s="64" t="s">
        <v>59</v>
      </c>
      <c r="AK291" s="64" t="s">
        <v>266</v>
      </c>
      <c r="AL291" s="64" t="s">
        <v>61</v>
      </c>
      <c r="AM291" s="64"/>
      <c r="AN291" s="70"/>
      <c r="AO291" s="72"/>
    </row>
    <row r="292" spans="1:41" ht="15.75" thickBot="1">
      <c r="A292" s="7">
        <v>127</v>
      </c>
      <c r="B292" s="73" t="s">
        <v>41</v>
      </c>
      <c r="C292" s="63" t="s">
        <v>2024</v>
      </c>
      <c r="D292" s="64" t="s">
        <v>2025</v>
      </c>
      <c r="E292" s="64" t="s">
        <v>73</v>
      </c>
      <c r="F292" s="65" t="s">
        <v>1633</v>
      </c>
      <c r="G292" s="66" t="s">
        <v>1634</v>
      </c>
      <c r="H292" s="67" t="s">
        <v>1635</v>
      </c>
      <c r="I292" s="64" t="s">
        <v>1655</v>
      </c>
      <c r="J292" s="64">
        <v>3</v>
      </c>
      <c r="K292" s="68" t="s">
        <v>2026</v>
      </c>
      <c r="L292" s="69">
        <v>8605796555</v>
      </c>
      <c r="M292" s="64">
        <v>72.8</v>
      </c>
      <c r="N292" s="64" t="s">
        <v>733</v>
      </c>
      <c r="O292" s="64">
        <v>60</v>
      </c>
      <c r="P292" s="64" t="s">
        <v>109</v>
      </c>
      <c r="Q292" s="64" t="s">
        <v>733</v>
      </c>
      <c r="R292" s="20" t="s">
        <v>51</v>
      </c>
      <c r="S292" s="20" t="s">
        <v>51</v>
      </c>
      <c r="T292" s="20" t="s">
        <v>51</v>
      </c>
      <c r="U292" s="70"/>
      <c r="V292" s="70"/>
      <c r="W292" s="70"/>
      <c r="X292" s="70"/>
      <c r="Y292" s="70"/>
      <c r="Z292" s="70"/>
      <c r="AA292" s="70"/>
      <c r="AB292" s="70"/>
      <c r="AC292" s="64" t="s">
        <v>100</v>
      </c>
      <c r="AD292" s="64" t="s">
        <v>53</v>
      </c>
      <c r="AE292" s="68" t="s">
        <v>2027</v>
      </c>
      <c r="AF292" s="64">
        <v>35646</v>
      </c>
      <c r="AG292" s="64" t="s">
        <v>147</v>
      </c>
      <c r="AH292" s="64" t="s">
        <v>574</v>
      </c>
      <c r="AI292" s="19"/>
      <c r="AJ292" s="64" t="s">
        <v>59</v>
      </c>
      <c r="AK292" s="64" t="s">
        <v>60</v>
      </c>
      <c r="AL292" s="64" t="s">
        <v>61</v>
      </c>
      <c r="AM292" s="64"/>
      <c r="AN292" s="70"/>
      <c r="AO292" s="72"/>
    </row>
    <row r="293" spans="1:41" ht="15.75" thickBot="1">
      <c r="A293" s="7">
        <v>154</v>
      </c>
      <c r="B293" s="58" t="s">
        <v>41</v>
      </c>
      <c r="C293" s="137" t="s">
        <v>2028</v>
      </c>
      <c r="D293" s="25" t="s">
        <v>2029</v>
      </c>
      <c r="E293" s="19" t="s">
        <v>44</v>
      </c>
      <c r="F293" s="65" t="s">
        <v>1633</v>
      </c>
      <c r="G293" s="66" t="s">
        <v>1634</v>
      </c>
      <c r="H293" s="67" t="s">
        <v>1635</v>
      </c>
      <c r="I293" s="20">
        <v>2017</v>
      </c>
      <c r="J293" s="19">
        <v>1</v>
      </c>
      <c r="K293" s="138" t="s">
        <v>2030</v>
      </c>
      <c r="L293" s="22">
        <v>7994569567</v>
      </c>
      <c r="M293" s="25"/>
      <c r="N293" s="25" t="s">
        <v>50</v>
      </c>
      <c r="O293" s="25"/>
      <c r="P293" s="25" t="s">
        <v>49</v>
      </c>
      <c r="Q293" s="25" t="s">
        <v>50</v>
      </c>
      <c r="R293" s="25" t="s">
        <v>51</v>
      </c>
      <c r="S293" s="25" t="s">
        <v>51</v>
      </c>
      <c r="T293" s="25" t="s">
        <v>51</v>
      </c>
      <c r="U293" s="25"/>
      <c r="V293" s="25"/>
      <c r="W293" s="25"/>
      <c r="X293" s="25"/>
      <c r="Y293" s="25"/>
      <c r="Z293" s="25"/>
      <c r="AA293" s="25"/>
      <c r="AB293" s="25"/>
      <c r="AC293" s="25" t="s">
        <v>100</v>
      </c>
      <c r="AD293" s="25" t="s">
        <v>53</v>
      </c>
      <c r="AE293" s="25"/>
      <c r="AF293" s="25" t="s">
        <v>2031</v>
      </c>
      <c r="AG293" s="25" t="s">
        <v>2032</v>
      </c>
      <c r="AH293" s="25" t="s">
        <v>2033</v>
      </c>
      <c r="AI293" s="19" t="s">
        <v>2034</v>
      </c>
      <c r="AJ293" s="25"/>
      <c r="AK293" s="25" t="s">
        <v>60</v>
      </c>
      <c r="AL293" s="25" t="s">
        <v>61</v>
      </c>
      <c r="AM293" s="25"/>
      <c r="AN293" s="25"/>
      <c r="AO293" s="72"/>
    </row>
    <row r="294" spans="1:41" ht="15.75" thickBot="1">
      <c r="A294" s="7">
        <v>161</v>
      </c>
      <c r="B294" s="144" t="s">
        <v>41</v>
      </c>
      <c r="C294" s="94" t="s">
        <v>2035</v>
      </c>
      <c r="D294" s="95" t="s">
        <v>2036</v>
      </c>
      <c r="E294" s="145" t="s">
        <v>44</v>
      </c>
      <c r="F294" s="65" t="s">
        <v>1633</v>
      </c>
      <c r="G294" s="66" t="s">
        <v>1634</v>
      </c>
      <c r="H294" s="67" t="s">
        <v>1635</v>
      </c>
      <c r="I294" s="95" t="s">
        <v>1655</v>
      </c>
      <c r="J294" s="95">
        <v>2</v>
      </c>
      <c r="K294" s="146" t="s">
        <v>2037</v>
      </c>
      <c r="L294" s="147">
        <v>8698582193</v>
      </c>
      <c r="M294" s="145">
        <v>75</v>
      </c>
      <c r="N294" s="145" t="s">
        <v>50</v>
      </c>
      <c r="O294" s="145">
        <v>60</v>
      </c>
      <c r="P294" s="145" t="s">
        <v>2038</v>
      </c>
      <c r="Q294" s="145" t="s">
        <v>2039</v>
      </c>
      <c r="R294" s="148" t="s">
        <v>51</v>
      </c>
      <c r="S294" s="148" t="s">
        <v>51</v>
      </c>
      <c r="T294" s="148" t="s">
        <v>51</v>
      </c>
      <c r="U294" s="149"/>
      <c r="V294" s="149"/>
      <c r="W294" s="149"/>
      <c r="X294" s="149"/>
      <c r="Y294" s="149"/>
      <c r="Z294" s="149"/>
      <c r="AA294" s="149"/>
      <c r="AB294" s="149"/>
      <c r="AC294" s="145" t="s">
        <v>100</v>
      </c>
      <c r="AD294" s="95" t="s">
        <v>53</v>
      </c>
      <c r="AE294" s="146" t="s">
        <v>2040</v>
      </c>
      <c r="AF294" s="145">
        <v>34710</v>
      </c>
      <c r="AG294" s="145" t="s">
        <v>588</v>
      </c>
      <c r="AH294" s="145" t="s">
        <v>2041</v>
      </c>
      <c r="AI294" s="148"/>
      <c r="AJ294" s="145" t="s">
        <v>59</v>
      </c>
      <c r="AK294" s="145" t="s">
        <v>60</v>
      </c>
      <c r="AL294" s="145" t="s">
        <v>61</v>
      </c>
      <c r="AM294" s="145"/>
      <c r="AN294" s="149"/>
      <c r="AO294" s="150"/>
    </row>
    <row r="295" spans="1:41" ht="15.75" thickBot="1">
      <c r="A295" s="7">
        <v>163</v>
      </c>
      <c r="B295" s="151" t="s">
        <v>41</v>
      </c>
      <c r="C295" s="152" t="s">
        <v>2042</v>
      </c>
      <c r="D295" s="153" t="s">
        <v>2043</v>
      </c>
      <c r="E295" s="153" t="s">
        <v>73</v>
      </c>
      <c r="F295" s="65" t="s">
        <v>1633</v>
      </c>
      <c r="G295" s="66" t="s">
        <v>1634</v>
      </c>
      <c r="H295" s="67" t="s">
        <v>1635</v>
      </c>
      <c r="I295" s="153" t="s">
        <v>1655</v>
      </c>
      <c r="J295" s="153">
        <v>3</v>
      </c>
      <c r="K295" s="154" t="s">
        <v>2044</v>
      </c>
      <c r="L295" s="155">
        <v>9545028222</v>
      </c>
      <c r="M295" s="153">
        <v>66</v>
      </c>
      <c r="N295" s="153" t="s">
        <v>126</v>
      </c>
      <c r="O295" s="153">
        <v>64</v>
      </c>
      <c r="P295" s="153" t="s">
        <v>49</v>
      </c>
      <c r="Q295" s="153" t="s">
        <v>1978</v>
      </c>
      <c r="R295" s="142" t="s">
        <v>51</v>
      </c>
      <c r="S295" s="142" t="s">
        <v>51</v>
      </c>
      <c r="T295" s="142" t="s">
        <v>51</v>
      </c>
      <c r="U295" s="156"/>
      <c r="V295" s="156"/>
      <c r="W295" s="156"/>
      <c r="X295" s="156"/>
      <c r="Y295" s="156"/>
      <c r="Z295" s="156"/>
      <c r="AA295" s="156"/>
      <c r="AB295" s="156"/>
      <c r="AC295" s="153" t="s">
        <v>100</v>
      </c>
      <c r="AD295" s="64" t="s">
        <v>53</v>
      </c>
      <c r="AE295" s="154" t="s">
        <v>2045</v>
      </c>
      <c r="AF295" s="153">
        <v>35835</v>
      </c>
      <c r="AG295" s="153" t="s">
        <v>458</v>
      </c>
      <c r="AH295" s="153" t="s">
        <v>2046</v>
      </c>
      <c r="AI295" s="157"/>
      <c r="AJ295" s="153" t="s">
        <v>59</v>
      </c>
      <c r="AK295" s="153" t="s">
        <v>60</v>
      </c>
      <c r="AL295" s="153" t="s">
        <v>61</v>
      </c>
      <c r="AM295" s="153"/>
      <c r="AN295" s="156"/>
      <c r="AO295" s="158"/>
    </row>
    <row r="296" spans="1:41" ht="46.5" thickBot="1">
      <c r="A296" s="7">
        <v>170</v>
      </c>
      <c r="B296" s="28" t="s">
        <v>41</v>
      </c>
      <c r="C296" s="119" t="s">
        <v>2047</v>
      </c>
      <c r="D296" s="52" t="s">
        <v>2048</v>
      </c>
      <c r="E296" s="41" t="s">
        <v>73</v>
      </c>
      <c r="F296" s="65" t="s">
        <v>1633</v>
      </c>
      <c r="G296" s="66" t="s">
        <v>1634</v>
      </c>
      <c r="H296" s="67" t="s">
        <v>1635</v>
      </c>
      <c r="I296" s="42">
        <v>2017</v>
      </c>
      <c r="J296" s="41">
        <v>1</v>
      </c>
      <c r="K296" s="140" t="s">
        <v>2049</v>
      </c>
      <c r="L296" s="53">
        <v>7567005600</v>
      </c>
      <c r="M296" s="40">
        <v>79</v>
      </c>
      <c r="N296" s="40" t="s">
        <v>851</v>
      </c>
      <c r="O296" s="40">
        <v>74</v>
      </c>
      <c r="P296" s="40" t="s">
        <v>49</v>
      </c>
      <c r="Q296" s="40" t="s">
        <v>2050</v>
      </c>
      <c r="R296" s="40" t="s">
        <v>51</v>
      </c>
      <c r="S296" s="40" t="s">
        <v>51</v>
      </c>
      <c r="T296" s="40" t="s">
        <v>51</v>
      </c>
      <c r="U296" s="40"/>
      <c r="V296" s="40"/>
      <c r="W296" s="40"/>
      <c r="X296" s="40"/>
      <c r="Y296" s="40"/>
      <c r="Z296" s="40"/>
      <c r="AA296" s="40"/>
      <c r="AB296" s="40"/>
      <c r="AC296" s="40" t="s">
        <v>52</v>
      </c>
      <c r="AD296" s="40" t="s">
        <v>53</v>
      </c>
      <c r="AE296" s="40" t="s">
        <v>2051</v>
      </c>
      <c r="AF296" s="40" t="s">
        <v>2052</v>
      </c>
      <c r="AG296" s="40" t="s">
        <v>2053</v>
      </c>
      <c r="AH296" s="40" t="s">
        <v>2054</v>
      </c>
      <c r="AI296" s="41" t="s">
        <v>2055</v>
      </c>
      <c r="AJ296" s="40" t="s">
        <v>59</v>
      </c>
      <c r="AK296" s="40" t="s">
        <v>60</v>
      </c>
      <c r="AL296" s="40" t="s">
        <v>61</v>
      </c>
      <c r="AM296" s="40"/>
      <c r="AN296" s="40"/>
      <c r="AO296" s="85"/>
    </row>
    <row r="297" spans="1:41" ht="15.75" thickBot="1">
      <c r="A297" s="7">
        <v>174</v>
      </c>
      <c r="B297" s="28" t="s">
        <v>41</v>
      </c>
      <c r="C297" s="159" t="s">
        <v>2056</v>
      </c>
      <c r="D297" s="25" t="s">
        <v>2057</v>
      </c>
      <c r="E297" s="160" t="s">
        <v>73</v>
      </c>
      <c r="F297" s="65" t="s">
        <v>1633</v>
      </c>
      <c r="G297" s="66" t="s">
        <v>1634</v>
      </c>
      <c r="H297" s="67" t="s">
        <v>1635</v>
      </c>
      <c r="I297" s="161">
        <v>2017</v>
      </c>
      <c r="J297" s="160">
        <v>1</v>
      </c>
      <c r="K297" s="162" t="s">
        <v>2058</v>
      </c>
      <c r="L297" s="163">
        <v>8119814222</v>
      </c>
      <c r="M297" s="164">
        <v>47.83</v>
      </c>
      <c r="N297" s="164" t="s">
        <v>1405</v>
      </c>
      <c r="O297" s="164">
        <v>49.8</v>
      </c>
      <c r="P297" s="164" t="s">
        <v>49</v>
      </c>
      <c r="Q297" s="164" t="s">
        <v>1405</v>
      </c>
      <c r="R297" s="141" t="s">
        <v>51</v>
      </c>
      <c r="S297" s="141" t="s">
        <v>51</v>
      </c>
      <c r="T297" s="141" t="s">
        <v>51</v>
      </c>
      <c r="U297" s="164"/>
      <c r="V297" s="164"/>
      <c r="W297" s="164"/>
      <c r="X297" s="164"/>
      <c r="Y297" s="164"/>
      <c r="Z297" s="164"/>
      <c r="AA297" s="164"/>
      <c r="AB297" s="164"/>
      <c r="AC297" s="164" t="s">
        <v>52</v>
      </c>
      <c r="AD297" s="25" t="s">
        <v>53</v>
      </c>
      <c r="AE297" s="164" t="s">
        <v>2059</v>
      </c>
      <c r="AF297" s="164"/>
      <c r="AG297" s="164" t="s">
        <v>2060</v>
      </c>
      <c r="AH297" s="164" t="s">
        <v>2061</v>
      </c>
      <c r="AI297" s="160" t="s">
        <v>2062</v>
      </c>
      <c r="AJ297" s="164"/>
      <c r="AK297" s="164"/>
      <c r="AL297" s="164" t="s">
        <v>61</v>
      </c>
      <c r="AM297" s="164"/>
      <c r="AN297" s="164"/>
      <c r="AO297" s="165"/>
    </row>
    <row r="298" spans="1:41" ht="15.75" thickBot="1">
      <c r="A298" s="7">
        <v>184</v>
      </c>
      <c r="B298" s="28" t="s">
        <v>41</v>
      </c>
      <c r="C298" s="137" t="s">
        <v>2063</v>
      </c>
      <c r="D298" s="25" t="s">
        <v>2064</v>
      </c>
      <c r="E298" s="19" t="s">
        <v>73</v>
      </c>
      <c r="F298" s="65" t="s">
        <v>1633</v>
      </c>
      <c r="G298" s="66" t="s">
        <v>1634</v>
      </c>
      <c r="H298" s="67" t="s">
        <v>1635</v>
      </c>
      <c r="I298" s="20">
        <v>2017</v>
      </c>
      <c r="J298" s="19">
        <v>1</v>
      </c>
      <c r="K298" s="138" t="s">
        <v>2065</v>
      </c>
      <c r="L298" s="22">
        <v>9081563796</v>
      </c>
      <c r="M298" s="25">
        <v>81</v>
      </c>
      <c r="N298" s="25" t="s">
        <v>851</v>
      </c>
      <c r="O298" s="25">
        <v>84</v>
      </c>
      <c r="P298" s="25" t="s">
        <v>49</v>
      </c>
      <c r="Q298" s="25" t="s">
        <v>851</v>
      </c>
      <c r="R298" s="141" t="s">
        <v>51</v>
      </c>
      <c r="S298" s="141" t="s">
        <v>51</v>
      </c>
      <c r="T298" s="141" t="s">
        <v>51</v>
      </c>
      <c r="U298" s="25"/>
      <c r="V298" s="25"/>
      <c r="W298" s="25"/>
      <c r="X298" s="25"/>
      <c r="Y298" s="25"/>
      <c r="Z298" s="25"/>
      <c r="AA298" s="25"/>
      <c r="AB298" s="25"/>
      <c r="AC298" s="25" t="s">
        <v>52</v>
      </c>
      <c r="AD298" s="25" t="s">
        <v>53</v>
      </c>
      <c r="AE298" s="25" t="s">
        <v>2066</v>
      </c>
      <c r="AF298" s="25" t="s">
        <v>2067</v>
      </c>
      <c r="AG298" s="25" t="s">
        <v>2068</v>
      </c>
      <c r="AH298" s="25" t="s">
        <v>2069</v>
      </c>
      <c r="AI298" s="19" t="s">
        <v>2070</v>
      </c>
      <c r="AJ298" s="25" t="s">
        <v>59</v>
      </c>
      <c r="AK298" s="25" t="s">
        <v>60</v>
      </c>
      <c r="AL298" s="25" t="s">
        <v>61</v>
      </c>
      <c r="AM298" s="25"/>
      <c r="AN298" s="25"/>
      <c r="AO298" s="70"/>
    </row>
    <row r="299" spans="1:41" ht="15.75" thickBot="1">
      <c r="A299" s="7">
        <v>186</v>
      </c>
      <c r="B299" s="28" t="s">
        <v>41</v>
      </c>
      <c r="C299" s="137" t="s">
        <v>2071</v>
      </c>
      <c r="D299" s="25" t="s">
        <v>668</v>
      </c>
      <c r="E299" s="19" t="s">
        <v>73</v>
      </c>
      <c r="F299" s="65" t="s">
        <v>1633</v>
      </c>
      <c r="G299" s="66" t="s">
        <v>1634</v>
      </c>
      <c r="H299" s="67" t="s">
        <v>1635</v>
      </c>
      <c r="I299" s="20">
        <v>2017</v>
      </c>
      <c r="J299" s="19">
        <v>1</v>
      </c>
      <c r="K299" s="138" t="s">
        <v>2072</v>
      </c>
      <c r="L299" s="22">
        <v>9981947365</v>
      </c>
      <c r="M299" s="25">
        <v>70.3</v>
      </c>
      <c r="N299" s="25" t="s">
        <v>126</v>
      </c>
      <c r="O299" s="25">
        <v>48.5</v>
      </c>
      <c r="P299" s="25" t="s">
        <v>49</v>
      </c>
      <c r="Q299" s="25" t="s">
        <v>197</v>
      </c>
      <c r="R299" s="141" t="s">
        <v>51</v>
      </c>
      <c r="S299" s="141" t="s">
        <v>51</v>
      </c>
      <c r="T299" s="141" t="s">
        <v>51</v>
      </c>
      <c r="U299" s="25"/>
      <c r="V299" s="25"/>
      <c r="W299" s="25"/>
      <c r="X299" s="25"/>
      <c r="Y299" s="25"/>
      <c r="Z299" s="25"/>
      <c r="AA299" s="25"/>
      <c r="AB299" s="25"/>
      <c r="AC299" s="25" t="s">
        <v>52</v>
      </c>
      <c r="AD299" s="25" t="s">
        <v>53</v>
      </c>
      <c r="AE299" s="25" t="s">
        <v>2073</v>
      </c>
      <c r="AF299" s="25" t="s">
        <v>671</v>
      </c>
      <c r="AG299" s="25" t="s">
        <v>619</v>
      </c>
      <c r="AH299" s="25" t="s">
        <v>596</v>
      </c>
      <c r="AI299" s="19" t="s">
        <v>2074</v>
      </c>
      <c r="AJ299" s="25"/>
      <c r="AK299" s="25" t="s">
        <v>60</v>
      </c>
      <c r="AL299" s="25" t="s">
        <v>61</v>
      </c>
      <c r="AM299" s="25"/>
      <c r="AN299" s="25"/>
      <c r="AO299" s="70"/>
    </row>
    <row r="300" spans="1:41" ht="15.75" thickBot="1">
      <c r="A300" s="7">
        <v>211</v>
      </c>
      <c r="B300" s="28" t="s">
        <v>41</v>
      </c>
      <c r="C300" s="137" t="s">
        <v>2075</v>
      </c>
      <c r="D300" s="25" t="s">
        <v>2076</v>
      </c>
      <c r="E300" s="19" t="s">
        <v>44</v>
      </c>
      <c r="F300" s="65" t="s">
        <v>1633</v>
      </c>
      <c r="G300" s="66" t="s">
        <v>1634</v>
      </c>
      <c r="H300" s="67" t="s">
        <v>1635</v>
      </c>
      <c r="I300" s="20">
        <v>2017</v>
      </c>
      <c r="J300" s="19">
        <v>1</v>
      </c>
      <c r="K300" s="138" t="s">
        <v>2077</v>
      </c>
      <c r="L300" s="22">
        <v>9850794321</v>
      </c>
      <c r="M300" s="25">
        <v>69.28</v>
      </c>
      <c r="N300" s="25" t="s">
        <v>48</v>
      </c>
      <c r="O300" s="25">
        <v>54.92</v>
      </c>
      <c r="P300" s="25" t="s">
        <v>49</v>
      </c>
      <c r="Q300" s="25" t="s">
        <v>65</v>
      </c>
      <c r="R300" s="141" t="s">
        <v>51</v>
      </c>
      <c r="S300" s="141" t="s">
        <v>51</v>
      </c>
      <c r="T300" s="141" t="s">
        <v>51</v>
      </c>
      <c r="U300" s="25"/>
      <c r="V300" s="25"/>
      <c r="W300" s="25"/>
      <c r="X300" s="25"/>
      <c r="Y300" s="25"/>
      <c r="Z300" s="25"/>
      <c r="AA300" s="25"/>
      <c r="AB300" s="25"/>
      <c r="AC300" s="25" t="s">
        <v>51</v>
      </c>
      <c r="AD300" s="25" t="s">
        <v>53</v>
      </c>
      <c r="AE300" s="25" t="s">
        <v>2078</v>
      </c>
      <c r="AF300" s="25" t="s">
        <v>2079</v>
      </c>
      <c r="AG300" s="25" t="s">
        <v>2080</v>
      </c>
      <c r="AH300" s="25"/>
      <c r="AI300" s="19">
        <v>9550676133</v>
      </c>
      <c r="AJ300" s="25" t="s">
        <v>59</v>
      </c>
      <c r="AK300" s="25" t="s">
        <v>60</v>
      </c>
      <c r="AL300" s="25" t="s">
        <v>61</v>
      </c>
      <c r="AM300" s="25"/>
      <c r="AN300" s="25"/>
      <c r="AO300" s="70"/>
    </row>
    <row r="301" spans="1:41" ht="15.75" thickBot="1">
      <c r="A301" s="7">
        <v>217</v>
      </c>
      <c r="B301" s="28" t="s">
        <v>41</v>
      </c>
      <c r="C301" s="137" t="s">
        <v>2081</v>
      </c>
      <c r="D301" s="25" t="s">
        <v>2082</v>
      </c>
      <c r="E301" s="19" t="s">
        <v>44</v>
      </c>
      <c r="F301" s="65" t="s">
        <v>1633</v>
      </c>
      <c r="G301" s="66" t="s">
        <v>1634</v>
      </c>
      <c r="H301" s="67" t="s">
        <v>1635</v>
      </c>
      <c r="I301" s="20">
        <v>2017</v>
      </c>
      <c r="J301" s="19">
        <v>1</v>
      </c>
      <c r="K301" s="138" t="s">
        <v>2083</v>
      </c>
      <c r="L301" s="22">
        <v>9511219221</v>
      </c>
      <c r="M301" s="25">
        <v>85.6</v>
      </c>
      <c r="N301" s="25" t="s">
        <v>48</v>
      </c>
      <c r="O301" s="25">
        <v>64.150000000000006</v>
      </c>
      <c r="P301" s="25" t="s">
        <v>109</v>
      </c>
      <c r="Q301" s="25" t="s">
        <v>65</v>
      </c>
      <c r="R301" s="141" t="s">
        <v>51</v>
      </c>
      <c r="S301" s="141" t="s">
        <v>51</v>
      </c>
      <c r="T301" s="141" t="s">
        <v>51</v>
      </c>
      <c r="U301" s="25"/>
      <c r="V301" s="25"/>
      <c r="W301" s="25"/>
      <c r="X301" s="25"/>
      <c r="Y301" s="25"/>
      <c r="Z301" s="25"/>
      <c r="AA301" s="25"/>
      <c r="AB301" s="25"/>
      <c r="AC301" s="25" t="s">
        <v>100</v>
      </c>
      <c r="AD301" s="25" t="s">
        <v>53</v>
      </c>
      <c r="AE301" s="25" t="s">
        <v>2084</v>
      </c>
      <c r="AF301" s="25" t="s">
        <v>2085</v>
      </c>
      <c r="AG301" s="25" t="s">
        <v>595</v>
      </c>
      <c r="AH301" s="25" t="s">
        <v>1027</v>
      </c>
      <c r="AI301" s="19" t="s">
        <v>2086</v>
      </c>
      <c r="AJ301" s="25"/>
      <c r="AK301" s="25" t="s">
        <v>60</v>
      </c>
      <c r="AL301" s="25" t="s">
        <v>61</v>
      </c>
      <c r="AM301" s="25"/>
      <c r="AN301" s="25"/>
      <c r="AO301" s="70"/>
    </row>
    <row r="302" spans="1:41" ht="15.75" thickBot="1">
      <c r="A302" s="7">
        <v>218</v>
      </c>
      <c r="B302" s="28" t="s">
        <v>41</v>
      </c>
      <c r="C302" s="137" t="s">
        <v>2087</v>
      </c>
      <c r="D302" s="25" t="s">
        <v>2088</v>
      </c>
      <c r="E302" s="19" t="s">
        <v>73</v>
      </c>
      <c r="F302" s="65" t="s">
        <v>1633</v>
      </c>
      <c r="G302" s="66" t="s">
        <v>1634</v>
      </c>
      <c r="H302" s="67" t="s">
        <v>1635</v>
      </c>
      <c r="I302" s="20">
        <v>2017</v>
      </c>
      <c r="J302" s="19">
        <v>1</v>
      </c>
      <c r="K302" s="138" t="s">
        <v>2089</v>
      </c>
      <c r="L302" s="22">
        <v>9376363563</v>
      </c>
      <c r="M302" s="25">
        <v>92.61</v>
      </c>
      <c r="N302" s="25" t="s">
        <v>2090</v>
      </c>
      <c r="O302" s="25">
        <v>90.15</v>
      </c>
      <c r="P302" s="25" t="s">
        <v>49</v>
      </c>
      <c r="Q302" s="25" t="s">
        <v>65</v>
      </c>
      <c r="R302" s="141" t="s">
        <v>51</v>
      </c>
      <c r="S302" s="141" t="s">
        <v>51</v>
      </c>
      <c r="T302" s="141" t="s">
        <v>51</v>
      </c>
      <c r="U302" s="25"/>
      <c r="V302" s="25"/>
      <c r="W302" s="25"/>
      <c r="X302" s="25"/>
      <c r="Y302" s="25"/>
      <c r="Z302" s="25"/>
      <c r="AA302" s="25"/>
      <c r="AB302" s="25"/>
      <c r="AC302" s="25" t="s">
        <v>52</v>
      </c>
      <c r="AD302" s="25" t="s">
        <v>53</v>
      </c>
      <c r="AE302" s="25" t="s">
        <v>2091</v>
      </c>
      <c r="AF302" s="25" t="s">
        <v>2092</v>
      </c>
      <c r="AG302" s="25" t="s">
        <v>2093</v>
      </c>
      <c r="AH302" s="25" t="s">
        <v>2094</v>
      </c>
      <c r="AI302" s="19" t="s">
        <v>2095</v>
      </c>
      <c r="AJ302" s="25"/>
      <c r="AK302" s="25" t="s">
        <v>178</v>
      </c>
      <c r="AL302" s="25" t="s">
        <v>61</v>
      </c>
      <c r="AM302" s="25"/>
      <c r="AN302" s="25"/>
      <c r="AO302" s="70"/>
    </row>
    <row r="303" spans="1:41" ht="15.75" thickBot="1">
      <c r="A303" s="7">
        <v>219</v>
      </c>
      <c r="B303" s="81" t="s">
        <v>41</v>
      </c>
      <c r="C303" s="63" t="s">
        <v>2096</v>
      </c>
      <c r="D303" s="64" t="s">
        <v>2097</v>
      </c>
      <c r="E303" s="64" t="s">
        <v>73</v>
      </c>
      <c r="F303" s="65" t="s">
        <v>1633</v>
      </c>
      <c r="G303" s="66" t="s">
        <v>1634</v>
      </c>
      <c r="H303" s="67" t="s">
        <v>1635</v>
      </c>
      <c r="I303" s="64" t="s">
        <v>1655</v>
      </c>
      <c r="J303" s="64">
        <v>3</v>
      </c>
      <c r="K303" s="68" t="s">
        <v>2098</v>
      </c>
      <c r="L303" s="69">
        <v>7558581981</v>
      </c>
      <c r="M303" s="64">
        <v>90</v>
      </c>
      <c r="N303" s="64" t="s">
        <v>2020</v>
      </c>
      <c r="O303" s="64">
        <v>76</v>
      </c>
      <c r="P303" s="64" t="s">
        <v>109</v>
      </c>
      <c r="Q303" s="64" t="s">
        <v>2020</v>
      </c>
      <c r="R303" s="142" t="s">
        <v>51</v>
      </c>
      <c r="S303" s="142" t="s">
        <v>51</v>
      </c>
      <c r="T303" s="142" t="s">
        <v>51</v>
      </c>
      <c r="U303" s="70"/>
      <c r="V303" s="70"/>
      <c r="W303" s="70"/>
      <c r="X303" s="70"/>
      <c r="Y303" s="70"/>
      <c r="Z303" s="70"/>
      <c r="AA303" s="70"/>
      <c r="AB303" s="70"/>
      <c r="AC303" s="64" t="s">
        <v>100</v>
      </c>
      <c r="AD303" s="64" t="s">
        <v>53</v>
      </c>
      <c r="AE303" s="68" t="s">
        <v>2099</v>
      </c>
      <c r="AF303" s="64" t="s">
        <v>2100</v>
      </c>
      <c r="AG303" s="64" t="s">
        <v>2101</v>
      </c>
      <c r="AH303" s="64" t="s">
        <v>2102</v>
      </c>
      <c r="AI303" s="19"/>
      <c r="AJ303" s="64" t="s">
        <v>59</v>
      </c>
      <c r="AK303" s="64" t="s">
        <v>60</v>
      </c>
      <c r="AL303" s="64" t="s">
        <v>61</v>
      </c>
      <c r="AM303" s="64"/>
      <c r="AN303" s="70"/>
      <c r="AO303" s="70"/>
    </row>
    <row r="304" spans="1:41" ht="15.75" thickBot="1">
      <c r="A304" s="7">
        <v>224</v>
      </c>
      <c r="B304" s="28" t="s">
        <v>41</v>
      </c>
      <c r="C304" s="137" t="s">
        <v>2103</v>
      </c>
      <c r="D304" s="25" t="s">
        <v>1348</v>
      </c>
      <c r="E304" s="19" t="s">
        <v>73</v>
      </c>
      <c r="F304" s="65" t="s">
        <v>1633</v>
      </c>
      <c r="G304" s="66" t="s">
        <v>1634</v>
      </c>
      <c r="H304" s="67" t="s">
        <v>1635</v>
      </c>
      <c r="I304" s="20">
        <v>2017</v>
      </c>
      <c r="J304" s="19">
        <v>1</v>
      </c>
      <c r="K304" s="138" t="s">
        <v>2104</v>
      </c>
      <c r="L304" s="22">
        <v>7744972222</v>
      </c>
      <c r="M304" s="25">
        <v>77.2</v>
      </c>
      <c r="N304" s="25" t="s">
        <v>48</v>
      </c>
      <c r="O304" s="25">
        <v>49.25</v>
      </c>
      <c r="P304" s="25" t="s">
        <v>109</v>
      </c>
      <c r="Q304" s="25" t="s">
        <v>65</v>
      </c>
      <c r="R304" s="141" t="s">
        <v>51</v>
      </c>
      <c r="S304" s="141" t="s">
        <v>51</v>
      </c>
      <c r="T304" s="141" t="s">
        <v>51</v>
      </c>
      <c r="U304" s="25"/>
      <c r="V304" s="25"/>
      <c r="W304" s="25"/>
      <c r="X304" s="25"/>
      <c r="Y304" s="25"/>
      <c r="Z304" s="25"/>
      <c r="AA304" s="25"/>
      <c r="AB304" s="25"/>
      <c r="AC304" s="25" t="s">
        <v>100</v>
      </c>
      <c r="AD304" s="25" t="s">
        <v>53</v>
      </c>
      <c r="AE304" s="25" t="s">
        <v>2105</v>
      </c>
      <c r="AF304" s="25" t="s">
        <v>1351</v>
      </c>
      <c r="AG304" s="25" t="s">
        <v>272</v>
      </c>
      <c r="AH304" s="25" t="s">
        <v>2106</v>
      </c>
      <c r="AI304" s="19">
        <v>8407919045</v>
      </c>
      <c r="AJ304" s="25" t="s">
        <v>59</v>
      </c>
      <c r="AK304" s="25" t="s">
        <v>60</v>
      </c>
      <c r="AL304" s="25" t="s">
        <v>61</v>
      </c>
      <c r="AM304" s="25"/>
      <c r="AN304" s="25"/>
      <c r="AO304" s="70"/>
    </row>
    <row r="305" spans="1:41" ht="15.75" thickBot="1">
      <c r="A305" s="7">
        <v>230</v>
      </c>
      <c r="B305" s="28" t="s">
        <v>41</v>
      </c>
      <c r="C305" s="137" t="s">
        <v>2107</v>
      </c>
      <c r="D305" s="25" t="s">
        <v>2108</v>
      </c>
      <c r="E305" s="19" t="s">
        <v>73</v>
      </c>
      <c r="F305" s="65" t="s">
        <v>1633</v>
      </c>
      <c r="G305" s="66" t="s">
        <v>1634</v>
      </c>
      <c r="H305" s="67" t="s">
        <v>1635</v>
      </c>
      <c r="I305" s="20">
        <v>2017</v>
      </c>
      <c r="J305" s="19">
        <v>1</v>
      </c>
      <c r="K305" s="138" t="s">
        <v>2109</v>
      </c>
      <c r="L305" s="22">
        <v>9945533864</v>
      </c>
      <c r="M305" s="25">
        <v>76</v>
      </c>
      <c r="N305" s="25" t="s">
        <v>48</v>
      </c>
      <c r="O305" s="25">
        <v>63</v>
      </c>
      <c r="P305" s="25" t="s">
        <v>49</v>
      </c>
      <c r="Q305" s="25" t="s">
        <v>65</v>
      </c>
      <c r="R305" s="141" t="s">
        <v>51</v>
      </c>
      <c r="S305" s="141" t="s">
        <v>51</v>
      </c>
      <c r="T305" s="141" t="s">
        <v>51</v>
      </c>
      <c r="U305" s="25"/>
      <c r="V305" s="25"/>
      <c r="W305" s="25"/>
      <c r="X305" s="25"/>
      <c r="Y305" s="25"/>
      <c r="Z305" s="25"/>
      <c r="AA305" s="25"/>
      <c r="AB305" s="25"/>
      <c r="AC305" s="25" t="s">
        <v>51</v>
      </c>
      <c r="AD305" s="25" t="s">
        <v>53</v>
      </c>
      <c r="AE305" s="25" t="s">
        <v>2110</v>
      </c>
      <c r="AF305" s="25" t="s">
        <v>2111</v>
      </c>
      <c r="AG305" s="25" t="s">
        <v>889</v>
      </c>
      <c r="AH305" s="25" t="s">
        <v>500</v>
      </c>
      <c r="AI305" s="19" t="s">
        <v>2112</v>
      </c>
      <c r="AJ305" s="25" t="s">
        <v>396</v>
      </c>
      <c r="AK305" s="25" t="s">
        <v>60</v>
      </c>
      <c r="AL305" s="25" t="s">
        <v>61</v>
      </c>
      <c r="AM305" s="25"/>
      <c r="AN305" s="25"/>
      <c r="AO305" s="70"/>
    </row>
    <row r="306" spans="1:41" ht="15.75" thickBot="1">
      <c r="A306" s="7">
        <v>239</v>
      </c>
      <c r="B306" s="81" t="s">
        <v>41</v>
      </c>
      <c r="C306" s="63" t="s">
        <v>2113</v>
      </c>
      <c r="D306" s="64" t="s">
        <v>2114</v>
      </c>
      <c r="E306" s="64" t="s">
        <v>73</v>
      </c>
      <c r="F306" s="65" t="s">
        <v>1633</v>
      </c>
      <c r="G306" s="66" t="s">
        <v>1634</v>
      </c>
      <c r="H306" s="67" t="s">
        <v>1635</v>
      </c>
      <c r="I306" s="64" t="s">
        <v>1655</v>
      </c>
      <c r="J306" s="64">
        <v>3</v>
      </c>
      <c r="K306" s="68" t="s">
        <v>2115</v>
      </c>
      <c r="L306" s="69">
        <v>8888104579</v>
      </c>
      <c r="M306" s="64">
        <v>76</v>
      </c>
      <c r="N306" s="64" t="s">
        <v>733</v>
      </c>
      <c r="O306" s="64">
        <v>53.54</v>
      </c>
      <c r="P306" s="64" t="s">
        <v>109</v>
      </c>
      <c r="Q306" s="64" t="s">
        <v>733</v>
      </c>
      <c r="R306" s="142" t="s">
        <v>51</v>
      </c>
      <c r="S306" s="142" t="s">
        <v>51</v>
      </c>
      <c r="T306" s="142" t="s">
        <v>51</v>
      </c>
      <c r="U306" s="70"/>
      <c r="V306" s="70"/>
      <c r="W306" s="70"/>
      <c r="X306" s="70"/>
      <c r="Y306" s="70"/>
      <c r="Z306" s="70"/>
      <c r="AA306" s="70"/>
      <c r="AB306" s="70"/>
      <c r="AC306" s="64" t="s">
        <v>100</v>
      </c>
      <c r="AD306" s="64" t="s">
        <v>53</v>
      </c>
      <c r="AE306" s="68" t="s">
        <v>2116</v>
      </c>
      <c r="AF306" s="64" t="s">
        <v>2117</v>
      </c>
      <c r="AG306" s="64" t="s">
        <v>2118</v>
      </c>
      <c r="AH306" s="64" t="s">
        <v>2119</v>
      </c>
      <c r="AI306" s="19"/>
      <c r="AJ306" s="64" t="s">
        <v>59</v>
      </c>
      <c r="AK306" s="64" t="s">
        <v>60</v>
      </c>
      <c r="AL306" s="64" t="s">
        <v>61</v>
      </c>
      <c r="AM306" s="64"/>
      <c r="AN306" s="70"/>
      <c r="AO306" s="70"/>
    </row>
    <row r="307" spans="1:41" ht="15.75" thickBot="1">
      <c r="A307" s="7">
        <v>246</v>
      </c>
      <c r="B307" s="166" t="s">
        <v>41</v>
      </c>
      <c r="C307" s="137" t="s">
        <v>2120</v>
      </c>
      <c r="D307" s="25" t="s">
        <v>2121</v>
      </c>
      <c r="E307" s="19" t="s">
        <v>73</v>
      </c>
      <c r="F307" s="65" t="s">
        <v>1633</v>
      </c>
      <c r="G307" s="66" t="s">
        <v>1634</v>
      </c>
      <c r="H307" s="67" t="s">
        <v>1635</v>
      </c>
      <c r="I307" s="20">
        <v>2017</v>
      </c>
      <c r="J307" s="19">
        <v>1</v>
      </c>
      <c r="K307" s="138" t="s">
        <v>2122</v>
      </c>
      <c r="L307" s="22">
        <v>9767876608</v>
      </c>
      <c r="M307" s="25">
        <v>73.040000000000006</v>
      </c>
      <c r="N307" s="25" t="s">
        <v>48</v>
      </c>
      <c r="O307" s="25">
        <v>40</v>
      </c>
      <c r="P307" s="25" t="s">
        <v>109</v>
      </c>
      <c r="Q307" s="25" t="s">
        <v>65</v>
      </c>
      <c r="R307" s="141" t="s">
        <v>51</v>
      </c>
      <c r="S307" s="141" t="s">
        <v>51</v>
      </c>
      <c r="T307" s="141" t="s">
        <v>51</v>
      </c>
      <c r="U307" s="25"/>
      <c r="V307" s="25"/>
      <c r="W307" s="25"/>
      <c r="X307" s="25"/>
      <c r="Y307" s="25"/>
      <c r="Z307" s="25"/>
      <c r="AA307" s="25"/>
      <c r="AB307" s="25"/>
      <c r="AC307" s="25" t="s">
        <v>52</v>
      </c>
      <c r="AD307" s="25" t="s">
        <v>53</v>
      </c>
      <c r="AE307" s="25" t="s">
        <v>2123</v>
      </c>
      <c r="AF307" s="25" t="s">
        <v>2124</v>
      </c>
      <c r="AG307" s="25" t="s">
        <v>2125</v>
      </c>
      <c r="AH307" s="25" t="s">
        <v>2126</v>
      </c>
      <c r="AI307" s="19" t="s">
        <v>2127</v>
      </c>
      <c r="AJ307" s="25"/>
      <c r="AK307" s="25" t="s">
        <v>178</v>
      </c>
      <c r="AL307" s="25" t="s">
        <v>61</v>
      </c>
      <c r="AM307" s="25"/>
      <c r="AN307" s="25"/>
      <c r="AO307" s="70"/>
    </row>
    <row r="308" spans="1:41" ht="15.75" thickBot="1">
      <c r="A308" s="7">
        <v>254</v>
      </c>
      <c r="B308" s="167" t="s">
        <v>41</v>
      </c>
      <c r="C308" s="137" t="s">
        <v>2128</v>
      </c>
      <c r="D308" s="25" t="s">
        <v>2129</v>
      </c>
      <c r="E308" s="19" t="s">
        <v>73</v>
      </c>
      <c r="F308" s="65" t="s">
        <v>1633</v>
      </c>
      <c r="G308" s="66" t="s">
        <v>1634</v>
      </c>
      <c r="H308" s="67" t="s">
        <v>1635</v>
      </c>
      <c r="I308" s="20">
        <v>2017</v>
      </c>
      <c r="J308" s="19">
        <v>1</v>
      </c>
      <c r="K308" s="138" t="s">
        <v>2130</v>
      </c>
      <c r="L308" s="22">
        <v>9422960096</v>
      </c>
      <c r="M308" s="25">
        <v>61.6</v>
      </c>
      <c r="N308" s="25" t="s">
        <v>48</v>
      </c>
      <c r="O308" s="25">
        <v>49.08</v>
      </c>
      <c r="P308" s="25" t="s">
        <v>109</v>
      </c>
      <c r="Q308" s="25" t="s">
        <v>65</v>
      </c>
      <c r="R308" s="141" t="s">
        <v>51</v>
      </c>
      <c r="S308" s="141" t="s">
        <v>51</v>
      </c>
      <c r="T308" s="141" t="s">
        <v>51</v>
      </c>
      <c r="U308" s="25"/>
      <c r="V308" s="25"/>
      <c r="W308" s="25"/>
      <c r="X308" s="25"/>
      <c r="Y308" s="25"/>
      <c r="Z308" s="25"/>
      <c r="AA308" s="25"/>
      <c r="AB308" s="25"/>
      <c r="AC308" s="25" t="s">
        <v>51</v>
      </c>
      <c r="AD308" s="25" t="s">
        <v>53</v>
      </c>
      <c r="AE308" s="25" t="s">
        <v>2131</v>
      </c>
      <c r="AF308" s="25" t="s">
        <v>2132</v>
      </c>
      <c r="AG308" s="25" t="s">
        <v>538</v>
      </c>
      <c r="AH308" s="25" t="s">
        <v>2133</v>
      </c>
      <c r="AI308" s="19" t="s">
        <v>2134</v>
      </c>
      <c r="AJ308" s="25" t="s">
        <v>59</v>
      </c>
      <c r="AK308" s="25" t="s">
        <v>60</v>
      </c>
      <c r="AL308" s="25" t="s">
        <v>61</v>
      </c>
      <c r="AM308" s="25"/>
      <c r="AN308" s="25"/>
      <c r="AO308" s="70"/>
    </row>
    <row r="309" spans="1:41" ht="15.75" thickBot="1">
      <c r="A309" s="7">
        <v>256</v>
      </c>
      <c r="B309" s="166" t="s">
        <v>41</v>
      </c>
      <c r="C309" s="137" t="s">
        <v>2135</v>
      </c>
      <c r="D309" s="25" t="s">
        <v>2136</v>
      </c>
      <c r="E309" s="19" t="s">
        <v>44</v>
      </c>
      <c r="F309" s="65" t="s">
        <v>1633</v>
      </c>
      <c r="G309" s="66" t="s">
        <v>1634</v>
      </c>
      <c r="H309" s="67" t="s">
        <v>1635</v>
      </c>
      <c r="I309" s="20">
        <v>2017</v>
      </c>
      <c r="J309" s="19">
        <v>1</v>
      </c>
      <c r="K309" s="138" t="s">
        <v>2137</v>
      </c>
      <c r="L309" s="22">
        <v>9096988257</v>
      </c>
      <c r="M309" s="25">
        <v>80</v>
      </c>
      <c r="N309" s="25" t="s">
        <v>2138</v>
      </c>
      <c r="O309" s="25">
        <v>54</v>
      </c>
      <c r="P309" s="25" t="s">
        <v>109</v>
      </c>
      <c r="Q309" s="25" t="s">
        <v>50</v>
      </c>
      <c r="R309" s="141" t="s">
        <v>51</v>
      </c>
      <c r="S309" s="141" t="s">
        <v>51</v>
      </c>
      <c r="T309" s="141" t="s">
        <v>51</v>
      </c>
      <c r="U309" s="25"/>
      <c r="V309" s="25"/>
      <c r="W309" s="25"/>
      <c r="X309" s="25"/>
      <c r="Y309" s="25"/>
      <c r="Z309" s="25"/>
      <c r="AA309" s="25"/>
      <c r="AB309" s="25"/>
      <c r="AC309" s="25" t="s">
        <v>52</v>
      </c>
      <c r="AD309" s="25" t="s">
        <v>53</v>
      </c>
      <c r="AE309" s="25" t="s">
        <v>2139</v>
      </c>
      <c r="AF309" s="25" t="s">
        <v>2140</v>
      </c>
      <c r="AG309" s="25" t="s">
        <v>2141</v>
      </c>
      <c r="AH309" s="25" t="s">
        <v>2142</v>
      </c>
      <c r="AI309" s="19">
        <v>9565347707</v>
      </c>
      <c r="AJ309" s="25" t="s">
        <v>59</v>
      </c>
      <c r="AK309" s="25" t="s">
        <v>266</v>
      </c>
      <c r="AL309" s="25" t="s">
        <v>61</v>
      </c>
      <c r="AM309" s="25"/>
      <c r="AN309" s="25"/>
      <c r="AO309" s="70"/>
    </row>
    <row r="310" spans="1:41" ht="15.75" thickBot="1">
      <c r="A310" s="7">
        <v>257</v>
      </c>
      <c r="B310" s="167" t="s">
        <v>41</v>
      </c>
      <c r="C310" s="137" t="s">
        <v>2143</v>
      </c>
      <c r="D310" s="25" t="s">
        <v>322</v>
      </c>
      <c r="E310" s="19" t="s">
        <v>73</v>
      </c>
      <c r="F310" s="65" t="s">
        <v>1633</v>
      </c>
      <c r="G310" s="66" t="s">
        <v>1634</v>
      </c>
      <c r="H310" s="67" t="s">
        <v>1635</v>
      </c>
      <c r="I310" s="20">
        <v>2017</v>
      </c>
      <c r="J310" s="19">
        <v>1</v>
      </c>
      <c r="K310" s="138" t="s">
        <v>2144</v>
      </c>
      <c r="L310" s="22">
        <v>8149524552</v>
      </c>
      <c r="M310" s="25">
        <v>82.8</v>
      </c>
      <c r="N310" s="25" t="s">
        <v>48</v>
      </c>
      <c r="O310" s="25">
        <v>62.31</v>
      </c>
      <c r="P310" s="25"/>
      <c r="Q310" s="25" t="s">
        <v>65</v>
      </c>
      <c r="R310" s="141" t="s">
        <v>51</v>
      </c>
      <c r="S310" s="141" t="s">
        <v>51</v>
      </c>
      <c r="T310" s="141" t="s">
        <v>51</v>
      </c>
      <c r="U310" s="25"/>
      <c r="V310" s="25"/>
      <c r="W310" s="25"/>
      <c r="X310" s="25"/>
      <c r="Y310" s="25"/>
      <c r="Z310" s="25"/>
      <c r="AA310" s="25"/>
      <c r="AB310" s="25"/>
      <c r="AC310" s="25" t="s">
        <v>100</v>
      </c>
      <c r="AD310" s="25" t="s">
        <v>53</v>
      </c>
      <c r="AE310" s="25" t="s">
        <v>2145</v>
      </c>
      <c r="AF310" s="25" t="s">
        <v>326</v>
      </c>
      <c r="AG310" s="25" t="s">
        <v>2146</v>
      </c>
      <c r="AH310" s="25" t="s">
        <v>78</v>
      </c>
      <c r="AI310" s="19" t="s">
        <v>2147</v>
      </c>
      <c r="AJ310" s="25"/>
      <c r="AK310" s="25" t="s">
        <v>266</v>
      </c>
      <c r="AL310" s="25" t="s">
        <v>61</v>
      </c>
      <c r="AM310" s="25"/>
      <c r="AN310" s="25"/>
      <c r="AO310" s="70"/>
    </row>
    <row r="311" spans="1:41" ht="15.75" thickBot="1">
      <c r="A311" s="7">
        <v>258</v>
      </c>
      <c r="B311" s="168" t="s">
        <v>41</v>
      </c>
      <c r="C311" s="63" t="s">
        <v>2148</v>
      </c>
      <c r="D311" s="64" t="s">
        <v>2149</v>
      </c>
      <c r="E311" s="64" t="s">
        <v>44</v>
      </c>
      <c r="F311" s="65" t="s">
        <v>1633</v>
      </c>
      <c r="G311" s="66" t="s">
        <v>1634</v>
      </c>
      <c r="H311" s="67" t="s">
        <v>1635</v>
      </c>
      <c r="I311" s="64" t="s">
        <v>1655</v>
      </c>
      <c r="J311" s="64">
        <v>3</v>
      </c>
      <c r="K311" s="68" t="s">
        <v>2150</v>
      </c>
      <c r="L311" s="69">
        <v>968948844</v>
      </c>
      <c r="M311" s="64">
        <v>74</v>
      </c>
      <c r="N311" s="64" t="s">
        <v>733</v>
      </c>
      <c r="O311" s="64">
        <v>61.63</v>
      </c>
      <c r="P311" s="64" t="s">
        <v>49</v>
      </c>
      <c r="Q311" s="64" t="s">
        <v>733</v>
      </c>
      <c r="R311" s="142" t="s">
        <v>51</v>
      </c>
      <c r="S311" s="142" t="s">
        <v>51</v>
      </c>
      <c r="T311" s="142" t="s">
        <v>51</v>
      </c>
      <c r="U311" s="70"/>
      <c r="V311" s="70"/>
      <c r="W311" s="70"/>
      <c r="X311" s="70"/>
      <c r="Y311" s="70"/>
      <c r="Z311" s="70"/>
      <c r="AA311" s="70"/>
      <c r="AB311" s="70"/>
      <c r="AC311" s="64" t="s">
        <v>717</v>
      </c>
      <c r="AD311" s="64" t="s">
        <v>53</v>
      </c>
      <c r="AE311" s="68" t="s">
        <v>2151</v>
      </c>
      <c r="AF311" s="64" t="s">
        <v>2152</v>
      </c>
      <c r="AG311" s="64" t="s">
        <v>545</v>
      </c>
      <c r="AH311" s="64" t="s">
        <v>574</v>
      </c>
      <c r="AI311" s="19"/>
      <c r="AJ311" s="64" t="s">
        <v>71</v>
      </c>
      <c r="AK311" s="64" t="s">
        <v>60</v>
      </c>
      <c r="AL311" s="64" t="s">
        <v>61</v>
      </c>
      <c r="AM311" s="64"/>
      <c r="AN311" s="25"/>
      <c r="AO311" s="25"/>
    </row>
    <row r="312" spans="1:41" ht="15.75" thickBot="1">
      <c r="A312" s="7">
        <v>266</v>
      </c>
      <c r="B312" s="167" t="s">
        <v>41</v>
      </c>
      <c r="C312" s="137" t="s">
        <v>2153</v>
      </c>
      <c r="D312" s="25" t="s">
        <v>2154</v>
      </c>
      <c r="E312" s="19" t="s">
        <v>73</v>
      </c>
      <c r="F312" s="65" t="s">
        <v>1633</v>
      </c>
      <c r="G312" s="66" t="s">
        <v>1634</v>
      </c>
      <c r="H312" s="67" t="s">
        <v>1635</v>
      </c>
      <c r="I312" s="20">
        <v>2017</v>
      </c>
      <c r="J312" s="19">
        <v>1</v>
      </c>
      <c r="K312" s="138" t="s">
        <v>2155</v>
      </c>
      <c r="L312" s="22">
        <v>9978849451</v>
      </c>
      <c r="M312" s="25">
        <v>71</v>
      </c>
      <c r="N312" s="25" t="s">
        <v>851</v>
      </c>
      <c r="O312" s="25">
        <v>74</v>
      </c>
      <c r="P312" s="25" t="s">
        <v>49</v>
      </c>
      <c r="Q312" s="25" t="s">
        <v>2050</v>
      </c>
      <c r="R312" s="141" t="s">
        <v>51</v>
      </c>
      <c r="S312" s="141" t="s">
        <v>51</v>
      </c>
      <c r="T312" s="141" t="s">
        <v>51</v>
      </c>
      <c r="U312" s="25"/>
      <c r="V312" s="25"/>
      <c r="W312" s="25"/>
      <c r="X312" s="25"/>
      <c r="Y312" s="25"/>
      <c r="Z312" s="25"/>
      <c r="AA312" s="25"/>
      <c r="AB312" s="25"/>
      <c r="AC312" s="25" t="s">
        <v>52</v>
      </c>
      <c r="AD312" s="25" t="s">
        <v>53</v>
      </c>
      <c r="AE312" s="25" t="s">
        <v>2156</v>
      </c>
      <c r="AF312" s="25" t="s">
        <v>2157</v>
      </c>
      <c r="AG312" s="25" t="s">
        <v>2158</v>
      </c>
      <c r="AH312" s="25" t="s">
        <v>1111</v>
      </c>
      <c r="AI312" s="19" t="s">
        <v>2159</v>
      </c>
      <c r="AJ312" s="25" t="s">
        <v>59</v>
      </c>
      <c r="AK312" s="25" t="s">
        <v>60</v>
      </c>
      <c r="AL312" s="25" t="s">
        <v>61</v>
      </c>
      <c r="AM312" s="25"/>
      <c r="AN312" s="25"/>
      <c r="AO312" s="70"/>
    </row>
    <row r="313" spans="1:41" ht="15.75" thickBot="1">
      <c r="A313" s="7">
        <v>275</v>
      </c>
      <c r="B313" s="166" t="s">
        <v>41</v>
      </c>
      <c r="C313" s="137" t="s">
        <v>2160</v>
      </c>
      <c r="D313" s="25" t="s">
        <v>211</v>
      </c>
      <c r="E313" s="19" t="s">
        <v>73</v>
      </c>
      <c r="F313" s="65" t="s">
        <v>1633</v>
      </c>
      <c r="G313" s="66" t="s">
        <v>1634</v>
      </c>
      <c r="H313" s="67" t="s">
        <v>1635</v>
      </c>
      <c r="I313" s="20">
        <v>2017</v>
      </c>
      <c r="J313" s="19">
        <v>1</v>
      </c>
      <c r="K313" s="138" t="s">
        <v>2161</v>
      </c>
      <c r="L313" s="22">
        <v>7388525556</v>
      </c>
      <c r="M313" s="25" t="s">
        <v>578</v>
      </c>
      <c r="N313" s="25" t="s">
        <v>50</v>
      </c>
      <c r="O313" s="25">
        <v>72</v>
      </c>
      <c r="P313" s="25" t="s">
        <v>109</v>
      </c>
      <c r="Q313" s="25" t="s">
        <v>2138</v>
      </c>
      <c r="R313" s="141" t="s">
        <v>51</v>
      </c>
      <c r="S313" s="141" t="s">
        <v>51</v>
      </c>
      <c r="T313" s="141" t="s">
        <v>51</v>
      </c>
      <c r="U313" s="25"/>
      <c r="V313" s="25"/>
      <c r="W313" s="25"/>
      <c r="X313" s="25"/>
      <c r="Y313" s="25"/>
      <c r="Z313" s="25"/>
      <c r="AA313" s="25"/>
      <c r="AB313" s="25"/>
      <c r="AC313" s="25" t="s">
        <v>717</v>
      </c>
      <c r="AD313" s="25" t="s">
        <v>53</v>
      </c>
      <c r="AE313" s="25" t="s">
        <v>2162</v>
      </c>
      <c r="AF313" s="25" t="s">
        <v>214</v>
      </c>
      <c r="AG313" s="25" t="s">
        <v>2163</v>
      </c>
      <c r="AH313" s="25" t="s">
        <v>2164</v>
      </c>
      <c r="AI313" s="19" t="s">
        <v>2165</v>
      </c>
      <c r="AJ313" s="25"/>
      <c r="AK313" s="25" t="s">
        <v>178</v>
      </c>
      <c r="AL313" s="25" t="s">
        <v>61</v>
      </c>
      <c r="AM313" s="25"/>
      <c r="AN313" s="25"/>
      <c r="AO313" s="70"/>
    </row>
    <row r="314" spans="1:41" ht="15.75" thickBot="1">
      <c r="A314" s="7">
        <v>280</v>
      </c>
      <c r="B314" s="166" t="s">
        <v>41</v>
      </c>
      <c r="C314" s="17" t="s">
        <v>2166</v>
      </c>
      <c r="D314" s="25" t="s">
        <v>2167</v>
      </c>
      <c r="E314" s="19" t="s">
        <v>73</v>
      </c>
      <c r="F314" s="65" t="s">
        <v>1633</v>
      </c>
      <c r="G314" s="66" t="s">
        <v>1634</v>
      </c>
      <c r="H314" s="67" t="s">
        <v>1635</v>
      </c>
      <c r="I314" s="20">
        <v>2017</v>
      </c>
      <c r="J314" s="19">
        <v>1</v>
      </c>
      <c r="K314" s="31" t="s">
        <v>2168</v>
      </c>
      <c r="L314" s="22">
        <v>7028931332</v>
      </c>
      <c r="M314" s="25" t="s">
        <v>261</v>
      </c>
      <c r="N314" s="25" t="s">
        <v>50</v>
      </c>
      <c r="O314" s="25">
        <v>65.599999999999994</v>
      </c>
      <c r="P314" s="25" t="s">
        <v>49</v>
      </c>
      <c r="Q314" s="25" t="s">
        <v>50</v>
      </c>
      <c r="R314" s="141" t="s">
        <v>51</v>
      </c>
      <c r="S314" s="141" t="s">
        <v>51</v>
      </c>
      <c r="T314" s="141" t="s">
        <v>51</v>
      </c>
      <c r="U314" s="25"/>
      <c r="V314" s="25"/>
      <c r="W314" s="25"/>
      <c r="X314" s="25"/>
      <c r="Y314" s="25"/>
      <c r="Z314" s="25"/>
      <c r="AA314" s="25"/>
      <c r="AB314" s="25"/>
      <c r="AC314" s="25" t="s">
        <v>100</v>
      </c>
      <c r="AD314" s="25" t="s">
        <v>53</v>
      </c>
      <c r="AE314" s="25" t="s">
        <v>2169</v>
      </c>
      <c r="AF314" s="25" t="s">
        <v>2170</v>
      </c>
      <c r="AG314" s="25" t="s">
        <v>168</v>
      </c>
      <c r="AH314" s="25" t="s">
        <v>2171</v>
      </c>
      <c r="AI314" s="19" t="s">
        <v>2172</v>
      </c>
      <c r="AJ314" s="25" t="s">
        <v>2173</v>
      </c>
      <c r="AK314" s="25" t="s">
        <v>60</v>
      </c>
      <c r="AL314" s="25" t="s">
        <v>61</v>
      </c>
      <c r="AM314" s="25"/>
      <c r="AN314" s="25"/>
      <c r="AO314" s="70"/>
    </row>
    <row r="315" spans="1:41" ht="24" thickBot="1">
      <c r="A315" s="7">
        <v>281</v>
      </c>
      <c r="B315" s="166" t="s">
        <v>41</v>
      </c>
      <c r="C315" s="62" t="s">
        <v>2174</v>
      </c>
      <c r="D315" s="18" t="s">
        <v>2175</v>
      </c>
      <c r="E315" s="19" t="s">
        <v>73</v>
      </c>
      <c r="F315" s="65" t="s">
        <v>1633</v>
      </c>
      <c r="G315" s="66" t="s">
        <v>1634</v>
      </c>
      <c r="H315" s="67" t="s">
        <v>1635</v>
      </c>
      <c r="I315" s="20">
        <v>2017</v>
      </c>
      <c r="J315" s="19">
        <v>1</v>
      </c>
      <c r="K315" s="31" t="s">
        <v>2176</v>
      </c>
      <c r="L315" s="26">
        <v>8390260388</v>
      </c>
      <c r="M315" s="25">
        <v>75.8</v>
      </c>
      <c r="N315" s="25" t="s">
        <v>48</v>
      </c>
      <c r="O315" s="25">
        <v>52.15</v>
      </c>
      <c r="P315" s="25" t="s">
        <v>109</v>
      </c>
      <c r="Q315" s="25" t="s">
        <v>65</v>
      </c>
      <c r="R315" s="141" t="s">
        <v>51</v>
      </c>
      <c r="S315" s="141" t="s">
        <v>51</v>
      </c>
      <c r="T315" s="141" t="s">
        <v>51</v>
      </c>
      <c r="U315" s="25"/>
      <c r="V315" s="25"/>
      <c r="W315" s="25"/>
      <c r="X315" s="25"/>
      <c r="Y315" s="25"/>
      <c r="Z315" s="25"/>
      <c r="AA315" s="25"/>
      <c r="AB315" s="25"/>
      <c r="AC315" s="25" t="s">
        <v>51</v>
      </c>
      <c r="AD315" s="25" t="s">
        <v>53</v>
      </c>
      <c r="AE315" s="25" t="s">
        <v>2177</v>
      </c>
      <c r="AF315" s="25" t="s">
        <v>2178</v>
      </c>
      <c r="AG315" s="25" t="s">
        <v>2179</v>
      </c>
      <c r="AH315" s="25" t="s">
        <v>2180</v>
      </c>
      <c r="AI315" s="19">
        <v>9518573963</v>
      </c>
      <c r="AJ315" s="25"/>
      <c r="AK315" s="25"/>
      <c r="AL315" s="25" t="s">
        <v>61</v>
      </c>
      <c r="AM315" s="25"/>
      <c r="AN315" s="25"/>
      <c r="AO315" s="70"/>
    </row>
    <row r="316" spans="1:41" ht="15.75" thickBot="1">
      <c r="A316" s="7">
        <v>321</v>
      </c>
      <c r="B316" s="166" t="s">
        <v>41</v>
      </c>
      <c r="C316" s="137" t="s">
        <v>2181</v>
      </c>
      <c r="D316" s="25" t="s">
        <v>2182</v>
      </c>
      <c r="E316" s="19" t="s">
        <v>73</v>
      </c>
      <c r="F316" s="65" t="s">
        <v>1633</v>
      </c>
      <c r="G316" s="66" t="s">
        <v>1634</v>
      </c>
      <c r="H316" s="67" t="s">
        <v>1635</v>
      </c>
      <c r="I316" s="20">
        <v>2017</v>
      </c>
      <c r="J316" s="19">
        <v>1</v>
      </c>
      <c r="K316" s="138" t="s">
        <v>2183</v>
      </c>
      <c r="L316" s="22">
        <v>9112384542</v>
      </c>
      <c r="M316" s="25">
        <v>65.2</v>
      </c>
      <c r="N316" s="25" t="s">
        <v>48</v>
      </c>
      <c r="O316" s="25">
        <v>68.92</v>
      </c>
      <c r="P316" s="25" t="s">
        <v>49</v>
      </c>
      <c r="Q316" s="25" t="s">
        <v>65</v>
      </c>
      <c r="R316" s="141" t="s">
        <v>51</v>
      </c>
      <c r="S316" s="141" t="s">
        <v>51</v>
      </c>
      <c r="T316" s="141" t="s">
        <v>51</v>
      </c>
      <c r="U316" s="25"/>
      <c r="V316" s="25"/>
      <c r="W316" s="25"/>
      <c r="X316" s="25"/>
      <c r="Y316" s="25"/>
      <c r="Z316" s="25"/>
      <c r="AA316" s="25"/>
      <c r="AB316" s="25"/>
      <c r="AC316" s="25" t="s">
        <v>52</v>
      </c>
      <c r="AD316" s="25" t="s">
        <v>53</v>
      </c>
      <c r="AE316" s="25" t="s">
        <v>2184</v>
      </c>
      <c r="AF316" s="25" t="s">
        <v>2185</v>
      </c>
      <c r="AG316" s="25" t="s">
        <v>2186</v>
      </c>
      <c r="AH316" s="25" t="s">
        <v>2187</v>
      </c>
      <c r="AI316" s="19" t="s">
        <v>2188</v>
      </c>
      <c r="AJ316" s="25" t="s">
        <v>2189</v>
      </c>
      <c r="AK316" s="25" t="s">
        <v>60</v>
      </c>
      <c r="AL316" s="25" t="s">
        <v>61</v>
      </c>
      <c r="AM316" s="25"/>
      <c r="AN316" s="25"/>
      <c r="AO316" s="70"/>
    </row>
    <row r="317" spans="1:41" ht="15.75" thickBot="1">
      <c r="A317" s="7">
        <v>324</v>
      </c>
      <c r="B317" s="166" t="s">
        <v>41</v>
      </c>
      <c r="C317" s="137" t="s">
        <v>2190</v>
      </c>
      <c r="D317" s="25" t="s">
        <v>2191</v>
      </c>
      <c r="E317" s="19" t="s">
        <v>73</v>
      </c>
      <c r="F317" s="65" t="s">
        <v>1633</v>
      </c>
      <c r="G317" s="66" t="s">
        <v>1634</v>
      </c>
      <c r="H317" s="67" t="s">
        <v>1635</v>
      </c>
      <c r="I317" s="20">
        <v>2017</v>
      </c>
      <c r="J317" s="19">
        <v>1</v>
      </c>
      <c r="K317" s="138" t="s">
        <v>2192</v>
      </c>
      <c r="L317" s="22">
        <v>8319191597</v>
      </c>
      <c r="M317" s="25">
        <v>63.5</v>
      </c>
      <c r="N317" s="25" t="s">
        <v>2193</v>
      </c>
      <c r="O317" s="25">
        <v>70</v>
      </c>
      <c r="P317" s="25" t="s">
        <v>49</v>
      </c>
      <c r="Q317" s="25" t="s">
        <v>1287</v>
      </c>
      <c r="R317" s="141" t="s">
        <v>51</v>
      </c>
      <c r="S317" s="141" t="s">
        <v>51</v>
      </c>
      <c r="T317" s="141" t="s">
        <v>51</v>
      </c>
      <c r="U317" s="25"/>
      <c r="V317" s="25"/>
      <c r="W317" s="25"/>
      <c r="X317" s="25"/>
      <c r="Y317" s="25"/>
      <c r="Z317" s="25"/>
      <c r="AA317" s="25"/>
      <c r="AB317" s="25"/>
      <c r="AC317" s="25" t="s">
        <v>100</v>
      </c>
      <c r="AD317" s="25" t="s">
        <v>53</v>
      </c>
      <c r="AE317" s="25" t="s">
        <v>2194</v>
      </c>
      <c r="AF317" s="25" t="s">
        <v>2195</v>
      </c>
      <c r="AG317" s="25" t="s">
        <v>2196</v>
      </c>
      <c r="AH317" s="25" t="s">
        <v>208</v>
      </c>
      <c r="AI317" s="19" t="s">
        <v>2197</v>
      </c>
      <c r="AJ317" s="25" t="s">
        <v>396</v>
      </c>
      <c r="AK317" s="25" t="s">
        <v>60</v>
      </c>
      <c r="AL317" s="25" t="s">
        <v>61</v>
      </c>
      <c r="AM317" s="25"/>
      <c r="AN317" s="25"/>
      <c r="AO317" s="70"/>
    </row>
    <row r="318" spans="1:41" ht="15.75" thickBot="1">
      <c r="A318" s="7">
        <v>325</v>
      </c>
      <c r="B318" s="166" t="s">
        <v>41</v>
      </c>
      <c r="C318" s="137" t="s">
        <v>78</v>
      </c>
      <c r="D318" s="25" t="s">
        <v>2198</v>
      </c>
      <c r="E318" s="19" t="s">
        <v>44</v>
      </c>
      <c r="F318" s="65" t="s">
        <v>1633</v>
      </c>
      <c r="G318" s="66" t="s">
        <v>1634</v>
      </c>
      <c r="H318" s="67" t="s">
        <v>1635</v>
      </c>
      <c r="I318" s="20">
        <v>2017</v>
      </c>
      <c r="J318" s="19">
        <v>1</v>
      </c>
      <c r="K318" s="138" t="s">
        <v>2199</v>
      </c>
      <c r="L318" s="22">
        <v>9765403134</v>
      </c>
      <c r="M318" s="25" t="s">
        <v>1286</v>
      </c>
      <c r="N318" s="25" t="s">
        <v>50</v>
      </c>
      <c r="O318" s="25">
        <v>69.7</v>
      </c>
      <c r="P318" s="25" t="s">
        <v>2200</v>
      </c>
      <c r="Q318" s="25" t="s">
        <v>50</v>
      </c>
      <c r="R318" s="141" t="s">
        <v>51</v>
      </c>
      <c r="S318" s="141" t="s">
        <v>51</v>
      </c>
      <c r="T318" s="141" t="s">
        <v>51</v>
      </c>
      <c r="U318" s="25"/>
      <c r="V318" s="25"/>
      <c r="W318" s="25"/>
      <c r="X318" s="25"/>
      <c r="Y318" s="25"/>
      <c r="Z318" s="25"/>
      <c r="AA318" s="25"/>
      <c r="AB318" s="25"/>
      <c r="AC318" s="25" t="s">
        <v>52</v>
      </c>
      <c r="AD318" s="25" t="s">
        <v>53</v>
      </c>
      <c r="AE318" s="25" t="s">
        <v>2201</v>
      </c>
      <c r="AF318" s="25" t="s">
        <v>2202</v>
      </c>
      <c r="AG318" s="25" t="s">
        <v>2203</v>
      </c>
      <c r="AH318" s="25" t="s">
        <v>2204</v>
      </c>
      <c r="AI318" s="19" t="s">
        <v>2205</v>
      </c>
      <c r="AJ318" s="25" t="s">
        <v>59</v>
      </c>
      <c r="AK318" s="25" t="s">
        <v>60</v>
      </c>
      <c r="AL318" s="25" t="s">
        <v>61</v>
      </c>
      <c r="AM318" s="25"/>
      <c r="AN318" s="25"/>
      <c r="AO318" s="70"/>
    </row>
    <row r="319" spans="1:41" ht="15.75" thickBot="1">
      <c r="A319" s="7">
        <v>330</v>
      </c>
      <c r="B319" s="166" t="s">
        <v>41</v>
      </c>
      <c r="C319" s="137" t="s">
        <v>2206</v>
      </c>
      <c r="D319" s="25" t="s">
        <v>2207</v>
      </c>
      <c r="E319" s="19" t="s">
        <v>44</v>
      </c>
      <c r="F319" s="65" t="s">
        <v>1633</v>
      </c>
      <c r="G319" s="66" t="s">
        <v>1634</v>
      </c>
      <c r="H319" s="67" t="s">
        <v>1635</v>
      </c>
      <c r="I319" s="20">
        <v>2017</v>
      </c>
      <c r="J319" s="19">
        <v>1</v>
      </c>
      <c r="K319" s="138" t="s">
        <v>2208</v>
      </c>
      <c r="L319" s="22">
        <v>9631632739</v>
      </c>
      <c r="M319" s="25" t="s">
        <v>1059</v>
      </c>
      <c r="N319" s="25" t="s">
        <v>50</v>
      </c>
      <c r="O319" s="25">
        <v>54.9</v>
      </c>
      <c r="P319" s="25" t="s">
        <v>49</v>
      </c>
      <c r="Q319" s="25" t="s">
        <v>362</v>
      </c>
      <c r="R319" s="141" t="s">
        <v>51</v>
      </c>
      <c r="S319" s="141" t="s">
        <v>51</v>
      </c>
      <c r="T319" s="141" t="s">
        <v>51</v>
      </c>
      <c r="U319" s="25"/>
      <c r="V319" s="25"/>
      <c r="W319" s="25"/>
      <c r="X319" s="25"/>
      <c r="Y319" s="25"/>
      <c r="Z319" s="25"/>
      <c r="AA319" s="25"/>
      <c r="AB319" s="25"/>
      <c r="AC319" s="25" t="s">
        <v>717</v>
      </c>
      <c r="AD319" s="25" t="s">
        <v>53</v>
      </c>
      <c r="AE319" s="25" t="s">
        <v>2209</v>
      </c>
      <c r="AF319" s="25" t="s">
        <v>2210</v>
      </c>
      <c r="AG319" s="25" t="s">
        <v>595</v>
      </c>
      <c r="AH319" s="25" t="s">
        <v>2211</v>
      </c>
      <c r="AI319" s="19" t="s">
        <v>2212</v>
      </c>
      <c r="AJ319" s="25" t="s">
        <v>150</v>
      </c>
      <c r="AK319" s="25" t="s">
        <v>60</v>
      </c>
      <c r="AL319" s="25" t="s">
        <v>61</v>
      </c>
      <c r="AM319" s="25"/>
      <c r="AN319" s="25"/>
      <c r="AO319" s="70"/>
    </row>
    <row r="320" spans="1:41" ht="15.75" thickBot="1">
      <c r="A320" s="7">
        <v>336</v>
      </c>
      <c r="B320" s="166" t="s">
        <v>41</v>
      </c>
      <c r="C320" s="137" t="s">
        <v>2213</v>
      </c>
      <c r="D320" s="25" t="s">
        <v>2214</v>
      </c>
      <c r="E320" s="19" t="s">
        <v>73</v>
      </c>
      <c r="F320" s="65" t="s">
        <v>1633</v>
      </c>
      <c r="G320" s="66" t="s">
        <v>1634</v>
      </c>
      <c r="H320" s="67" t="s">
        <v>1635</v>
      </c>
      <c r="I320" s="20">
        <v>2017</v>
      </c>
      <c r="J320" s="19">
        <v>1</v>
      </c>
      <c r="K320" s="138" t="s">
        <v>2215</v>
      </c>
      <c r="L320" s="22">
        <v>8055056799</v>
      </c>
      <c r="M320" s="25">
        <v>58.6</v>
      </c>
      <c r="N320" s="25" t="s">
        <v>48</v>
      </c>
      <c r="O320" s="25">
        <v>66.400000000000006</v>
      </c>
      <c r="P320" s="25" t="s">
        <v>109</v>
      </c>
      <c r="Q320" s="25" t="s">
        <v>65</v>
      </c>
      <c r="R320" s="141" t="s">
        <v>51</v>
      </c>
      <c r="S320" s="141" t="s">
        <v>51</v>
      </c>
      <c r="T320" s="141" t="s">
        <v>51</v>
      </c>
      <c r="U320" s="25"/>
      <c r="V320" s="25"/>
      <c r="W320" s="25"/>
      <c r="X320" s="25"/>
      <c r="Y320" s="25"/>
      <c r="Z320" s="25"/>
      <c r="AA320" s="25"/>
      <c r="AB320" s="25"/>
      <c r="AC320" s="25" t="s">
        <v>100</v>
      </c>
      <c r="AD320" s="25" t="s">
        <v>53</v>
      </c>
      <c r="AE320" s="25" t="s">
        <v>2216</v>
      </c>
      <c r="AF320" s="25" t="s">
        <v>2217</v>
      </c>
      <c r="AG320" s="25" t="s">
        <v>1188</v>
      </c>
      <c r="AH320" s="25" t="s">
        <v>1048</v>
      </c>
      <c r="AI320" s="19" t="s">
        <v>2218</v>
      </c>
      <c r="AJ320" s="25" t="s">
        <v>2219</v>
      </c>
      <c r="AK320" s="25" t="s">
        <v>60</v>
      </c>
      <c r="AL320" s="25" t="s">
        <v>61</v>
      </c>
      <c r="AM320" s="25"/>
      <c r="AN320" s="25"/>
      <c r="AO320" s="70"/>
    </row>
    <row r="321" spans="1:41" ht="24" thickBot="1">
      <c r="A321" s="7">
        <v>338</v>
      </c>
      <c r="B321" s="166" t="s">
        <v>41</v>
      </c>
      <c r="C321" s="62" t="s">
        <v>2220</v>
      </c>
      <c r="D321" s="18" t="s">
        <v>2221</v>
      </c>
      <c r="E321" s="19" t="s">
        <v>73</v>
      </c>
      <c r="F321" s="65" t="s">
        <v>1633</v>
      </c>
      <c r="G321" s="66" t="s">
        <v>1634</v>
      </c>
      <c r="H321" s="67" t="s">
        <v>1635</v>
      </c>
      <c r="I321" s="20">
        <v>2017</v>
      </c>
      <c r="J321" s="19">
        <v>1</v>
      </c>
      <c r="K321" s="31" t="s">
        <v>2222</v>
      </c>
      <c r="L321" s="26">
        <v>9766490558</v>
      </c>
      <c r="M321" s="25" t="s">
        <v>528</v>
      </c>
      <c r="N321" s="25" t="s">
        <v>50</v>
      </c>
      <c r="O321" s="25">
        <v>59.38</v>
      </c>
      <c r="P321" s="25" t="s">
        <v>109</v>
      </c>
      <c r="Q321" s="25"/>
      <c r="R321" s="141" t="s">
        <v>51</v>
      </c>
      <c r="S321" s="141" t="s">
        <v>51</v>
      </c>
      <c r="T321" s="141" t="s">
        <v>51</v>
      </c>
      <c r="U321" s="25"/>
      <c r="V321" s="25"/>
      <c r="W321" s="25"/>
      <c r="X321" s="25"/>
      <c r="Y321" s="25"/>
      <c r="Z321" s="25"/>
      <c r="AA321" s="25"/>
      <c r="AB321" s="25"/>
      <c r="AC321" s="25" t="s">
        <v>52</v>
      </c>
      <c r="AD321" s="25" t="s">
        <v>53</v>
      </c>
      <c r="AE321" s="25" t="s">
        <v>2223</v>
      </c>
      <c r="AF321" s="25" t="s">
        <v>2224</v>
      </c>
      <c r="AG321" s="25" t="s">
        <v>2225</v>
      </c>
      <c r="AH321" s="25" t="s">
        <v>2226</v>
      </c>
      <c r="AI321" s="19" t="s">
        <v>2227</v>
      </c>
      <c r="AJ321" s="25"/>
      <c r="AK321" s="25" t="s">
        <v>60</v>
      </c>
      <c r="AL321" s="25" t="s">
        <v>61</v>
      </c>
      <c r="AM321" s="25"/>
      <c r="AN321" s="25"/>
      <c r="AO321" s="70"/>
    </row>
    <row r="322" spans="1:41" ht="15.75" thickBot="1">
      <c r="A322" s="7">
        <v>339</v>
      </c>
      <c r="B322" s="166" t="s">
        <v>41</v>
      </c>
      <c r="C322" s="137" t="s">
        <v>2228</v>
      </c>
      <c r="D322" s="25" t="s">
        <v>1505</v>
      </c>
      <c r="E322" s="19" t="s">
        <v>73</v>
      </c>
      <c r="F322" s="65" t="s">
        <v>1633</v>
      </c>
      <c r="G322" s="66" t="s">
        <v>1634</v>
      </c>
      <c r="H322" s="67" t="s">
        <v>1635</v>
      </c>
      <c r="I322" s="20">
        <v>2017</v>
      </c>
      <c r="J322" s="19">
        <v>1</v>
      </c>
      <c r="K322" s="138" t="s">
        <v>2229</v>
      </c>
      <c r="L322" s="22">
        <v>8793000119</v>
      </c>
      <c r="M322" s="25">
        <v>82.8</v>
      </c>
      <c r="N322" s="25" t="s">
        <v>126</v>
      </c>
      <c r="O322" s="25">
        <v>64</v>
      </c>
      <c r="P322" s="25" t="s">
        <v>49</v>
      </c>
      <c r="Q322" s="25" t="s">
        <v>127</v>
      </c>
      <c r="R322" s="141" t="s">
        <v>51</v>
      </c>
      <c r="S322" s="141" t="s">
        <v>51</v>
      </c>
      <c r="T322" s="141" t="s">
        <v>51</v>
      </c>
      <c r="U322" s="25"/>
      <c r="V322" s="25"/>
      <c r="W322" s="25"/>
      <c r="X322" s="25"/>
      <c r="Y322" s="25"/>
      <c r="Z322" s="25"/>
      <c r="AA322" s="25"/>
      <c r="AB322" s="25"/>
      <c r="AC322" s="25" t="s">
        <v>52</v>
      </c>
      <c r="AD322" s="25" t="s">
        <v>53</v>
      </c>
      <c r="AE322" s="25" t="s">
        <v>2230</v>
      </c>
      <c r="AF322" s="25" t="s">
        <v>1508</v>
      </c>
      <c r="AG322" s="25" t="s">
        <v>2231</v>
      </c>
      <c r="AH322" s="25" t="s">
        <v>1111</v>
      </c>
      <c r="AI322" s="19" t="s">
        <v>2232</v>
      </c>
      <c r="AJ322" s="25" t="s">
        <v>59</v>
      </c>
      <c r="AK322" s="25" t="s">
        <v>60</v>
      </c>
      <c r="AL322" s="25" t="s">
        <v>61</v>
      </c>
      <c r="AM322" s="25"/>
      <c r="AN322" s="25"/>
      <c r="AO322" s="70"/>
    </row>
    <row r="323" spans="1:41" ht="15.75" thickBot="1">
      <c r="A323" s="7">
        <v>341</v>
      </c>
      <c r="B323" s="166" t="s">
        <v>41</v>
      </c>
      <c r="C323" s="63" t="s">
        <v>2233</v>
      </c>
      <c r="D323" s="64" t="s">
        <v>2234</v>
      </c>
      <c r="E323" s="64" t="s">
        <v>73</v>
      </c>
      <c r="F323" s="65" t="s">
        <v>1633</v>
      </c>
      <c r="G323" s="66" t="s">
        <v>1634</v>
      </c>
      <c r="H323" s="67" t="s">
        <v>1635</v>
      </c>
      <c r="I323" s="64" t="s">
        <v>1655</v>
      </c>
      <c r="J323" s="64">
        <v>3</v>
      </c>
      <c r="K323" s="68" t="s">
        <v>2235</v>
      </c>
      <c r="L323" s="69">
        <v>9673106555</v>
      </c>
      <c r="M323" s="64">
        <v>83.4</v>
      </c>
      <c r="N323" s="64" t="s">
        <v>733</v>
      </c>
      <c r="O323" s="64">
        <v>54.46</v>
      </c>
      <c r="P323" s="64" t="s">
        <v>109</v>
      </c>
      <c r="Q323" s="64" t="s">
        <v>733</v>
      </c>
      <c r="R323" s="142" t="s">
        <v>51</v>
      </c>
      <c r="S323" s="142" t="s">
        <v>51</v>
      </c>
      <c r="T323" s="142" t="s">
        <v>51</v>
      </c>
      <c r="U323" s="70"/>
      <c r="V323" s="70"/>
      <c r="W323" s="70"/>
      <c r="X323" s="70"/>
      <c r="Y323" s="70"/>
      <c r="Z323" s="70"/>
      <c r="AA323" s="70"/>
      <c r="AB323" s="70"/>
      <c r="AC323" s="64" t="s">
        <v>100</v>
      </c>
      <c r="AD323" s="64" t="s">
        <v>53</v>
      </c>
      <c r="AE323" s="68" t="s">
        <v>2236</v>
      </c>
      <c r="AF323" s="64">
        <v>35771</v>
      </c>
      <c r="AG323" s="64" t="s">
        <v>2237</v>
      </c>
      <c r="AH323" s="64" t="s">
        <v>2238</v>
      </c>
      <c r="AI323" s="19"/>
      <c r="AJ323" s="64" t="s">
        <v>59</v>
      </c>
      <c r="AK323" s="64" t="s">
        <v>60</v>
      </c>
      <c r="AL323" s="64" t="s">
        <v>61</v>
      </c>
      <c r="AM323" s="64"/>
      <c r="AN323" s="70"/>
      <c r="AO323" s="70"/>
    </row>
    <row r="324" spans="1:41" ht="15.75" thickBot="1">
      <c r="A324" s="7">
        <v>342</v>
      </c>
      <c r="B324" s="166" t="s">
        <v>41</v>
      </c>
      <c r="C324" s="137" t="s">
        <v>2239</v>
      </c>
      <c r="D324" s="25" t="s">
        <v>2240</v>
      </c>
      <c r="E324" s="19" t="s">
        <v>44</v>
      </c>
      <c r="F324" s="65" t="s">
        <v>1633</v>
      </c>
      <c r="G324" s="66" t="s">
        <v>1634</v>
      </c>
      <c r="H324" s="67" t="s">
        <v>1635</v>
      </c>
      <c r="I324" s="20">
        <v>2017</v>
      </c>
      <c r="J324" s="19">
        <v>1</v>
      </c>
      <c r="K324" s="138" t="s">
        <v>2241</v>
      </c>
      <c r="L324" s="22">
        <v>7709994519</v>
      </c>
      <c r="M324" s="25"/>
      <c r="N324" s="25"/>
      <c r="O324" s="25"/>
      <c r="P324" s="25"/>
      <c r="Q324" s="25"/>
      <c r="R324" s="141" t="s">
        <v>51</v>
      </c>
      <c r="S324" s="141" t="s">
        <v>51</v>
      </c>
      <c r="T324" s="141" t="s">
        <v>51</v>
      </c>
      <c r="U324" s="25"/>
      <c r="V324" s="25"/>
      <c r="W324" s="25"/>
      <c r="X324" s="25"/>
      <c r="Y324" s="25"/>
      <c r="Z324" s="25"/>
      <c r="AA324" s="25"/>
      <c r="AB324" s="25"/>
      <c r="AC324" s="25"/>
      <c r="AD324" s="25" t="s">
        <v>53</v>
      </c>
      <c r="AE324" s="25"/>
      <c r="AF324" s="25"/>
      <c r="AG324" s="25"/>
      <c r="AH324" s="25"/>
      <c r="AI324" s="19"/>
      <c r="AJ324" s="25"/>
      <c r="AK324" s="25"/>
      <c r="AL324" s="25"/>
      <c r="AM324" s="25"/>
      <c r="AN324" s="25"/>
      <c r="AO324" s="70"/>
    </row>
    <row r="325" spans="1:41" ht="15.75" thickBot="1">
      <c r="A325" s="7">
        <v>356</v>
      </c>
      <c r="B325" s="166" t="s">
        <v>41</v>
      </c>
      <c r="C325" s="63" t="s">
        <v>2242</v>
      </c>
      <c r="D325" s="64" t="s">
        <v>2243</v>
      </c>
      <c r="E325" s="64" t="s">
        <v>73</v>
      </c>
      <c r="F325" s="65" t="s">
        <v>1633</v>
      </c>
      <c r="G325" s="66" t="s">
        <v>1634</v>
      </c>
      <c r="H325" s="67" t="s">
        <v>1635</v>
      </c>
      <c r="I325" s="64" t="s">
        <v>1655</v>
      </c>
      <c r="J325" s="64">
        <v>3</v>
      </c>
      <c r="K325" s="68" t="s">
        <v>2244</v>
      </c>
      <c r="L325" s="69">
        <v>9890455744</v>
      </c>
      <c r="M325" s="64">
        <v>9.6</v>
      </c>
      <c r="N325" s="64" t="s">
        <v>50</v>
      </c>
      <c r="O325" s="64">
        <v>46</v>
      </c>
      <c r="P325" s="64" t="s">
        <v>109</v>
      </c>
      <c r="Q325" s="64" t="s">
        <v>716</v>
      </c>
      <c r="R325" s="142" t="s">
        <v>51</v>
      </c>
      <c r="S325" s="142" t="s">
        <v>51</v>
      </c>
      <c r="T325" s="142" t="s">
        <v>51</v>
      </c>
      <c r="U325" s="70"/>
      <c r="V325" s="70"/>
      <c r="W325" s="70"/>
      <c r="X325" s="70"/>
      <c r="Y325" s="70"/>
      <c r="Z325" s="70"/>
      <c r="AA325" s="70"/>
      <c r="AB325" s="70"/>
      <c r="AC325" s="64" t="s">
        <v>100</v>
      </c>
      <c r="AD325" s="64" t="s">
        <v>53</v>
      </c>
      <c r="AE325" s="68" t="s">
        <v>2245</v>
      </c>
      <c r="AF325" s="71">
        <v>36139</v>
      </c>
      <c r="AG325" s="64" t="s">
        <v>147</v>
      </c>
      <c r="AH325" s="64" t="s">
        <v>2246</v>
      </c>
      <c r="AI325" s="19"/>
      <c r="AJ325" s="64" t="s">
        <v>2247</v>
      </c>
      <c r="AK325" s="64" t="s">
        <v>60</v>
      </c>
      <c r="AL325" s="64" t="s">
        <v>61</v>
      </c>
      <c r="AM325" s="64"/>
      <c r="AN325" s="70"/>
      <c r="AO325" s="70"/>
    </row>
    <row r="326" spans="1:41" ht="15.75" thickBot="1">
      <c r="A326" s="7">
        <v>365</v>
      </c>
      <c r="B326" s="166" t="s">
        <v>41</v>
      </c>
      <c r="C326" s="17" t="s">
        <v>2248</v>
      </c>
      <c r="D326" s="25" t="s">
        <v>2175</v>
      </c>
      <c r="E326" s="19" t="s">
        <v>73</v>
      </c>
      <c r="F326" s="65" t="s">
        <v>1633</v>
      </c>
      <c r="G326" s="66" t="s">
        <v>1634</v>
      </c>
      <c r="H326" s="67" t="s">
        <v>1635</v>
      </c>
      <c r="I326" s="20">
        <v>2017</v>
      </c>
      <c r="J326" s="19">
        <v>1</v>
      </c>
      <c r="K326" s="31" t="s">
        <v>2249</v>
      </c>
      <c r="L326" s="22">
        <v>9769840515</v>
      </c>
      <c r="M326" s="25">
        <v>54.8</v>
      </c>
      <c r="N326" s="25" t="s">
        <v>48</v>
      </c>
      <c r="O326" s="25">
        <v>53.85</v>
      </c>
      <c r="P326" s="25" t="s">
        <v>2200</v>
      </c>
      <c r="Q326" s="25" t="s">
        <v>65</v>
      </c>
      <c r="R326" s="141" t="s">
        <v>51</v>
      </c>
      <c r="S326" s="141" t="s">
        <v>51</v>
      </c>
      <c r="T326" s="141" t="s">
        <v>51</v>
      </c>
      <c r="U326" s="25"/>
      <c r="V326" s="25"/>
      <c r="W326" s="25"/>
      <c r="X326" s="25"/>
      <c r="Y326" s="25"/>
      <c r="Z326" s="25"/>
      <c r="AA326" s="25"/>
      <c r="AB326" s="25"/>
      <c r="AC326" s="25" t="s">
        <v>52</v>
      </c>
      <c r="AD326" s="25" t="s">
        <v>53</v>
      </c>
      <c r="AE326" s="25" t="s">
        <v>2250</v>
      </c>
      <c r="AF326" s="25" t="s">
        <v>2251</v>
      </c>
      <c r="AG326" s="25" t="s">
        <v>2252</v>
      </c>
      <c r="AH326" s="25" t="s">
        <v>1457</v>
      </c>
      <c r="AI326" s="19" t="s">
        <v>2253</v>
      </c>
      <c r="AJ326" s="25" t="s">
        <v>59</v>
      </c>
      <c r="AK326" s="25" t="s">
        <v>60</v>
      </c>
      <c r="AL326" s="25" t="s">
        <v>61</v>
      </c>
      <c r="AM326" s="25"/>
      <c r="AN326" s="25"/>
      <c r="AO326" s="70"/>
    </row>
    <row r="327" spans="1:41" ht="15.75" thickBot="1">
      <c r="A327" s="7">
        <v>381</v>
      </c>
      <c r="B327" s="166" t="s">
        <v>41</v>
      </c>
      <c r="C327" s="137" t="s">
        <v>2254</v>
      </c>
      <c r="D327" s="25" t="s">
        <v>116</v>
      </c>
      <c r="E327" s="19" t="s">
        <v>73</v>
      </c>
      <c r="F327" s="65" t="s">
        <v>1633</v>
      </c>
      <c r="G327" s="66" t="s">
        <v>1634</v>
      </c>
      <c r="H327" s="67" t="s">
        <v>1635</v>
      </c>
      <c r="I327" s="20">
        <v>2017</v>
      </c>
      <c r="J327" s="19">
        <v>1</v>
      </c>
      <c r="K327" s="138" t="s">
        <v>2255</v>
      </c>
      <c r="L327" s="22">
        <v>9504080041</v>
      </c>
      <c r="M327" s="25" t="s">
        <v>1224</v>
      </c>
      <c r="N327" s="25" t="s">
        <v>50</v>
      </c>
      <c r="O327" s="25">
        <v>50.4</v>
      </c>
      <c r="P327" s="25" t="s">
        <v>109</v>
      </c>
      <c r="Q327" s="25" t="s">
        <v>716</v>
      </c>
      <c r="R327" s="141" t="s">
        <v>51</v>
      </c>
      <c r="S327" s="141" t="s">
        <v>51</v>
      </c>
      <c r="T327" s="141" t="s">
        <v>51</v>
      </c>
      <c r="U327" s="25"/>
      <c r="V327" s="25"/>
      <c r="W327" s="25"/>
      <c r="X327" s="25"/>
      <c r="Y327" s="25"/>
      <c r="Z327" s="25"/>
      <c r="AA327" s="25"/>
      <c r="AB327" s="25"/>
      <c r="AC327" s="25" t="s">
        <v>717</v>
      </c>
      <c r="AD327" s="25" t="s">
        <v>53</v>
      </c>
      <c r="AE327" s="25" t="s">
        <v>2256</v>
      </c>
      <c r="AF327" s="25" t="s">
        <v>1938</v>
      </c>
      <c r="AG327" s="25" t="s">
        <v>317</v>
      </c>
      <c r="AH327" s="25" t="s">
        <v>2257</v>
      </c>
      <c r="AI327" s="19">
        <v>7004138414</v>
      </c>
      <c r="AJ327" s="25" t="s">
        <v>2258</v>
      </c>
      <c r="AK327" s="25" t="s">
        <v>60</v>
      </c>
      <c r="AL327" s="25" t="s">
        <v>61</v>
      </c>
      <c r="AM327" s="25"/>
      <c r="AN327" s="25"/>
      <c r="AO327" s="70"/>
    </row>
    <row r="328" spans="1:41" ht="15.75" thickBot="1">
      <c r="A328" s="7">
        <v>383</v>
      </c>
      <c r="B328" s="166" t="s">
        <v>41</v>
      </c>
      <c r="C328" s="63" t="s">
        <v>2259</v>
      </c>
      <c r="D328" s="64" t="s">
        <v>2260</v>
      </c>
      <c r="E328" s="64" t="s">
        <v>73</v>
      </c>
      <c r="F328" s="65" t="s">
        <v>1633</v>
      </c>
      <c r="G328" s="66" t="s">
        <v>1634</v>
      </c>
      <c r="H328" s="67" t="s">
        <v>1635</v>
      </c>
      <c r="I328" s="64" t="s">
        <v>1655</v>
      </c>
      <c r="J328" s="64">
        <v>3</v>
      </c>
      <c r="K328" s="68" t="s">
        <v>2261</v>
      </c>
      <c r="L328" s="69">
        <v>9890077962</v>
      </c>
      <c r="M328" s="64">
        <v>88.18</v>
      </c>
      <c r="N328" s="64" t="s">
        <v>733</v>
      </c>
      <c r="O328" s="64">
        <v>85.85</v>
      </c>
      <c r="P328" s="64" t="s">
        <v>109</v>
      </c>
      <c r="Q328" s="64" t="s">
        <v>733</v>
      </c>
      <c r="R328" s="142" t="s">
        <v>51</v>
      </c>
      <c r="S328" s="142" t="s">
        <v>51</v>
      </c>
      <c r="T328" s="142" t="s">
        <v>51</v>
      </c>
      <c r="U328" s="70"/>
      <c r="V328" s="70"/>
      <c r="W328" s="70"/>
      <c r="X328" s="70"/>
      <c r="Y328" s="70"/>
      <c r="Z328" s="70"/>
      <c r="AA328" s="70"/>
      <c r="AB328" s="70"/>
      <c r="AC328" s="64" t="s">
        <v>100</v>
      </c>
      <c r="AD328" s="64" t="s">
        <v>53</v>
      </c>
      <c r="AE328" s="68" t="s">
        <v>2262</v>
      </c>
      <c r="AF328" s="71">
        <v>35441</v>
      </c>
      <c r="AG328" s="64" t="s">
        <v>2263</v>
      </c>
      <c r="AH328" s="64" t="s">
        <v>1105</v>
      </c>
      <c r="AI328" s="19"/>
      <c r="AJ328" s="64" t="s">
        <v>150</v>
      </c>
      <c r="AK328" s="64" t="s">
        <v>60</v>
      </c>
      <c r="AL328" s="64" t="s">
        <v>61</v>
      </c>
      <c r="AM328" s="64"/>
      <c r="AN328" s="70"/>
      <c r="AO328" s="70"/>
    </row>
    <row r="329" spans="1:41" ht="15.75" thickBot="1">
      <c r="A329" s="7">
        <v>408</v>
      </c>
      <c r="B329" s="166" t="s">
        <v>41</v>
      </c>
      <c r="C329" s="137" t="s">
        <v>2264</v>
      </c>
      <c r="D329" s="25"/>
      <c r="E329" s="19" t="s">
        <v>73</v>
      </c>
      <c r="F329" s="65" t="s">
        <v>1633</v>
      </c>
      <c r="G329" s="66" t="s">
        <v>1634</v>
      </c>
      <c r="H329" s="67" t="s">
        <v>1635</v>
      </c>
      <c r="I329" s="20">
        <v>2017</v>
      </c>
      <c r="J329" s="19">
        <v>1</v>
      </c>
      <c r="K329" s="138" t="s">
        <v>2265</v>
      </c>
      <c r="L329" s="22">
        <v>8149387210</v>
      </c>
      <c r="M329" s="25"/>
      <c r="N329" s="25"/>
      <c r="O329" s="25"/>
      <c r="P329" s="25"/>
      <c r="Q329" s="25"/>
      <c r="R329" s="141" t="s">
        <v>51</v>
      </c>
      <c r="S329" s="141" t="s">
        <v>51</v>
      </c>
      <c r="T329" s="141" t="s">
        <v>51</v>
      </c>
      <c r="U329" s="25"/>
      <c r="V329" s="25"/>
      <c r="W329" s="25"/>
      <c r="X329" s="25"/>
      <c r="Y329" s="25"/>
      <c r="Z329" s="25"/>
      <c r="AA329" s="25"/>
      <c r="AB329" s="25"/>
      <c r="AC329" s="25"/>
      <c r="AD329" s="25" t="s">
        <v>53</v>
      </c>
      <c r="AE329" s="25"/>
      <c r="AF329" s="25"/>
      <c r="AG329" s="25"/>
      <c r="AH329" s="25"/>
      <c r="AI329" s="19"/>
      <c r="AJ329" s="25"/>
      <c r="AK329" s="25"/>
      <c r="AL329" s="25"/>
      <c r="AM329" s="25"/>
      <c r="AN329" s="25"/>
      <c r="AO329" s="70"/>
    </row>
    <row r="330" spans="1:41" ht="15.75" thickBot="1">
      <c r="A330" s="7">
        <v>420</v>
      </c>
      <c r="B330" s="166" t="s">
        <v>41</v>
      </c>
      <c r="C330" s="137" t="s">
        <v>2266</v>
      </c>
      <c r="D330" s="25" t="s">
        <v>2267</v>
      </c>
      <c r="E330" s="19" t="s">
        <v>73</v>
      </c>
      <c r="F330" s="65" t="s">
        <v>1633</v>
      </c>
      <c r="G330" s="66" t="s">
        <v>1634</v>
      </c>
      <c r="H330" s="67" t="s">
        <v>1635</v>
      </c>
      <c r="I330" s="20">
        <v>2017</v>
      </c>
      <c r="J330" s="19">
        <v>1</v>
      </c>
      <c r="K330" s="138" t="s">
        <v>2268</v>
      </c>
      <c r="L330" s="22">
        <v>9172945535</v>
      </c>
      <c r="M330" s="25">
        <v>76.8</v>
      </c>
      <c r="N330" s="25" t="s">
        <v>48</v>
      </c>
      <c r="O330" s="25">
        <v>76.150000000000006</v>
      </c>
      <c r="P330" s="25" t="s">
        <v>49</v>
      </c>
      <c r="Q330" s="25" t="s">
        <v>65</v>
      </c>
      <c r="R330" s="141" t="s">
        <v>51</v>
      </c>
      <c r="S330" s="141" t="s">
        <v>51</v>
      </c>
      <c r="T330" s="141" t="s">
        <v>51</v>
      </c>
      <c r="U330" s="25"/>
      <c r="V330" s="25"/>
      <c r="W330" s="25"/>
      <c r="X330" s="25"/>
      <c r="Y330" s="25"/>
      <c r="Z330" s="25"/>
      <c r="AA330" s="25"/>
      <c r="AB330" s="25"/>
      <c r="AC330" s="25" t="s">
        <v>52</v>
      </c>
      <c r="AD330" s="25" t="s">
        <v>53</v>
      </c>
      <c r="AE330" s="25" t="s">
        <v>2269</v>
      </c>
      <c r="AF330" s="25"/>
      <c r="AG330" s="25" t="s">
        <v>2270</v>
      </c>
      <c r="AH330" s="25" t="s">
        <v>2271</v>
      </c>
      <c r="AI330" s="19" t="s">
        <v>2272</v>
      </c>
      <c r="AJ330" s="25" t="s">
        <v>1933</v>
      </c>
      <c r="AK330" s="25" t="s">
        <v>60</v>
      </c>
      <c r="AL330" s="25" t="s">
        <v>61</v>
      </c>
      <c r="AM330" s="25"/>
      <c r="AN330" s="25"/>
      <c r="AO330" s="70"/>
    </row>
    <row r="331" spans="1:41" ht="15.75" thickBot="1">
      <c r="A331" s="7">
        <v>437</v>
      </c>
      <c r="B331" s="166" t="s">
        <v>41</v>
      </c>
      <c r="C331" s="17" t="s">
        <v>2273</v>
      </c>
      <c r="D331" s="25" t="s">
        <v>2274</v>
      </c>
      <c r="E331" s="19" t="s">
        <v>44</v>
      </c>
      <c r="F331" s="65" t="s">
        <v>1633</v>
      </c>
      <c r="G331" s="66" t="s">
        <v>1634</v>
      </c>
      <c r="H331" s="67" t="s">
        <v>1635</v>
      </c>
      <c r="I331" s="20">
        <v>2017</v>
      </c>
      <c r="J331" s="19">
        <v>1</v>
      </c>
      <c r="K331" s="31" t="s">
        <v>2275</v>
      </c>
      <c r="L331" s="22">
        <v>9511966290</v>
      </c>
      <c r="M331" s="25">
        <v>73.5</v>
      </c>
      <c r="N331" s="25" t="s">
        <v>750</v>
      </c>
      <c r="O331" s="25">
        <v>74.8</v>
      </c>
      <c r="P331" s="25" t="s">
        <v>49</v>
      </c>
      <c r="Q331" s="25" t="s">
        <v>750</v>
      </c>
      <c r="R331" s="141" t="s">
        <v>51</v>
      </c>
      <c r="S331" s="141" t="s">
        <v>51</v>
      </c>
      <c r="T331" s="141" t="s">
        <v>51</v>
      </c>
      <c r="U331" s="25"/>
      <c r="V331" s="25"/>
      <c r="W331" s="25"/>
      <c r="X331" s="25"/>
      <c r="Y331" s="25"/>
      <c r="Z331" s="25"/>
      <c r="AA331" s="25"/>
      <c r="AB331" s="25"/>
      <c r="AC331" s="25" t="s">
        <v>52</v>
      </c>
      <c r="AD331" s="25" t="s">
        <v>53</v>
      </c>
      <c r="AE331" s="25" t="s">
        <v>2276</v>
      </c>
      <c r="AF331" s="25" t="s">
        <v>2277</v>
      </c>
      <c r="AG331" s="25" t="s">
        <v>77</v>
      </c>
      <c r="AH331" s="25" t="s">
        <v>2278</v>
      </c>
      <c r="AI331" s="19" t="s">
        <v>2279</v>
      </c>
      <c r="AJ331" s="25" t="s">
        <v>59</v>
      </c>
      <c r="AK331" s="25" t="s">
        <v>60</v>
      </c>
      <c r="AL331" s="25" t="s">
        <v>61</v>
      </c>
      <c r="AM331" s="25"/>
      <c r="AN331" s="25"/>
      <c r="AO331" s="70"/>
    </row>
    <row r="332" spans="1:41" ht="15.75" thickBot="1">
      <c r="A332" s="7">
        <v>442</v>
      </c>
      <c r="B332" s="166" t="s">
        <v>41</v>
      </c>
      <c r="C332" s="94" t="s">
        <v>2280</v>
      </c>
      <c r="D332" s="95" t="s">
        <v>2281</v>
      </c>
      <c r="E332" s="95" t="s">
        <v>73</v>
      </c>
      <c r="F332" s="65" t="s">
        <v>1633</v>
      </c>
      <c r="G332" s="66" t="s">
        <v>1634</v>
      </c>
      <c r="H332" s="67" t="s">
        <v>1635</v>
      </c>
      <c r="I332" s="95" t="s">
        <v>1655</v>
      </c>
      <c r="J332" s="95">
        <v>2</v>
      </c>
      <c r="K332" s="96" t="s">
        <v>2282</v>
      </c>
      <c r="L332" s="97">
        <v>9158256889</v>
      </c>
      <c r="M332" s="95">
        <v>59</v>
      </c>
      <c r="N332" s="95" t="s">
        <v>733</v>
      </c>
      <c r="O332" s="95">
        <v>50</v>
      </c>
      <c r="P332" s="95" t="s">
        <v>49</v>
      </c>
      <c r="Q332" s="95" t="s">
        <v>733</v>
      </c>
      <c r="R332" s="148" t="s">
        <v>51</v>
      </c>
      <c r="S332" s="148" t="s">
        <v>51</v>
      </c>
      <c r="T332" s="148" t="s">
        <v>51</v>
      </c>
      <c r="U332" s="111"/>
      <c r="V332" s="111"/>
      <c r="W332" s="111"/>
      <c r="X332" s="111"/>
      <c r="Y332" s="111"/>
      <c r="Z332" s="111"/>
      <c r="AA332" s="111"/>
      <c r="AB332" s="111"/>
      <c r="AC332" s="95" t="s">
        <v>52</v>
      </c>
      <c r="AD332" s="95" t="s">
        <v>53</v>
      </c>
      <c r="AE332" s="96" t="s">
        <v>2283</v>
      </c>
      <c r="AF332" s="95" t="s">
        <v>812</v>
      </c>
      <c r="AG332" s="95" t="s">
        <v>2284</v>
      </c>
      <c r="AH332" s="95" t="s">
        <v>2285</v>
      </c>
      <c r="AI332" s="110"/>
      <c r="AJ332" s="95" t="s">
        <v>59</v>
      </c>
      <c r="AK332" s="95" t="s">
        <v>60</v>
      </c>
      <c r="AL332" s="95" t="s">
        <v>61</v>
      </c>
      <c r="AM332" s="95"/>
      <c r="AN332" s="111"/>
      <c r="AO332" s="111"/>
    </row>
    <row r="333" spans="1:41" ht="15.75" thickBot="1">
      <c r="A333" s="7">
        <v>456</v>
      </c>
      <c r="B333" s="166" t="s">
        <v>41</v>
      </c>
      <c r="C333" s="137" t="s">
        <v>2286</v>
      </c>
      <c r="D333" s="25" t="s">
        <v>2287</v>
      </c>
      <c r="E333" s="19" t="s">
        <v>44</v>
      </c>
      <c r="F333" s="65" t="s">
        <v>1633</v>
      </c>
      <c r="G333" s="66" t="s">
        <v>1634</v>
      </c>
      <c r="H333" s="67" t="s">
        <v>1635</v>
      </c>
      <c r="I333" s="20">
        <v>2017</v>
      </c>
      <c r="J333" s="19">
        <v>1</v>
      </c>
      <c r="K333" s="138" t="s">
        <v>2288</v>
      </c>
      <c r="L333" s="22">
        <v>9834440679</v>
      </c>
      <c r="M333" s="25"/>
      <c r="N333" s="25"/>
      <c r="O333" s="25"/>
      <c r="P333" s="25"/>
      <c r="Q333" s="25"/>
      <c r="R333" s="141" t="s">
        <v>51</v>
      </c>
      <c r="S333" s="141" t="s">
        <v>51</v>
      </c>
      <c r="T333" s="141" t="s">
        <v>51</v>
      </c>
      <c r="U333" s="25"/>
      <c r="V333" s="25"/>
      <c r="W333" s="25"/>
      <c r="X333" s="25"/>
      <c r="Y333" s="25"/>
      <c r="Z333" s="25"/>
      <c r="AA333" s="25"/>
      <c r="AB333" s="25"/>
      <c r="AC333" s="25"/>
      <c r="AD333" s="25" t="s">
        <v>53</v>
      </c>
      <c r="AE333" s="25"/>
      <c r="AF333" s="25"/>
      <c r="AG333" s="25"/>
      <c r="AH333" s="25"/>
      <c r="AI333" s="19"/>
      <c r="AJ333" s="25"/>
      <c r="AK333" s="25"/>
      <c r="AL333" s="25"/>
      <c r="AM333" s="25"/>
      <c r="AN333" s="25"/>
      <c r="AO333" s="70"/>
    </row>
    <row r="334" spans="1:41" ht="15.75" thickBot="1">
      <c r="A334" s="7">
        <v>464</v>
      </c>
      <c r="B334" s="166" t="s">
        <v>41</v>
      </c>
      <c r="C334" s="17" t="s">
        <v>2289</v>
      </c>
      <c r="D334" s="25" t="s">
        <v>2290</v>
      </c>
      <c r="E334" s="19" t="s">
        <v>44</v>
      </c>
      <c r="F334" s="65" t="s">
        <v>1633</v>
      </c>
      <c r="G334" s="66" t="s">
        <v>1634</v>
      </c>
      <c r="H334" s="67" t="s">
        <v>1635</v>
      </c>
      <c r="I334" s="20">
        <v>2017</v>
      </c>
      <c r="J334" s="19">
        <v>1</v>
      </c>
      <c r="K334" s="31" t="s">
        <v>2291</v>
      </c>
      <c r="L334" s="22">
        <v>9834126762</v>
      </c>
      <c r="M334" s="25">
        <v>66.2</v>
      </c>
      <c r="N334" s="25"/>
      <c r="O334" s="25">
        <v>60</v>
      </c>
      <c r="P334" s="25" t="s">
        <v>109</v>
      </c>
      <c r="Q334" s="25"/>
      <c r="R334" s="141" t="s">
        <v>51</v>
      </c>
      <c r="S334" s="141" t="s">
        <v>51</v>
      </c>
      <c r="T334" s="141" t="s">
        <v>51</v>
      </c>
      <c r="U334" s="25"/>
      <c r="V334" s="25"/>
      <c r="W334" s="25"/>
      <c r="X334" s="25"/>
      <c r="Y334" s="25"/>
      <c r="Z334" s="25"/>
      <c r="AA334" s="25"/>
      <c r="AB334" s="25"/>
      <c r="AC334" s="25" t="s">
        <v>52</v>
      </c>
      <c r="AD334" s="25" t="s">
        <v>53</v>
      </c>
      <c r="AE334" s="25" t="s">
        <v>2292</v>
      </c>
      <c r="AF334" s="25" t="s">
        <v>2293</v>
      </c>
      <c r="AG334" s="25" t="s">
        <v>380</v>
      </c>
      <c r="AH334" s="25" t="s">
        <v>2294</v>
      </c>
      <c r="AI334" s="19" t="s">
        <v>2295</v>
      </c>
      <c r="AJ334" s="25" t="s">
        <v>827</v>
      </c>
      <c r="AK334" s="25" t="s">
        <v>60</v>
      </c>
      <c r="AL334" s="25" t="s">
        <v>61</v>
      </c>
      <c r="AM334" s="25"/>
      <c r="AN334" s="25"/>
      <c r="AO334" s="70"/>
    </row>
    <row r="335" spans="1:41" ht="15.75" thickBot="1">
      <c r="A335" s="7">
        <v>470</v>
      </c>
      <c r="B335" s="166" t="s">
        <v>41</v>
      </c>
      <c r="C335" s="137" t="s">
        <v>2296</v>
      </c>
      <c r="D335" s="25" t="s">
        <v>2297</v>
      </c>
      <c r="E335" s="19" t="s">
        <v>73</v>
      </c>
      <c r="F335" s="65" t="s">
        <v>1633</v>
      </c>
      <c r="G335" s="66" t="s">
        <v>1634</v>
      </c>
      <c r="H335" s="67" t="s">
        <v>1635</v>
      </c>
      <c r="I335" s="20">
        <v>2017</v>
      </c>
      <c r="J335" s="19">
        <v>1</v>
      </c>
      <c r="K335" s="138" t="s">
        <v>2298</v>
      </c>
      <c r="L335" s="22">
        <v>8966826289</v>
      </c>
      <c r="M335" s="25"/>
      <c r="N335" s="25" t="s">
        <v>50</v>
      </c>
      <c r="O335" s="25"/>
      <c r="P335" s="25" t="s">
        <v>49</v>
      </c>
      <c r="Q335" s="25" t="s">
        <v>50</v>
      </c>
      <c r="R335" s="141" t="s">
        <v>51</v>
      </c>
      <c r="S335" s="141" t="s">
        <v>51</v>
      </c>
      <c r="T335" s="141" t="s">
        <v>51</v>
      </c>
      <c r="U335" s="25"/>
      <c r="V335" s="25"/>
      <c r="W335" s="25"/>
      <c r="X335" s="25"/>
      <c r="Y335" s="25"/>
      <c r="Z335" s="25"/>
      <c r="AA335" s="25"/>
      <c r="AB335" s="25"/>
      <c r="AC335" s="25" t="s">
        <v>51</v>
      </c>
      <c r="AD335" s="25" t="s">
        <v>53</v>
      </c>
      <c r="AE335" s="25" t="s">
        <v>2299</v>
      </c>
      <c r="AF335" s="25" t="s">
        <v>2300</v>
      </c>
      <c r="AG335" s="25" t="s">
        <v>2301</v>
      </c>
      <c r="AH335" s="25" t="s">
        <v>2302</v>
      </c>
      <c r="AI335" s="19" t="s">
        <v>2303</v>
      </c>
      <c r="AJ335" s="25"/>
      <c r="AK335" s="25"/>
      <c r="AL335" s="25"/>
      <c r="AM335" s="25"/>
      <c r="AN335" s="25"/>
      <c r="AO335" s="70"/>
    </row>
    <row r="336" spans="1:41" ht="15.75" thickBot="1">
      <c r="A336" s="7">
        <v>481</v>
      </c>
      <c r="B336" s="166" t="s">
        <v>41</v>
      </c>
      <c r="C336" s="63" t="s">
        <v>2304</v>
      </c>
      <c r="D336" s="64" t="s">
        <v>2305</v>
      </c>
      <c r="E336" s="64" t="s">
        <v>73</v>
      </c>
      <c r="F336" s="65" t="s">
        <v>1633</v>
      </c>
      <c r="G336" s="66" t="s">
        <v>1634</v>
      </c>
      <c r="H336" s="67" t="s">
        <v>1635</v>
      </c>
      <c r="I336" s="64" t="s">
        <v>1655</v>
      </c>
      <c r="J336" s="64">
        <v>3</v>
      </c>
      <c r="K336" s="68" t="s">
        <v>2306</v>
      </c>
      <c r="L336" s="69">
        <v>8605642211</v>
      </c>
      <c r="M336" s="64">
        <v>60</v>
      </c>
      <c r="N336" s="64" t="s">
        <v>50</v>
      </c>
      <c r="O336" s="64">
        <v>70</v>
      </c>
      <c r="P336" s="64" t="s">
        <v>49</v>
      </c>
      <c r="Q336" s="64" t="s">
        <v>750</v>
      </c>
      <c r="R336" s="142" t="s">
        <v>51</v>
      </c>
      <c r="S336" s="142" t="s">
        <v>51</v>
      </c>
      <c r="T336" s="142" t="s">
        <v>51</v>
      </c>
      <c r="U336" s="70"/>
      <c r="V336" s="70"/>
      <c r="W336" s="70"/>
      <c r="X336" s="70"/>
      <c r="Y336" s="70"/>
      <c r="Z336" s="70"/>
      <c r="AA336" s="70"/>
      <c r="AB336" s="70"/>
      <c r="AC336" s="64" t="s">
        <v>717</v>
      </c>
      <c r="AD336" s="64" t="s">
        <v>53</v>
      </c>
      <c r="AE336" s="68" t="s">
        <v>1718</v>
      </c>
      <c r="AF336" s="64">
        <v>35350</v>
      </c>
      <c r="AG336" s="64" t="s">
        <v>595</v>
      </c>
      <c r="AH336" s="64" t="s">
        <v>1719</v>
      </c>
      <c r="AI336" s="19"/>
      <c r="AJ336" s="64" t="s">
        <v>788</v>
      </c>
      <c r="AK336" s="64" t="s">
        <v>60</v>
      </c>
      <c r="AL336" s="64" t="s">
        <v>61</v>
      </c>
      <c r="AM336" s="64"/>
      <c r="AN336" s="70"/>
      <c r="AO336" s="70"/>
    </row>
    <row r="337" spans="1:41" ht="15.75" thickBot="1">
      <c r="A337" s="7">
        <v>494</v>
      </c>
      <c r="B337" s="166" t="s">
        <v>41</v>
      </c>
      <c r="C337" s="137" t="s">
        <v>2307</v>
      </c>
      <c r="D337" s="25" t="s">
        <v>2308</v>
      </c>
      <c r="E337" s="19" t="s">
        <v>44</v>
      </c>
      <c r="F337" s="65" t="s">
        <v>1633</v>
      </c>
      <c r="G337" s="66" t="s">
        <v>1634</v>
      </c>
      <c r="H337" s="67" t="s">
        <v>1635</v>
      </c>
      <c r="I337" s="20">
        <v>2017</v>
      </c>
      <c r="J337" s="19">
        <v>1</v>
      </c>
      <c r="K337" s="138" t="s">
        <v>2309</v>
      </c>
      <c r="L337" s="22">
        <v>9595753699</v>
      </c>
      <c r="M337" s="25">
        <v>81.599999999999994</v>
      </c>
      <c r="N337" s="25" t="s">
        <v>126</v>
      </c>
      <c r="O337" s="25">
        <v>76.599999999999994</v>
      </c>
      <c r="P337" s="25" t="s">
        <v>49</v>
      </c>
      <c r="Q337" s="25" t="s">
        <v>65</v>
      </c>
      <c r="R337" s="141" t="s">
        <v>51</v>
      </c>
      <c r="S337" s="141" t="s">
        <v>51</v>
      </c>
      <c r="T337" s="141" t="s">
        <v>51</v>
      </c>
      <c r="U337" s="25"/>
      <c r="V337" s="25"/>
      <c r="W337" s="25"/>
      <c r="X337" s="25"/>
      <c r="Y337" s="25"/>
      <c r="Z337" s="25"/>
      <c r="AA337" s="25"/>
      <c r="AB337" s="25"/>
      <c r="AC337" s="25" t="s">
        <v>52</v>
      </c>
      <c r="AD337" s="25" t="s">
        <v>53</v>
      </c>
      <c r="AE337" s="25" t="s">
        <v>2310</v>
      </c>
      <c r="AF337" s="25" t="s">
        <v>2311</v>
      </c>
      <c r="AG337" s="25" t="s">
        <v>2312</v>
      </c>
      <c r="AH337" s="25" t="s">
        <v>69</v>
      </c>
      <c r="AI337" s="19" t="s">
        <v>2313</v>
      </c>
      <c r="AJ337" s="25" t="s">
        <v>59</v>
      </c>
      <c r="AK337" s="25" t="s">
        <v>60</v>
      </c>
      <c r="AL337" s="25" t="s">
        <v>61</v>
      </c>
      <c r="AM337" s="25"/>
      <c r="AN337" s="25"/>
      <c r="AO337" s="70"/>
    </row>
    <row r="338" spans="1:41" ht="15.75" thickBot="1">
      <c r="A338" s="7">
        <v>508</v>
      </c>
      <c r="B338" s="166" t="s">
        <v>41</v>
      </c>
      <c r="C338" s="137" t="s">
        <v>2314</v>
      </c>
      <c r="D338" s="25" t="s">
        <v>2029</v>
      </c>
      <c r="E338" s="19" t="s">
        <v>44</v>
      </c>
      <c r="F338" s="65" t="s">
        <v>1633</v>
      </c>
      <c r="G338" s="66" t="s">
        <v>1634</v>
      </c>
      <c r="H338" s="67" t="s">
        <v>1635</v>
      </c>
      <c r="I338" s="20">
        <v>2017</v>
      </c>
      <c r="J338" s="19">
        <v>1</v>
      </c>
      <c r="K338" s="138" t="s">
        <v>2315</v>
      </c>
      <c r="L338" s="22">
        <v>8017189296</v>
      </c>
      <c r="M338" s="25">
        <v>75</v>
      </c>
      <c r="N338" s="25" t="s">
        <v>126</v>
      </c>
      <c r="O338" s="25">
        <v>42</v>
      </c>
      <c r="P338" s="25" t="s">
        <v>49</v>
      </c>
      <c r="Q338" s="25" t="s">
        <v>2316</v>
      </c>
      <c r="R338" s="141" t="s">
        <v>51</v>
      </c>
      <c r="S338" s="141" t="s">
        <v>51</v>
      </c>
      <c r="T338" s="141" t="s">
        <v>51</v>
      </c>
      <c r="U338" s="25"/>
      <c r="V338" s="25"/>
      <c r="W338" s="25"/>
      <c r="X338" s="25"/>
      <c r="Y338" s="25"/>
      <c r="Z338" s="25"/>
      <c r="AA338" s="25"/>
      <c r="AB338" s="25"/>
      <c r="AC338" s="25" t="s">
        <v>52</v>
      </c>
      <c r="AD338" s="25" t="s">
        <v>53</v>
      </c>
      <c r="AE338" s="25" t="s">
        <v>2317</v>
      </c>
      <c r="AF338" s="25" t="s">
        <v>2031</v>
      </c>
      <c r="AG338" s="25" t="s">
        <v>2318</v>
      </c>
      <c r="AH338" s="25" t="s">
        <v>1105</v>
      </c>
      <c r="AI338" s="19" t="s">
        <v>2319</v>
      </c>
      <c r="AJ338" s="25" t="s">
        <v>59</v>
      </c>
      <c r="AK338" s="25" t="s">
        <v>60</v>
      </c>
      <c r="AL338" s="25" t="s">
        <v>61</v>
      </c>
      <c r="AM338" s="25"/>
      <c r="AN338" s="25"/>
      <c r="AO338" s="70"/>
    </row>
    <row r="339" spans="1:41" ht="15.75" thickBot="1">
      <c r="A339" s="7">
        <v>517</v>
      </c>
      <c r="B339" s="166" t="s">
        <v>41</v>
      </c>
      <c r="C339" s="137" t="s">
        <v>2320</v>
      </c>
      <c r="D339" s="25" t="s">
        <v>2321</v>
      </c>
      <c r="E339" s="19" t="s">
        <v>73</v>
      </c>
      <c r="F339" s="65" t="s">
        <v>1633</v>
      </c>
      <c r="G339" s="66" t="s">
        <v>1634</v>
      </c>
      <c r="H339" s="67" t="s">
        <v>1635</v>
      </c>
      <c r="I339" s="20">
        <v>2017</v>
      </c>
      <c r="J339" s="19">
        <v>1</v>
      </c>
      <c r="K339" s="138" t="s">
        <v>2322</v>
      </c>
      <c r="L339" s="22">
        <v>8974445536</v>
      </c>
      <c r="M339" s="25"/>
      <c r="N339" s="25"/>
      <c r="O339" s="25"/>
      <c r="P339" s="25"/>
      <c r="Q339" s="25"/>
      <c r="R339" s="141" t="s">
        <v>51</v>
      </c>
      <c r="S339" s="141" t="s">
        <v>51</v>
      </c>
      <c r="T339" s="141" t="s">
        <v>51</v>
      </c>
      <c r="U339" s="25"/>
      <c r="V339" s="25"/>
      <c r="W339" s="25"/>
      <c r="X339" s="25"/>
      <c r="Y339" s="25"/>
      <c r="Z339" s="25"/>
      <c r="AA339" s="25"/>
      <c r="AB339" s="25"/>
      <c r="AC339" s="25"/>
      <c r="AD339" s="25" t="s">
        <v>53</v>
      </c>
      <c r="AE339" s="25"/>
      <c r="AF339" s="25"/>
      <c r="AG339" s="25"/>
      <c r="AH339" s="25"/>
      <c r="AI339" s="19"/>
      <c r="AJ339" s="25"/>
      <c r="AK339" s="25"/>
      <c r="AL339" s="25"/>
      <c r="AM339" s="25"/>
      <c r="AN339" s="25"/>
      <c r="AO339" s="70"/>
    </row>
    <row r="340" spans="1:41" ht="15.75" thickBot="1">
      <c r="A340" s="7">
        <v>525</v>
      </c>
      <c r="B340" s="166" t="s">
        <v>41</v>
      </c>
      <c r="C340" s="17" t="s">
        <v>2323</v>
      </c>
      <c r="D340" s="25" t="s">
        <v>2324</v>
      </c>
      <c r="E340" s="19" t="s">
        <v>73</v>
      </c>
      <c r="F340" s="65" t="s">
        <v>1633</v>
      </c>
      <c r="G340" s="66" t="s">
        <v>1634</v>
      </c>
      <c r="H340" s="67" t="s">
        <v>1635</v>
      </c>
      <c r="I340" s="20">
        <v>2017</v>
      </c>
      <c r="J340" s="19">
        <v>1</v>
      </c>
      <c r="K340" s="31" t="s">
        <v>2325</v>
      </c>
      <c r="L340" s="22">
        <v>8999243632</v>
      </c>
      <c r="M340" s="25">
        <v>61</v>
      </c>
      <c r="N340" s="25" t="s">
        <v>48</v>
      </c>
      <c r="O340" s="25">
        <v>49</v>
      </c>
      <c r="P340" s="25" t="s">
        <v>49</v>
      </c>
      <c r="Q340" s="25" t="s">
        <v>65</v>
      </c>
      <c r="R340" s="141" t="s">
        <v>51</v>
      </c>
      <c r="S340" s="141" t="s">
        <v>51</v>
      </c>
      <c r="T340" s="141" t="s">
        <v>51</v>
      </c>
      <c r="U340" s="25"/>
      <c r="V340" s="25"/>
      <c r="W340" s="25"/>
      <c r="X340" s="25"/>
      <c r="Y340" s="25"/>
      <c r="Z340" s="25"/>
      <c r="AA340" s="25"/>
      <c r="AB340" s="25"/>
      <c r="AC340" s="25" t="s">
        <v>52</v>
      </c>
      <c r="AD340" s="25" t="s">
        <v>53</v>
      </c>
      <c r="AE340" s="25" t="s">
        <v>2326</v>
      </c>
      <c r="AF340" s="25" t="s">
        <v>2327</v>
      </c>
      <c r="AG340" s="25" t="s">
        <v>1047</v>
      </c>
      <c r="AH340" s="25" t="s">
        <v>2328</v>
      </c>
      <c r="AI340" s="19" t="s">
        <v>2329</v>
      </c>
      <c r="AJ340" s="25" t="s">
        <v>59</v>
      </c>
      <c r="AK340" s="25" t="s">
        <v>60</v>
      </c>
      <c r="AL340" s="25" t="s">
        <v>61</v>
      </c>
      <c r="AM340" s="25"/>
      <c r="AN340" s="25"/>
      <c r="AO340" s="70"/>
    </row>
    <row r="341" spans="1:41" ht="21.75" thickBot="1">
      <c r="A341" s="7">
        <v>539</v>
      </c>
      <c r="B341" s="166" t="s">
        <v>41</v>
      </c>
      <c r="C341" s="137" t="s">
        <v>2330</v>
      </c>
      <c r="D341" s="18" t="s">
        <v>2331</v>
      </c>
      <c r="E341" s="19" t="s">
        <v>44</v>
      </c>
      <c r="F341" s="65" t="s">
        <v>1633</v>
      </c>
      <c r="G341" s="66" t="s">
        <v>1634</v>
      </c>
      <c r="H341" s="67" t="s">
        <v>1635</v>
      </c>
      <c r="I341" s="20">
        <v>2017</v>
      </c>
      <c r="J341" s="19">
        <v>1</v>
      </c>
      <c r="K341" s="138" t="s">
        <v>2332</v>
      </c>
      <c r="L341" s="22">
        <v>7219322306</v>
      </c>
      <c r="M341" s="25">
        <v>80</v>
      </c>
      <c r="N341" s="25" t="s">
        <v>126</v>
      </c>
      <c r="O341" s="25">
        <v>57.38</v>
      </c>
      <c r="P341" s="25" t="s">
        <v>109</v>
      </c>
      <c r="Q341" s="25" t="s">
        <v>65</v>
      </c>
      <c r="R341" s="141" t="s">
        <v>51</v>
      </c>
      <c r="S341" s="141" t="s">
        <v>51</v>
      </c>
      <c r="T341" s="141" t="s">
        <v>51</v>
      </c>
      <c r="U341" s="25"/>
      <c r="V341" s="25"/>
      <c r="W341" s="25"/>
      <c r="X341" s="25"/>
      <c r="Y341" s="25"/>
      <c r="Z341" s="25"/>
      <c r="AA341" s="25"/>
      <c r="AB341" s="25"/>
      <c r="AC341" s="25" t="s">
        <v>52</v>
      </c>
      <c r="AD341" s="25" t="s">
        <v>53</v>
      </c>
      <c r="AE341" s="25" t="s">
        <v>2333</v>
      </c>
      <c r="AF341" s="25" t="s">
        <v>2334</v>
      </c>
      <c r="AG341" s="25" t="s">
        <v>317</v>
      </c>
      <c r="AH341" s="25" t="s">
        <v>2335</v>
      </c>
      <c r="AI341" s="19" t="s">
        <v>2336</v>
      </c>
      <c r="AJ341" s="25" t="s">
        <v>59</v>
      </c>
      <c r="AK341" s="25" t="s">
        <v>60</v>
      </c>
      <c r="AL341" s="25" t="s">
        <v>61</v>
      </c>
      <c r="AM341" s="25"/>
      <c r="AN341" s="25"/>
      <c r="AO341" s="70"/>
    </row>
    <row r="342" spans="1:41" ht="15.75" thickBot="1">
      <c r="A342" s="7">
        <v>541</v>
      </c>
      <c r="B342" s="166" t="s">
        <v>41</v>
      </c>
      <c r="C342" s="63" t="s">
        <v>2337</v>
      </c>
      <c r="D342" s="64" t="s">
        <v>2338</v>
      </c>
      <c r="E342" s="64" t="s">
        <v>73</v>
      </c>
      <c r="F342" s="65" t="s">
        <v>1633</v>
      </c>
      <c r="G342" s="66" t="s">
        <v>1634</v>
      </c>
      <c r="H342" s="67" t="s">
        <v>1635</v>
      </c>
      <c r="I342" s="64" t="s">
        <v>1655</v>
      </c>
      <c r="J342" s="64">
        <v>3</v>
      </c>
      <c r="K342" s="68" t="s">
        <v>2339</v>
      </c>
      <c r="L342" s="69">
        <v>8769401551</v>
      </c>
      <c r="M342" s="64">
        <v>8.6</v>
      </c>
      <c r="N342" s="64" t="s">
        <v>50</v>
      </c>
      <c r="O342" s="64">
        <v>74.2</v>
      </c>
      <c r="P342" s="64" t="s">
        <v>109</v>
      </c>
      <c r="Q342" s="64" t="s">
        <v>50</v>
      </c>
      <c r="R342" s="142" t="s">
        <v>51</v>
      </c>
      <c r="S342" s="142" t="s">
        <v>51</v>
      </c>
      <c r="T342" s="142" t="s">
        <v>51</v>
      </c>
      <c r="U342" s="70"/>
      <c r="V342" s="70"/>
      <c r="W342" s="70"/>
      <c r="X342" s="70"/>
      <c r="Y342" s="70"/>
      <c r="Z342" s="70"/>
      <c r="AA342" s="70"/>
      <c r="AB342" s="70"/>
      <c r="AC342" s="64" t="s">
        <v>100</v>
      </c>
      <c r="AD342" s="64" t="s">
        <v>53</v>
      </c>
      <c r="AE342" s="68" t="s">
        <v>2340</v>
      </c>
      <c r="AF342" s="64" t="s">
        <v>2341</v>
      </c>
      <c r="AG342" s="64" t="s">
        <v>317</v>
      </c>
      <c r="AH342" s="64" t="s">
        <v>884</v>
      </c>
      <c r="AI342" s="19"/>
      <c r="AJ342" s="64" t="s">
        <v>150</v>
      </c>
      <c r="AK342" s="64" t="s">
        <v>60</v>
      </c>
      <c r="AL342" s="64" t="s">
        <v>61</v>
      </c>
      <c r="AM342" s="64"/>
      <c r="AN342" s="70"/>
      <c r="AO342" s="70"/>
    </row>
    <row r="343" spans="1:41" ht="15.75" thickBot="1">
      <c r="A343" s="7">
        <v>545</v>
      </c>
      <c r="B343" s="166" t="s">
        <v>41</v>
      </c>
      <c r="C343" s="137" t="s">
        <v>2342</v>
      </c>
      <c r="D343" s="25" t="s">
        <v>2343</v>
      </c>
      <c r="E343" s="19" t="s">
        <v>73</v>
      </c>
      <c r="F343" s="65" t="s">
        <v>1633</v>
      </c>
      <c r="G343" s="66" t="s">
        <v>1634</v>
      </c>
      <c r="H343" s="67" t="s">
        <v>1635</v>
      </c>
      <c r="I343" s="20">
        <v>2017</v>
      </c>
      <c r="J343" s="19">
        <v>1</v>
      </c>
      <c r="K343" s="138" t="s">
        <v>2344</v>
      </c>
      <c r="L343" s="22">
        <v>7028966673</v>
      </c>
      <c r="M343" s="25"/>
      <c r="N343" s="25" t="s">
        <v>50</v>
      </c>
      <c r="O343" s="25">
        <v>55</v>
      </c>
      <c r="P343" s="25" t="s">
        <v>2345</v>
      </c>
      <c r="Q343" s="25" t="s">
        <v>50</v>
      </c>
      <c r="R343" s="141" t="s">
        <v>51</v>
      </c>
      <c r="S343" s="141" t="s">
        <v>51</v>
      </c>
      <c r="T343" s="141" t="s">
        <v>51</v>
      </c>
      <c r="U343" s="25"/>
      <c r="V343" s="25"/>
      <c r="W343" s="25"/>
      <c r="X343" s="25"/>
      <c r="Y343" s="25"/>
      <c r="Z343" s="25"/>
      <c r="AA343" s="25"/>
      <c r="AB343" s="25"/>
      <c r="AC343" s="25" t="s">
        <v>100</v>
      </c>
      <c r="AD343" s="25" t="s">
        <v>53</v>
      </c>
      <c r="AE343" s="25" t="s">
        <v>2346</v>
      </c>
      <c r="AF343" s="25" t="s">
        <v>2347</v>
      </c>
      <c r="AG343" s="25" t="s">
        <v>410</v>
      </c>
      <c r="AH343" s="25" t="s">
        <v>2204</v>
      </c>
      <c r="AI343" s="19" t="s">
        <v>2348</v>
      </c>
      <c r="AJ343" s="25" t="s">
        <v>59</v>
      </c>
      <c r="AK343" s="25" t="s">
        <v>60</v>
      </c>
      <c r="AL343" s="25" t="s">
        <v>61</v>
      </c>
      <c r="AM343" s="25"/>
      <c r="AN343" s="25"/>
      <c r="AO343" s="70"/>
    </row>
    <row r="344" spans="1:41" ht="15.75" thickBot="1">
      <c r="A344" s="7">
        <v>550</v>
      </c>
      <c r="B344" s="166" t="s">
        <v>41</v>
      </c>
      <c r="C344" s="94" t="s">
        <v>2349</v>
      </c>
      <c r="D344" s="95" t="s">
        <v>2350</v>
      </c>
      <c r="E344" s="95" t="s">
        <v>44</v>
      </c>
      <c r="F344" s="65" t="s">
        <v>1633</v>
      </c>
      <c r="G344" s="66" t="s">
        <v>1634</v>
      </c>
      <c r="H344" s="67" t="s">
        <v>1635</v>
      </c>
      <c r="I344" s="95" t="s">
        <v>1655</v>
      </c>
      <c r="J344" s="95">
        <v>2</v>
      </c>
      <c r="K344" s="96" t="s">
        <v>2351</v>
      </c>
      <c r="L344" s="97">
        <v>9881932369</v>
      </c>
      <c r="M344" s="95">
        <v>74.2</v>
      </c>
      <c r="N344" s="95" t="s">
        <v>733</v>
      </c>
      <c r="O344" s="95">
        <v>72.77</v>
      </c>
      <c r="P344" s="95" t="s">
        <v>49</v>
      </c>
      <c r="Q344" s="95" t="s">
        <v>733</v>
      </c>
      <c r="R344" s="148" t="s">
        <v>51</v>
      </c>
      <c r="S344" s="148" t="s">
        <v>51</v>
      </c>
      <c r="T344" s="148" t="s">
        <v>51</v>
      </c>
      <c r="U344" s="111"/>
      <c r="V344" s="111"/>
      <c r="W344" s="111"/>
      <c r="X344" s="111"/>
      <c r="Y344" s="111"/>
      <c r="Z344" s="111"/>
      <c r="AA344" s="111"/>
      <c r="AB344" s="111"/>
      <c r="AC344" s="95" t="s">
        <v>100</v>
      </c>
      <c r="AD344" s="95" t="s">
        <v>53</v>
      </c>
      <c r="AE344" s="96" t="s">
        <v>2352</v>
      </c>
      <c r="AF344" s="95">
        <v>35957</v>
      </c>
      <c r="AG344" s="95" t="s">
        <v>2353</v>
      </c>
      <c r="AH344" s="95" t="s">
        <v>2354</v>
      </c>
      <c r="AI344" s="110"/>
      <c r="AJ344" s="95" t="s">
        <v>59</v>
      </c>
      <c r="AK344" s="95" t="s">
        <v>60</v>
      </c>
      <c r="AL344" s="95" t="s">
        <v>61</v>
      </c>
      <c r="AM344" s="95"/>
      <c r="AN344" s="111"/>
      <c r="AO344" s="111"/>
    </row>
    <row r="345" spans="1:41" ht="15.75" thickBot="1">
      <c r="A345" s="7">
        <v>556</v>
      </c>
      <c r="B345" s="166" t="s">
        <v>41</v>
      </c>
      <c r="C345" s="137" t="s">
        <v>2355</v>
      </c>
      <c r="D345" s="25" t="s">
        <v>2356</v>
      </c>
      <c r="E345" s="19" t="s">
        <v>73</v>
      </c>
      <c r="F345" s="65" t="s">
        <v>1633</v>
      </c>
      <c r="G345" s="66" t="s">
        <v>1634</v>
      </c>
      <c r="H345" s="67" t="s">
        <v>1635</v>
      </c>
      <c r="I345" s="20">
        <v>2017</v>
      </c>
      <c r="J345" s="19">
        <v>1</v>
      </c>
      <c r="K345" s="138" t="s">
        <v>2357</v>
      </c>
      <c r="L345" s="22">
        <v>8789573671</v>
      </c>
      <c r="M345" s="25"/>
      <c r="N345" s="25"/>
      <c r="O345" s="25"/>
      <c r="P345" s="25"/>
      <c r="Q345" s="25"/>
      <c r="R345" s="141" t="s">
        <v>51</v>
      </c>
      <c r="S345" s="141" t="s">
        <v>51</v>
      </c>
      <c r="T345" s="141" t="s">
        <v>51</v>
      </c>
      <c r="U345" s="25"/>
      <c r="V345" s="25"/>
      <c r="W345" s="25"/>
      <c r="X345" s="25"/>
      <c r="Y345" s="25"/>
      <c r="Z345" s="25"/>
      <c r="AA345" s="25"/>
      <c r="AB345" s="25"/>
      <c r="AC345" s="25"/>
      <c r="AD345" s="25" t="s">
        <v>53</v>
      </c>
      <c r="AE345" s="25"/>
      <c r="AF345" s="25"/>
      <c r="AG345" s="25"/>
      <c r="AH345" s="25"/>
      <c r="AI345" s="19"/>
      <c r="AJ345" s="25"/>
      <c r="AK345" s="25"/>
      <c r="AL345" s="25"/>
      <c r="AM345" s="25"/>
      <c r="AN345" s="25"/>
      <c r="AO345" s="70"/>
    </row>
    <row r="346" spans="1:41" ht="15.75" thickBot="1">
      <c r="A346" s="7">
        <v>560</v>
      </c>
      <c r="B346" s="166" t="s">
        <v>41</v>
      </c>
      <c r="C346" s="137" t="s">
        <v>2358</v>
      </c>
      <c r="D346" s="25" t="s">
        <v>2359</v>
      </c>
      <c r="E346" s="19" t="s">
        <v>73</v>
      </c>
      <c r="F346" s="65" t="s">
        <v>1633</v>
      </c>
      <c r="G346" s="66" t="s">
        <v>1634</v>
      </c>
      <c r="H346" s="67" t="s">
        <v>1635</v>
      </c>
      <c r="I346" s="20">
        <v>2017</v>
      </c>
      <c r="J346" s="19">
        <v>1</v>
      </c>
      <c r="K346" s="138" t="s">
        <v>2360</v>
      </c>
      <c r="L346" s="22">
        <v>9970169505</v>
      </c>
      <c r="M346" s="25"/>
      <c r="N346" s="25" t="s">
        <v>2361</v>
      </c>
      <c r="O346" s="25" t="s">
        <v>2362</v>
      </c>
      <c r="P346" s="25"/>
      <c r="Q346" s="25" t="s">
        <v>1978</v>
      </c>
      <c r="R346" s="141" t="s">
        <v>51</v>
      </c>
      <c r="S346" s="141" t="s">
        <v>51</v>
      </c>
      <c r="T346" s="141" t="s">
        <v>51</v>
      </c>
      <c r="U346" s="25"/>
      <c r="V346" s="25"/>
      <c r="W346" s="25"/>
      <c r="X346" s="25"/>
      <c r="Y346" s="25"/>
      <c r="Z346" s="25"/>
      <c r="AA346" s="25"/>
      <c r="AB346" s="25"/>
      <c r="AC346" s="25" t="s">
        <v>52</v>
      </c>
      <c r="AD346" s="25" t="s">
        <v>53</v>
      </c>
      <c r="AE346" s="25" t="s">
        <v>2363</v>
      </c>
      <c r="AF346" s="25" t="s">
        <v>2364</v>
      </c>
      <c r="AG346" s="25" t="s">
        <v>2365</v>
      </c>
      <c r="AH346" s="25" t="s">
        <v>2366</v>
      </c>
      <c r="AI346" s="19">
        <v>7758991652</v>
      </c>
      <c r="AJ346" s="25"/>
      <c r="AK346" s="25" t="s">
        <v>133</v>
      </c>
      <c r="AL346" s="25" t="s">
        <v>61</v>
      </c>
      <c r="AM346" s="25"/>
      <c r="AN346" s="25"/>
      <c r="AO346" s="70"/>
    </row>
    <row r="347" spans="1:41" ht="24" thickBot="1">
      <c r="A347" s="7">
        <v>564</v>
      </c>
      <c r="B347" s="166" t="s">
        <v>41</v>
      </c>
      <c r="C347" s="62" t="s">
        <v>2367</v>
      </c>
      <c r="D347" s="25" t="s">
        <v>2368</v>
      </c>
      <c r="E347" s="19" t="s">
        <v>73</v>
      </c>
      <c r="F347" s="65" t="s">
        <v>1633</v>
      </c>
      <c r="G347" s="66" t="s">
        <v>1634</v>
      </c>
      <c r="H347" s="67" t="s">
        <v>1635</v>
      </c>
      <c r="I347" s="20">
        <v>2017</v>
      </c>
      <c r="J347" s="19">
        <v>1</v>
      </c>
      <c r="K347" s="31" t="s">
        <v>2369</v>
      </c>
      <c r="L347" s="26">
        <v>7972201780</v>
      </c>
      <c r="M347" s="25">
        <v>68</v>
      </c>
      <c r="N347" s="25" t="s">
        <v>48</v>
      </c>
      <c r="O347" s="25">
        <v>57.08</v>
      </c>
      <c r="P347" s="25" t="s">
        <v>109</v>
      </c>
      <c r="Q347" s="25" t="s">
        <v>65</v>
      </c>
      <c r="R347" s="141" t="s">
        <v>51</v>
      </c>
      <c r="S347" s="141" t="s">
        <v>51</v>
      </c>
      <c r="T347" s="141" t="s">
        <v>51</v>
      </c>
      <c r="U347" s="25"/>
      <c r="V347" s="25"/>
      <c r="W347" s="25"/>
      <c r="X347" s="25"/>
      <c r="Y347" s="25"/>
      <c r="Z347" s="25"/>
      <c r="AA347" s="25"/>
      <c r="AB347" s="25"/>
      <c r="AC347" s="25" t="s">
        <v>100</v>
      </c>
      <c r="AD347" s="25" t="s">
        <v>53</v>
      </c>
      <c r="AE347" s="25" t="s">
        <v>2370</v>
      </c>
      <c r="AF347" s="25" t="s">
        <v>2371</v>
      </c>
      <c r="AG347" s="25" t="s">
        <v>2372</v>
      </c>
      <c r="AH347" s="25" t="s">
        <v>1399</v>
      </c>
      <c r="AI347" s="19">
        <v>8806759609</v>
      </c>
      <c r="AJ347" s="25" t="s">
        <v>150</v>
      </c>
      <c r="AK347" s="25" t="s">
        <v>60</v>
      </c>
      <c r="AL347" s="25" t="s">
        <v>61</v>
      </c>
      <c r="AM347" s="25"/>
      <c r="AN347" s="25"/>
      <c r="AO347" s="70"/>
    </row>
    <row r="348" spans="1:41" ht="15.75" thickBot="1">
      <c r="A348" s="7">
        <v>573</v>
      </c>
      <c r="B348" s="166" t="s">
        <v>41</v>
      </c>
      <c r="C348" s="63" t="s">
        <v>2373</v>
      </c>
      <c r="D348" s="64" t="s">
        <v>2374</v>
      </c>
      <c r="E348" s="64" t="s">
        <v>73</v>
      </c>
      <c r="F348" s="65" t="s">
        <v>1633</v>
      </c>
      <c r="G348" s="66" t="s">
        <v>1634</v>
      </c>
      <c r="H348" s="67" t="s">
        <v>1635</v>
      </c>
      <c r="I348" s="64" t="s">
        <v>1655</v>
      </c>
      <c r="J348" s="64">
        <v>3</v>
      </c>
      <c r="K348" s="68" t="s">
        <v>2375</v>
      </c>
      <c r="L348" s="69">
        <v>9922177016</v>
      </c>
      <c r="M348" s="64">
        <v>69.8</v>
      </c>
      <c r="N348" s="64" t="s">
        <v>733</v>
      </c>
      <c r="O348" s="64">
        <v>55.85</v>
      </c>
      <c r="P348" s="64" t="s">
        <v>109</v>
      </c>
      <c r="Q348" s="64" t="s">
        <v>733</v>
      </c>
      <c r="R348" s="142" t="s">
        <v>51</v>
      </c>
      <c r="S348" s="142" t="s">
        <v>51</v>
      </c>
      <c r="T348" s="142" t="s">
        <v>51</v>
      </c>
      <c r="U348" s="70"/>
      <c r="V348" s="70"/>
      <c r="W348" s="70"/>
      <c r="X348" s="70"/>
      <c r="Y348" s="70"/>
      <c r="Z348" s="70"/>
      <c r="AA348" s="70"/>
      <c r="AB348" s="70"/>
      <c r="AC348" s="64" t="s">
        <v>100</v>
      </c>
      <c r="AD348" s="64" t="s">
        <v>53</v>
      </c>
      <c r="AE348" s="68" t="s">
        <v>2376</v>
      </c>
      <c r="AF348" s="64" t="s">
        <v>812</v>
      </c>
      <c r="AG348" s="64" t="s">
        <v>2377</v>
      </c>
      <c r="AH348" s="64" t="s">
        <v>2378</v>
      </c>
      <c r="AI348" s="19"/>
      <c r="AJ348" s="64" t="s">
        <v>59</v>
      </c>
      <c r="AK348" s="64" t="s">
        <v>60</v>
      </c>
      <c r="AL348" s="64" t="s">
        <v>61</v>
      </c>
      <c r="AM348" s="64"/>
      <c r="AN348" s="70"/>
      <c r="AO348" s="70"/>
    </row>
    <row r="349" spans="1:41" ht="15.75" thickBot="1">
      <c r="A349" s="7">
        <v>574</v>
      </c>
      <c r="B349" s="166" t="s">
        <v>41</v>
      </c>
      <c r="C349" s="137" t="s">
        <v>2379</v>
      </c>
      <c r="D349" s="25" t="s">
        <v>2380</v>
      </c>
      <c r="E349" s="19" t="s">
        <v>73</v>
      </c>
      <c r="F349" s="65" t="s">
        <v>1633</v>
      </c>
      <c r="G349" s="66" t="s">
        <v>1634</v>
      </c>
      <c r="H349" s="67" t="s">
        <v>1635</v>
      </c>
      <c r="I349" s="20">
        <v>2017</v>
      </c>
      <c r="J349" s="19">
        <v>1</v>
      </c>
      <c r="K349" s="138" t="s">
        <v>2381</v>
      </c>
      <c r="L349" s="22">
        <v>7875453167</v>
      </c>
      <c r="M349" s="25">
        <v>75.650000000000006</v>
      </c>
      <c r="N349" s="25" t="s">
        <v>2316</v>
      </c>
      <c r="O349" s="25">
        <v>54.55</v>
      </c>
      <c r="P349" s="25" t="s">
        <v>109</v>
      </c>
      <c r="Q349" s="25" t="s">
        <v>2316</v>
      </c>
      <c r="R349" s="141" t="s">
        <v>51</v>
      </c>
      <c r="S349" s="141" t="s">
        <v>51</v>
      </c>
      <c r="T349" s="141" t="s">
        <v>51</v>
      </c>
      <c r="U349" s="25"/>
      <c r="V349" s="25"/>
      <c r="W349" s="25"/>
      <c r="X349" s="25"/>
      <c r="Y349" s="25"/>
      <c r="Z349" s="25"/>
      <c r="AA349" s="25"/>
      <c r="AB349" s="25"/>
      <c r="AC349" s="25" t="s">
        <v>100</v>
      </c>
      <c r="AD349" s="25" t="s">
        <v>53</v>
      </c>
      <c r="AE349" s="25" t="s">
        <v>2382</v>
      </c>
      <c r="AF349" s="25" t="s">
        <v>2383</v>
      </c>
      <c r="AG349" s="25" t="s">
        <v>2384</v>
      </c>
      <c r="AH349" s="25" t="s">
        <v>2385</v>
      </c>
      <c r="AI349" s="19" t="s">
        <v>2386</v>
      </c>
      <c r="AJ349" s="25" t="s">
        <v>71</v>
      </c>
      <c r="AK349" s="25" t="s">
        <v>60</v>
      </c>
      <c r="AL349" s="25" t="s">
        <v>61</v>
      </c>
      <c r="AM349" s="25"/>
      <c r="AN349" s="25"/>
      <c r="AO349" s="70"/>
    </row>
    <row r="350" spans="1:41" ht="15.75" thickBot="1">
      <c r="A350" s="7">
        <v>575</v>
      </c>
      <c r="B350" s="166" t="s">
        <v>41</v>
      </c>
      <c r="C350" s="94" t="s">
        <v>2387</v>
      </c>
      <c r="D350" s="95" t="s">
        <v>2388</v>
      </c>
      <c r="E350" s="95" t="s">
        <v>73</v>
      </c>
      <c r="F350" s="65" t="s">
        <v>1633</v>
      </c>
      <c r="G350" s="66" t="s">
        <v>1634</v>
      </c>
      <c r="H350" s="67" t="s">
        <v>1635</v>
      </c>
      <c r="I350" s="95" t="s">
        <v>1655</v>
      </c>
      <c r="J350" s="95">
        <v>2</v>
      </c>
      <c r="K350" s="96" t="s">
        <v>2389</v>
      </c>
      <c r="L350" s="143">
        <v>9782366989</v>
      </c>
      <c r="M350" s="95">
        <v>73</v>
      </c>
      <c r="N350" s="95" t="s">
        <v>50</v>
      </c>
      <c r="O350" s="95">
        <v>53</v>
      </c>
      <c r="P350" s="95" t="s">
        <v>49</v>
      </c>
      <c r="Q350" s="95" t="s">
        <v>50</v>
      </c>
      <c r="R350" s="148" t="s">
        <v>51</v>
      </c>
      <c r="S350" s="148" t="s">
        <v>51</v>
      </c>
      <c r="T350" s="148" t="s">
        <v>51</v>
      </c>
      <c r="U350" s="111"/>
      <c r="V350" s="111"/>
      <c r="W350" s="111"/>
      <c r="X350" s="111"/>
      <c r="Y350" s="111"/>
      <c r="Z350" s="111"/>
      <c r="AA350" s="111"/>
      <c r="AB350" s="111"/>
      <c r="AC350" s="95" t="s">
        <v>100</v>
      </c>
      <c r="AD350" s="95" t="s">
        <v>53</v>
      </c>
      <c r="AE350" s="96" t="s">
        <v>2390</v>
      </c>
      <c r="AF350" s="95" t="s">
        <v>2391</v>
      </c>
      <c r="AG350" s="95" t="s">
        <v>2392</v>
      </c>
      <c r="AH350" s="95" t="s">
        <v>2393</v>
      </c>
      <c r="AI350" s="110"/>
      <c r="AJ350" s="95" t="s">
        <v>827</v>
      </c>
      <c r="AK350" s="95" t="s">
        <v>60</v>
      </c>
      <c r="AL350" s="95" t="s">
        <v>61</v>
      </c>
      <c r="AM350" s="95"/>
      <c r="AN350" s="111"/>
      <c r="AO350" s="111"/>
    </row>
    <row r="351" spans="1:41" ht="15.75" thickBot="1">
      <c r="A351" s="7">
        <v>577</v>
      </c>
      <c r="B351" s="166" t="s">
        <v>41</v>
      </c>
      <c r="C351" s="56" t="s">
        <v>2394</v>
      </c>
      <c r="D351" s="25" t="s">
        <v>2395</v>
      </c>
      <c r="E351" s="19" t="s">
        <v>73</v>
      </c>
      <c r="F351" s="65" t="s">
        <v>1633</v>
      </c>
      <c r="G351" s="66" t="s">
        <v>1634</v>
      </c>
      <c r="H351" s="67" t="s">
        <v>1635</v>
      </c>
      <c r="I351" s="20">
        <v>2017</v>
      </c>
      <c r="J351" s="19">
        <v>1</v>
      </c>
      <c r="K351" s="56" t="s">
        <v>2396</v>
      </c>
      <c r="L351" s="56">
        <v>9823677752</v>
      </c>
      <c r="M351" s="25"/>
      <c r="N351" s="25"/>
      <c r="O351" s="25"/>
      <c r="P351" s="25"/>
      <c r="Q351" s="25"/>
      <c r="R351" s="141" t="s">
        <v>51</v>
      </c>
      <c r="S351" s="141" t="s">
        <v>51</v>
      </c>
      <c r="T351" s="141" t="s">
        <v>51</v>
      </c>
      <c r="U351" s="25"/>
      <c r="V351" s="25"/>
      <c r="W351" s="25"/>
      <c r="X351" s="25"/>
      <c r="Y351" s="25"/>
      <c r="Z351" s="25"/>
      <c r="AA351" s="25"/>
      <c r="AB351" s="25"/>
      <c r="AC351" s="25"/>
      <c r="AD351" s="25" t="s">
        <v>53</v>
      </c>
      <c r="AE351" s="169" t="s">
        <v>2397</v>
      </c>
      <c r="AF351" s="25"/>
      <c r="AG351" s="25"/>
      <c r="AH351" s="25"/>
      <c r="AI351" s="19"/>
      <c r="AJ351" s="25"/>
      <c r="AK351" s="25"/>
      <c r="AL351" s="25"/>
      <c r="AM351" s="25"/>
      <c r="AN351" s="25"/>
      <c r="AO351" s="70"/>
    </row>
    <row r="352" spans="1:41" ht="16.5" thickBot="1">
      <c r="A352" s="7">
        <v>32</v>
      </c>
      <c r="B352" s="170" t="s">
        <v>41</v>
      </c>
      <c r="C352" s="63" t="s">
        <v>2398</v>
      </c>
      <c r="D352" s="64" t="s">
        <v>2399</v>
      </c>
      <c r="E352" s="64" t="s">
        <v>73</v>
      </c>
      <c r="F352" s="65" t="s">
        <v>1633</v>
      </c>
      <c r="G352" s="66" t="s">
        <v>1634</v>
      </c>
      <c r="H352" s="67" t="s">
        <v>1635</v>
      </c>
      <c r="I352" s="64" t="s">
        <v>1655</v>
      </c>
      <c r="J352" s="64">
        <v>3</v>
      </c>
      <c r="K352" s="68" t="s">
        <v>2400</v>
      </c>
      <c r="L352" s="69">
        <v>8605613739</v>
      </c>
      <c r="M352" s="64">
        <v>77</v>
      </c>
      <c r="N352" s="64" t="s">
        <v>126</v>
      </c>
      <c r="O352" s="64">
        <v>69</v>
      </c>
      <c r="P352" s="64" t="s">
        <v>49</v>
      </c>
      <c r="Q352" s="64" t="s">
        <v>733</v>
      </c>
      <c r="R352" s="142" t="s">
        <v>51</v>
      </c>
      <c r="S352" s="142" t="s">
        <v>51</v>
      </c>
      <c r="T352" s="142" t="s">
        <v>51</v>
      </c>
      <c r="U352" s="70"/>
      <c r="V352" s="70"/>
      <c r="W352" s="70"/>
      <c r="X352" s="70"/>
      <c r="Y352" s="70"/>
      <c r="Z352" s="70"/>
      <c r="AA352" s="70"/>
      <c r="AB352" s="70"/>
      <c r="AC352" s="64" t="s">
        <v>52</v>
      </c>
      <c r="AD352" s="64" t="s">
        <v>2401</v>
      </c>
      <c r="AE352" s="68" t="s">
        <v>2402</v>
      </c>
      <c r="AF352" s="64">
        <v>35890</v>
      </c>
      <c r="AG352" s="64" t="s">
        <v>147</v>
      </c>
      <c r="AH352" s="64" t="s">
        <v>1503</v>
      </c>
      <c r="AI352" s="19"/>
      <c r="AJ352" s="64" t="s">
        <v>59</v>
      </c>
      <c r="AK352" s="64" t="s">
        <v>60</v>
      </c>
      <c r="AL352" s="64" t="s">
        <v>61</v>
      </c>
      <c r="AM352" s="64"/>
      <c r="AN352" s="70"/>
      <c r="AO352" s="70"/>
    </row>
    <row r="353" spans="1:41" ht="15.75" thickBot="1">
      <c r="A353" s="7">
        <v>112</v>
      </c>
      <c r="B353" s="171" t="s">
        <v>41</v>
      </c>
      <c r="C353" s="172" t="s">
        <v>2403</v>
      </c>
      <c r="D353" s="173" t="s">
        <v>2404</v>
      </c>
      <c r="E353" s="173" t="s">
        <v>73</v>
      </c>
      <c r="F353" s="65" t="s">
        <v>1633</v>
      </c>
      <c r="G353" s="66" t="s">
        <v>1634</v>
      </c>
      <c r="H353" s="67" t="s">
        <v>1635</v>
      </c>
      <c r="I353" s="173" t="s">
        <v>1655</v>
      </c>
      <c r="J353" s="173">
        <v>2</v>
      </c>
      <c r="K353" s="174" t="s">
        <v>2405</v>
      </c>
      <c r="L353" s="106">
        <v>9765372388</v>
      </c>
      <c r="M353" s="173">
        <v>66.599999999999994</v>
      </c>
      <c r="N353" s="173" t="s">
        <v>733</v>
      </c>
      <c r="O353" s="173">
        <v>60</v>
      </c>
      <c r="P353" s="173" t="s">
        <v>109</v>
      </c>
      <c r="Q353" s="173" t="s">
        <v>733</v>
      </c>
      <c r="R353" s="175" t="s">
        <v>51</v>
      </c>
      <c r="S353" s="175" t="s">
        <v>51</v>
      </c>
      <c r="T353" s="175" t="s">
        <v>51</v>
      </c>
      <c r="U353" s="176"/>
      <c r="V353" s="176"/>
      <c r="W353" s="176"/>
      <c r="X353" s="176"/>
      <c r="Y353" s="176"/>
      <c r="Z353" s="176"/>
      <c r="AA353" s="176"/>
      <c r="AB353" s="176"/>
      <c r="AC353" s="173" t="s">
        <v>100</v>
      </c>
      <c r="AD353" s="173" t="s">
        <v>53</v>
      </c>
      <c r="AE353" s="174" t="s">
        <v>2406</v>
      </c>
      <c r="AF353" s="173" t="s">
        <v>2407</v>
      </c>
      <c r="AG353" s="173" t="s">
        <v>2408</v>
      </c>
      <c r="AH353" s="173" t="s">
        <v>273</v>
      </c>
      <c r="AI353" s="175"/>
      <c r="AJ353" s="173" t="s">
        <v>71</v>
      </c>
      <c r="AK353" s="173" t="s">
        <v>60</v>
      </c>
      <c r="AL353" s="173" t="s">
        <v>61</v>
      </c>
      <c r="AM353" s="173"/>
      <c r="AN353" s="176"/>
      <c r="AO353" s="108"/>
    </row>
    <row r="354" spans="1:41" ht="15.75" thickBot="1">
      <c r="A354" s="7">
        <v>126</v>
      </c>
      <c r="B354" s="171" t="s">
        <v>41</v>
      </c>
      <c r="C354" s="94" t="s">
        <v>2409</v>
      </c>
      <c r="D354" s="95" t="s">
        <v>2410</v>
      </c>
      <c r="E354" s="95" t="s">
        <v>73</v>
      </c>
      <c r="F354" s="65" t="s">
        <v>1633</v>
      </c>
      <c r="G354" s="66" t="s">
        <v>1634</v>
      </c>
      <c r="H354" s="67" t="s">
        <v>1635</v>
      </c>
      <c r="I354" s="95" t="s">
        <v>1655</v>
      </c>
      <c r="J354" s="95">
        <v>2</v>
      </c>
      <c r="K354" s="96" t="s">
        <v>2411</v>
      </c>
      <c r="L354" s="97">
        <v>7798668899</v>
      </c>
      <c r="M354" s="95">
        <v>61</v>
      </c>
      <c r="N354" s="95" t="s">
        <v>733</v>
      </c>
      <c r="O354" s="95">
        <v>46</v>
      </c>
      <c r="P354" s="95" t="s">
        <v>109</v>
      </c>
      <c r="Q354" s="95" t="s">
        <v>733</v>
      </c>
      <c r="R354" s="110" t="s">
        <v>51</v>
      </c>
      <c r="S354" s="110" t="s">
        <v>51</v>
      </c>
      <c r="T354" s="110" t="s">
        <v>51</v>
      </c>
      <c r="U354" s="111"/>
      <c r="V354" s="111"/>
      <c r="W354" s="111"/>
      <c r="X354" s="111"/>
      <c r="Y354" s="111"/>
      <c r="Z354" s="111"/>
      <c r="AA354" s="111"/>
      <c r="AB354" s="111"/>
      <c r="AC354" s="95" t="s">
        <v>100</v>
      </c>
      <c r="AD354" s="95" t="s">
        <v>53</v>
      </c>
      <c r="AE354" s="96" t="s">
        <v>2376</v>
      </c>
      <c r="AF354" s="95">
        <v>36045</v>
      </c>
      <c r="AG354" s="95" t="s">
        <v>2412</v>
      </c>
      <c r="AH354" s="95" t="s">
        <v>121</v>
      </c>
      <c r="AI354" s="110"/>
      <c r="AJ354" s="95" t="s">
        <v>59</v>
      </c>
      <c r="AK354" s="95" t="s">
        <v>60</v>
      </c>
      <c r="AL354" s="95" t="s">
        <v>61</v>
      </c>
      <c r="AM354" s="95"/>
      <c r="AN354" s="111"/>
      <c r="AO354" s="111"/>
    </row>
    <row r="355" spans="1:41" ht="15.75" thickBot="1">
      <c r="A355" s="7">
        <v>136</v>
      </c>
      <c r="B355" s="171" t="s">
        <v>41</v>
      </c>
      <c r="C355" s="94" t="s">
        <v>2413</v>
      </c>
      <c r="D355" s="95" t="s">
        <v>2414</v>
      </c>
      <c r="E355" s="95" t="s">
        <v>44</v>
      </c>
      <c r="F355" s="65" t="s">
        <v>1633</v>
      </c>
      <c r="G355" s="66" t="s">
        <v>1634</v>
      </c>
      <c r="H355" s="67" t="s">
        <v>1635</v>
      </c>
      <c r="I355" s="95" t="s">
        <v>1655</v>
      </c>
      <c r="J355" s="95">
        <v>2</v>
      </c>
      <c r="K355" s="96" t="s">
        <v>2415</v>
      </c>
      <c r="L355" s="143">
        <v>8552849346</v>
      </c>
      <c r="M355" s="95">
        <v>64</v>
      </c>
      <c r="N355" s="95" t="s">
        <v>2416</v>
      </c>
      <c r="O355" s="95">
        <v>67.2</v>
      </c>
      <c r="P355" s="95" t="s">
        <v>109</v>
      </c>
      <c r="Q355" s="95" t="s">
        <v>2416</v>
      </c>
      <c r="R355" s="110" t="s">
        <v>51</v>
      </c>
      <c r="S355" s="110" t="s">
        <v>51</v>
      </c>
      <c r="T355" s="110" t="s">
        <v>51</v>
      </c>
      <c r="U355" s="111"/>
      <c r="V355" s="111"/>
      <c r="W355" s="111"/>
      <c r="X355" s="111"/>
      <c r="Y355" s="111"/>
      <c r="Z355" s="111"/>
      <c r="AA355" s="111"/>
      <c r="AB355" s="111"/>
      <c r="AC355" s="95" t="s">
        <v>100</v>
      </c>
      <c r="AD355" s="95" t="s">
        <v>53</v>
      </c>
      <c r="AE355" s="96" t="s">
        <v>2417</v>
      </c>
      <c r="AF355" s="95" t="s">
        <v>2418</v>
      </c>
      <c r="AG355" s="95" t="s">
        <v>2419</v>
      </c>
      <c r="AH355" s="95" t="s">
        <v>2420</v>
      </c>
      <c r="AI355" s="110"/>
      <c r="AJ355" s="95" t="s">
        <v>150</v>
      </c>
      <c r="AK355" s="95" t="s">
        <v>60</v>
      </c>
      <c r="AL355" s="95" t="s">
        <v>61</v>
      </c>
      <c r="AM355" s="95"/>
      <c r="AN355" s="111"/>
      <c r="AO355" s="111"/>
    </row>
    <row r="356" spans="1:41" ht="15.75" thickBot="1">
      <c r="A356" s="7">
        <v>194</v>
      </c>
      <c r="B356" s="168" t="s">
        <v>41</v>
      </c>
      <c r="C356" s="63" t="s">
        <v>2421</v>
      </c>
      <c r="D356" s="64" t="s">
        <v>2422</v>
      </c>
      <c r="E356" s="64" t="s">
        <v>73</v>
      </c>
      <c r="F356" s="65" t="s">
        <v>1633</v>
      </c>
      <c r="G356" s="66" t="s">
        <v>1634</v>
      </c>
      <c r="H356" s="67" t="s">
        <v>1635</v>
      </c>
      <c r="I356" s="64" t="s">
        <v>1655</v>
      </c>
      <c r="J356" s="64">
        <v>3</v>
      </c>
      <c r="K356" s="68" t="s">
        <v>2423</v>
      </c>
      <c r="L356" s="69">
        <v>9673946820</v>
      </c>
      <c r="M356" s="64">
        <v>72.55</v>
      </c>
      <c r="N356" s="64" t="s">
        <v>733</v>
      </c>
      <c r="O356" s="64">
        <v>44.46</v>
      </c>
      <c r="P356" s="64" t="s">
        <v>49</v>
      </c>
      <c r="Q356" s="64" t="s">
        <v>733</v>
      </c>
      <c r="R356" s="20" t="s">
        <v>51</v>
      </c>
      <c r="S356" s="20" t="s">
        <v>51</v>
      </c>
      <c r="T356" s="20" t="s">
        <v>51</v>
      </c>
      <c r="U356" s="70"/>
      <c r="V356" s="70"/>
      <c r="W356" s="70"/>
      <c r="X356" s="70"/>
      <c r="Y356" s="70"/>
      <c r="Z356" s="70"/>
      <c r="AA356" s="70"/>
      <c r="AB356" s="70"/>
      <c r="AC356" s="64" t="s">
        <v>100</v>
      </c>
      <c r="AD356" s="64" t="s">
        <v>53</v>
      </c>
      <c r="AE356" s="68" t="s">
        <v>2424</v>
      </c>
      <c r="AF356" s="64">
        <v>35188</v>
      </c>
      <c r="AG356" s="64" t="s">
        <v>1626</v>
      </c>
      <c r="AH356" s="64" t="s">
        <v>1468</v>
      </c>
      <c r="AI356" s="19"/>
      <c r="AJ356" s="64" t="s">
        <v>169</v>
      </c>
      <c r="AK356" s="64" t="s">
        <v>60</v>
      </c>
      <c r="AL356" s="64" t="s">
        <v>61</v>
      </c>
      <c r="AM356" s="64"/>
      <c r="AN356" s="70"/>
      <c r="AO356" s="70"/>
    </row>
    <row r="357" spans="1:41" ht="15.75" thickBot="1">
      <c r="A357" s="7">
        <v>320</v>
      </c>
      <c r="B357" s="166" t="s">
        <v>41</v>
      </c>
      <c r="C357" s="63" t="s">
        <v>2425</v>
      </c>
      <c r="D357" s="64" t="s">
        <v>2426</v>
      </c>
      <c r="E357" s="64" t="s">
        <v>73</v>
      </c>
      <c r="F357" s="65" t="s">
        <v>1633</v>
      </c>
      <c r="G357" s="66" t="s">
        <v>1634</v>
      </c>
      <c r="H357" s="67" t="s">
        <v>1635</v>
      </c>
      <c r="I357" s="64" t="s">
        <v>1655</v>
      </c>
      <c r="J357" s="64">
        <v>3</v>
      </c>
      <c r="K357" s="68" t="s">
        <v>2427</v>
      </c>
      <c r="L357" s="69">
        <v>7744977713</v>
      </c>
      <c r="M357" s="64">
        <v>69.89</v>
      </c>
      <c r="N357" s="64" t="s">
        <v>733</v>
      </c>
      <c r="O357" s="64">
        <v>48.15</v>
      </c>
      <c r="P357" s="64" t="s">
        <v>109</v>
      </c>
      <c r="Q357" s="64" t="s">
        <v>733</v>
      </c>
      <c r="R357" s="20" t="s">
        <v>51</v>
      </c>
      <c r="S357" s="20" t="s">
        <v>51</v>
      </c>
      <c r="T357" s="20" t="s">
        <v>51</v>
      </c>
      <c r="U357" s="70"/>
      <c r="V357" s="70"/>
      <c r="W357" s="70"/>
      <c r="X357" s="70"/>
      <c r="Y357" s="70"/>
      <c r="Z357" s="70"/>
      <c r="AA357" s="70"/>
      <c r="AB357" s="70"/>
      <c r="AC357" s="64" t="s">
        <v>100</v>
      </c>
      <c r="AD357" s="64" t="s">
        <v>53</v>
      </c>
      <c r="AE357" s="68" t="s">
        <v>2428</v>
      </c>
      <c r="AF357" s="64">
        <v>35437</v>
      </c>
      <c r="AG357" s="64" t="s">
        <v>2429</v>
      </c>
      <c r="AH357" s="64" t="s">
        <v>1791</v>
      </c>
      <c r="AI357" s="19"/>
      <c r="AJ357" s="64" t="s">
        <v>59</v>
      </c>
      <c r="AK357" s="64" t="s">
        <v>60</v>
      </c>
      <c r="AL357" s="64" t="s">
        <v>61</v>
      </c>
      <c r="AM357" s="64"/>
      <c r="AN357" s="70"/>
      <c r="AO357" s="70"/>
    </row>
    <row r="358" spans="1:41" ht="15.75" thickBot="1">
      <c r="A358" s="7">
        <v>377</v>
      </c>
      <c r="B358" s="166" t="s">
        <v>41</v>
      </c>
      <c r="C358" s="63" t="s">
        <v>2430</v>
      </c>
      <c r="D358" s="64" t="s">
        <v>2431</v>
      </c>
      <c r="E358" s="64" t="s">
        <v>44</v>
      </c>
      <c r="F358" s="65" t="s">
        <v>1633</v>
      </c>
      <c r="G358" s="66" t="s">
        <v>1634</v>
      </c>
      <c r="H358" s="67" t="s">
        <v>1635</v>
      </c>
      <c r="I358" s="64" t="s">
        <v>1655</v>
      </c>
      <c r="J358" s="64">
        <v>3</v>
      </c>
      <c r="K358" s="68" t="s">
        <v>2432</v>
      </c>
      <c r="L358" s="69">
        <v>7219096230</v>
      </c>
      <c r="M358" s="64">
        <v>40</v>
      </c>
      <c r="N358" s="64" t="s">
        <v>2433</v>
      </c>
      <c r="O358" s="64">
        <v>66</v>
      </c>
      <c r="P358" s="64" t="s">
        <v>49</v>
      </c>
      <c r="Q358" s="64" t="s">
        <v>733</v>
      </c>
      <c r="R358" s="20" t="s">
        <v>51</v>
      </c>
      <c r="S358" s="20" t="s">
        <v>51</v>
      </c>
      <c r="T358" s="20" t="s">
        <v>51</v>
      </c>
      <c r="U358" s="70"/>
      <c r="V358" s="70"/>
      <c r="W358" s="70"/>
      <c r="X358" s="70"/>
      <c r="Y358" s="70"/>
      <c r="Z358" s="70"/>
      <c r="AA358" s="70"/>
      <c r="AB358" s="70"/>
      <c r="AC358" s="64" t="s">
        <v>52</v>
      </c>
      <c r="AD358" s="64" t="s">
        <v>53</v>
      </c>
      <c r="AE358" s="68" t="s">
        <v>2417</v>
      </c>
      <c r="AF358" s="64" t="s">
        <v>2434</v>
      </c>
      <c r="AG358" s="64" t="s">
        <v>672</v>
      </c>
      <c r="AH358" s="64" t="s">
        <v>328</v>
      </c>
      <c r="AI358" s="19"/>
      <c r="AJ358" s="64" t="s">
        <v>59</v>
      </c>
      <c r="AK358" s="64" t="s">
        <v>60</v>
      </c>
      <c r="AL358" s="64" t="s">
        <v>61</v>
      </c>
      <c r="AM358" s="64"/>
      <c r="AN358" s="70"/>
      <c r="AO358" s="70"/>
    </row>
    <row r="359" spans="1:41" ht="16.5" thickBot="1">
      <c r="A359" s="7">
        <v>10</v>
      </c>
      <c r="B359" s="170" t="s">
        <v>41</v>
      </c>
      <c r="C359" s="63" t="s">
        <v>2435</v>
      </c>
      <c r="D359" s="64" t="s">
        <v>2436</v>
      </c>
      <c r="E359" s="64" t="s">
        <v>73</v>
      </c>
      <c r="F359" s="65" t="s">
        <v>699</v>
      </c>
      <c r="G359" s="99" t="s">
        <v>2437</v>
      </c>
      <c r="H359" s="100" t="s">
        <v>2438</v>
      </c>
      <c r="I359" s="64" t="s">
        <v>1655</v>
      </c>
      <c r="J359" s="64">
        <v>3</v>
      </c>
      <c r="K359" s="68" t="s">
        <v>2439</v>
      </c>
      <c r="L359" s="69">
        <v>9168788328</v>
      </c>
      <c r="M359" s="64">
        <v>77.86</v>
      </c>
      <c r="N359" s="64" t="s">
        <v>733</v>
      </c>
      <c r="O359" s="64">
        <v>52.23</v>
      </c>
      <c r="P359" s="64" t="s">
        <v>109</v>
      </c>
      <c r="Q359" s="64" t="s">
        <v>733</v>
      </c>
      <c r="R359" s="20" t="s">
        <v>51</v>
      </c>
      <c r="S359" s="20" t="s">
        <v>51</v>
      </c>
      <c r="T359" s="20" t="s">
        <v>51</v>
      </c>
      <c r="U359" s="70"/>
      <c r="V359" s="70"/>
      <c r="W359" s="70"/>
      <c r="X359" s="70"/>
      <c r="Y359" s="70"/>
      <c r="Z359" s="70"/>
      <c r="AA359" s="70"/>
      <c r="AB359" s="70"/>
      <c r="AC359" s="64" t="s">
        <v>100</v>
      </c>
      <c r="AD359" s="64" t="s">
        <v>53</v>
      </c>
      <c r="AE359" s="68" t="s">
        <v>2440</v>
      </c>
      <c r="AF359" s="71">
        <v>35588</v>
      </c>
      <c r="AG359" s="64" t="s">
        <v>2441</v>
      </c>
      <c r="AH359" s="64" t="s">
        <v>85</v>
      </c>
      <c r="AI359" s="19"/>
      <c r="AJ359" s="64" t="s">
        <v>59</v>
      </c>
      <c r="AK359" s="64" t="s">
        <v>60</v>
      </c>
      <c r="AL359" s="64" t="s">
        <v>61</v>
      </c>
      <c r="AM359" s="64"/>
      <c r="AN359" s="70"/>
      <c r="AO359" s="70"/>
    </row>
    <row r="360" spans="1:41" ht="16.5" thickBot="1">
      <c r="A360" s="7">
        <v>16</v>
      </c>
      <c r="B360" s="170" t="s">
        <v>41</v>
      </c>
      <c r="C360" s="63" t="s">
        <v>2442</v>
      </c>
      <c r="D360" s="64" t="s">
        <v>2443</v>
      </c>
      <c r="E360" s="64" t="s">
        <v>73</v>
      </c>
      <c r="F360" s="65" t="s">
        <v>699</v>
      </c>
      <c r="G360" s="99" t="s">
        <v>2437</v>
      </c>
      <c r="H360" s="100" t="s">
        <v>2438</v>
      </c>
      <c r="I360" s="64" t="s">
        <v>1655</v>
      </c>
      <c r="J360" s="64">
        <v>3</v>
      </c>
      <c r="K360" s="68" t="s">
        <v>2444</v>
      </c>
      <c r="L360" s="69">
        <v>7741006075</v>
      </c>
      <c r="M360" s="64">
        <v>89</v>
      </c>
      <c r="N360" s="64" t="s">
        <v>733</v>
      </c>
      <c r="O360" s="64">
        <v>70.459999999999994</v>
      </c>
      <c r="P360" s="64" t="s">
        <v>109</v>
      </c>
      <c r="Q360" s="64" t="s">
        <v>733</v>
      </c>
      <c r="R360" s="20" t="s">
        <v>51</v>
      </c>
      <c r="S360" s="20" t="s">
        <v>51</v>
      </c>
      <c r="T360" s="20" t="s">
        <v>51</v>
      </c>
      <c r="U360" s="70"/>
      <c r="V360" s="70"/>
      <c r="W360" s="70"/>
      <c r="X360" s="70"/>
      <c r="Y360" s="70"/>
      <c r="Z360" s="70"/>
      <c r="AA360" s="70"/>
      <c r="AB360" s="70"/>
      <c r="AC360" s="64" t="s">
        <v>52</v>
      </c>
      <c r="AD360" s="64" t="s">
        <v>53</v>
      </c>
      <c r="AE360" s="68" t="s">
        <v>2445</v>
      </c>
      <c r="AF360" s="71">
        <v>36192</v>
      </c>
      <c r="AG360" s="64" t="s">
        <v>1360</v>
      </c>
      <c r="AH360" s="64" t="s">
        <v>1013</v>
      </c>
      <c r="AI360" s="19"/>
      <c r="AJ360" s="64" t="s">
        <v>71</v>
      </c>
      <c r="AK360" s="64" t="s">
        <v>60</v>
      </c>
      <c r="AL360" s="64" t="s">
        <v>61</v>
      </c>
      <c r="AM360" s="64"/>
      <c r="AN360" s="70"/>
      <c r="AO360" s="70"/>
    </row>
    <row r="361" spans="1:41" ht="15.75" thickBot="1">
      <c r="A361" s="7">
        <v>46</v>
      </c>
      <c r="B361" s="168" t="s">
        <v>41</v>
      </c>
      <c r="C361" s="63" t="s">
        <v>2446</v>
      </c>
      <c r="D361" s="64" t="s">
        <v>2447</v>
      </c>
      <c r="E361" s="64" t="s">
        <v>73</v>
      </c>
      <c r="F361" s="65" t="s">
        <v>699</v>
      </c>
      <c r="G361" s="99" t="s">
        <v>2437</v>
      </c>
      <c r="H361" s="100" t="s">
        <v>2438</v>
      </c>
      <c r="I361" s="64" t="s">
        <v>1655</v>
      </c>
      <c r="J361" s="64">
        <v>3</v>
      </c>
      <c r="K361" s="68" t="s">
        <v>2448</v>
      </c>
      <c r="L361" s="69">
        <v>9623096644</v>
      </c>
      <c r="M361" s="64">
        <v>76.5</v>
      </c>
      <c r="N361" s="64" t="s">
        <v>733</v>
      </c>
      <c r="O361" s="64">
        <v>53.8</v>
      </c>
      <c r="P361" s="64" t="s">
        <v>109</v>
      </c>
      <c r="Q361" s="64" t="s">
        <v>733</v>
      </c>
      <c r="R361" s="20" t="s">
        <v>51</v>
      </c>
      <c r="S361" s="20" t="s">
        <v>51</v>
      </c>
      <c r="T361" s="20" t="s">
        <v>51</v>
      </c>
      <c r="U361" s="70"/>
      <c r="V361" s="70"/>
      <c r="W361" s="70"/>
      <c r="X361" s="70"/>
      <c r="Y361" s="70"/>
      <c r="Z361" s="70"/>
      <c r="AA361" s="70"/>
      <c r="AB361" s="70"/>
      <c r="AC361" s="64" t="s">
        <v>100</v>
      </c>
      <c r="AD361" s="64" t="s">
        <v>53</v>
      </c>
      <c r="AE361" s="68" t="s">
        <v>2449</v>
      </c>
      <c r="AF361" s="64" t="s">
        <v>2450</v>
      </c>
      <c r="AG361" s="64" t="s">
        <v>2451</v>
      </c>
      <c r="AH361" s="64" t="s">
        <v>2452</v>
      </c>
      <c r="AI361" s="19"/>
      <c r="AJ361" s="64" t="s">
        <v>59</v>
      </c>
      <c r="AK361" s="64" t="s">
        <v>60</v>
      </c>
      <c r="AL361" s="64" t="s">
        <v>61</v>
      </c>
      <c r="AM361" s="64"/>
      <c r="AN361" s="70"/>
      <c r="AO361" s="70"/>
    </row>
    <row r="362" spans="1:41" ht="15.75" thickBot="1">
      <c r="A362" s="7">
        <v>83</v>
      </c>
      <c r="B362" s="168" t="s">
        <v>41</v>
      </c>
      <c r="C362" s="63" t="s">
        <v>2453</v>
      </c>
      <c r="D362" s="64" t="s">
        <v>2454</v>
      </c>
      <c r="E362" s="64" t="s">
        <v>73</v>
      </c>
      <c r="F362" s="65" t="s">
        <v>699</v>
      </c>
      <c r="G362" s="99" t="s">
        <v>2437</v>
      </c>
      <c r="H362" s="100" t="s">
        <v>2438</v>
      </c>
      <c r="I362" s="64" t="s">
        <v>1655</v>
      </c>
      <c r="J362" s="64">
        <v>3</v>
      </c>
      <c r="K362" s="68" t="s">
        <v>2455</v>
      </c>
      <c r="L362" s="69">
        <v>9579372493</v>
      </c>
      <c r="M362" s="64">
        <v>53</v>
      </c>
      <c r="N362" s="64" t="s">
        <v>733</v>
      </c>
      <c r="O362" s="64">
        <v>51</v>
      </c>
      <c r="P362" s="64" t="s">
        <v>109</v>
      </c>
      <c r="Q362" s="64" t="s">
        <v>733</v>
      </c>
      <c r="R362" s="20" t="s">
        <v>51</v>
      </c>
      <c r="S362" s="20" t="s">
        <v>51</v>
      </c>
      <c r="T362" s="20" t="s">
        <v>51</v>
      </c>
      <c r="U362" s="70"/>
      <c r="V362" s="70"/>
      <c r="W362" s="70"/>
      <c r="X362" s="70"/>
      <c r="Y362" s="70"/>
      <c r="Z362" s="70"/>
      <c r="AA362" s="70"/>
      <c r="AB362" s="70"/>
      <c r="AC362" s="64" t="s">
        <v>52</v>
      </c>
      <c r="AD362" s="64" t="s">
        <v>53</v>
      </c>
      <c r="AE362" s="68" t="s">
        <v>2456</v>
      </c>
      <c r="AF362" s="71">
        <v>35441</v>
      </c>
      <c r="AG362" s="64" t="s">
        <v>2457</v>
      </c>
      <c r="AH362" s="64" t="s">
        <v>2458</v>
      </c>
      <c r="AI362" s="19"/>
      <c r="AJ362" s="64" t="s">
        <v>59</v>
      </c>
      <c r="AK362" s="64" t="s">
        <v>60</v>
      </c>
      <c r="AL362" s="64" t="s">
        <v>61</v>
      </c>
      <c r="AM362" s="64"/>
      <c r="AN362" s="70"/>
      <c r="AO362" s="70"/>
    </row>
    <row r="363" spans="1:41" ht="15.75" thickBot="1">
      <c r="A363" s="7">
        <v>106</v>
      </c>
      <c r="B363" s="168" t="s">
        <v>41</v>
      </c>
      <c r="C363" s="63" t="s">
        <v>2459</v>
      </c>
      <c r="D363" s="64" t="s">
        <v>2460</v>
      </c>
      <c r="E363" s="64" t="s">
        <v>73</v>
      </c>
      <c r="F363" s="65" t="s">
        <v>699</v>
      </c>
      <c r="G363" s="99" t="s">
        <v>2437</v>
      </c>
      <c r="H363" s="100" t="s">
        <v>2438</v>
      </c>
      <c r="I363" s="64" t="s">
        <v>1655</v>
      </c>
      <c r="J363" s="64">
        <v>3</v>
      </c>
      <c r="K363" s="68" t="s">
        <v>2461</v>
      </c>
      <c r="L363" s="69">
        <v>7875026792</v>
      </c>
      <c r="M363" s="64">
        <v>44.5</v>
      </c>
      <c r="N363" s="64" t="s">
        <v>2462</v>
      </c>
      <c r="O363" s="64">
        <v>49.4</v>
      </c>
      <c r="P363" s="64" t="s">
        <v>109</v>
      </c>
      <c r="Q363" s="64" t="s">
        <v>2463</v>
      </c>
      <c r="R363" s="20" t="s">
        <v>51</v>
      </c>
      <c r="S363" s="20" t="s">
        <v>51</v>
      </c>
      <c r="T363" s="20" t="s">
        <v>51</v>
      </c>
      <c r="U363" s="70"/>
      <c r="V363" s="70"/>
      <c r="W363" s="70"/>
      <c r="X363" s="70"/>
      <c r="Y363" s="70"/>
      <c r="Z363" s="70"/>
      <c r="AA363" s="70"/>
      <c r="AB363" s="70"/>
      <c r="AC363" s="64" t="s">
        <v>52</v>
      </c>
      <c r="AD363" s="64" t="s">
        <v>53</v>
      </c>
      <c r="AE363" s="68" t="s">
        <v>2464</v>
      </c>
      <c r="AF363" s="64" t="s">
        <v>2465</v>
      </c>
      <c r="AG363" s="64" t="s">
        <v>728</v>
      </c>
      <c r="AH363" s="64" t="s">
        <v>2466</v>
      </c>
      <c r="AI363" s="19"/>
      <c r="AJ363" s="64" t="s">
        <v>1511</v>
      </c>
      <c r="AK363" s="64" t="s">
        <v>60</v>
      </c>
      <c r="AL363" s="64" t="s">
        <v>61</v>
      </c>
      <c r="AM363" s="64"/>
      <c r="AN363" s="70"/>
      <c r="AO363" s="70"/>
    </row>
    <row r="364" spans="1:41" ht="15.75" thickBot="1">
      <c r="A364" s="7">
        <v>178</v>
      </c>
      <c r="B364" s="168" t="s">
        <v>41</v>
      </c>
      <c r="C364" s="63" t="s">
        <v>2467</v>
      </c>
      <c r="D364" s="64" t="s">
        <v>2468</v>
      </c>
      <c r="E364" s="64" t="s">
        <v>73</v>
      </c>
      <c r="F364" s="65" t="s">
        <v>699</v>
      </c>
      <c r="G364" s="99" t="s">
        <v>2437</v>
      </c>
      <c r="H364" s="100" t="s">
        <v>2438</v>
      </c>
      <c r="I364" s="64" t="s">
        <v>1655</v>
      </c>
      <c r="J364" s="64">
        <v>3</v>
      </c>
      <c r="K364" s="68" t="s">
        <v>2469</v>
      </c>
      <c r="L364" s="177">
        <v>9552479372</v>
      </c>
      <c r="M364" s="64">
        <v>62</v>
      </c>
      <c r="N364" s="64" t="s">
        <v>733</v>
      </c>
      <c r="O364" s="64">
        <v>74.56</v>
      </c>
      <c r="P364" s="64" t="s">
        <v>109</v>
      </c>
      <c r="Q364" s="64" t="s">
        <v>2470</v>
      </c>
      <c r="R364" s="20" t="s">
        <v>51</v>
      </c>
      <c r="S364" s="20" t="s">
        <v>51</v>
      </c>
      <c r="T364" s="20" t="s">
        <v>51</v>
      </c>
      <c r="U364" s="70"/>
      <c r="V364" s="70"/>
      <c r="W364" s="70"/>
      <c r="X364" s="70"/>
      <c r="Y364" s="70"/>
      <c r="Z364" s="70"/>
      <c r="AA364" s="70"/>
      <c r="AB364" s="70"/>
      <c r="AC364" s="64" t="s">
        <v>100</v>
      </c>
      <c r="AD364" s="64" t="s">
        <v>53</v>
      </c>
      <c r="AE364" s="68" t="s">
        <v>2471</v>
      </c>
      <c r="AF364" s="71">
        <v>36070</v>
      </c>
      <c r="AG364" s="64" t="s">
        <v>2472</v>
      </c>
      <c r="AH364" s="64" t="s">
        <v>2302</v>
      </c>
      <c r="AI364" s="19"/>
      <c r="AJ364" s="64" t="s">
        <v>2247</v>
      </c>
      <c r="AK364" s="64" t="s">
        <v>60</v>
      </c>
      <c r="AL364" s="64" t="s">
        <v>61</v>
      </c>
      <c r="AM364" s="64"/>
      <c r="AN364" s="70"/>
      <c r="AO364" s="70"/>
    </row>
    <row r="365" spans="1:41" ht="15.75" thickBot="1">
      <c r="A365" s="7">
        <v>197</v>
      </c>
      <c r="B365" s="168" t="s">
        <v>41</v>
      </c>
      <c r="C365" s="63" t="s">
        <v>2473</v>
      </c>
      <c r="D365" s="64" t="s">
        <v>2474</v>
      </c>
      <c r="E365" s="64" t="s">
        <v>44</v>
      </c>
      <c r="F365" s="65" t="s">
        <v>699</v>
      </c>
      <c r="G365" s="99" t="s">
        <v>2437</v>
      </c>
      <c r="H365" s="100" t="s">
        <v>2438</v>
      </c>
      <c r="I365" s="64" t="s">
        <v>1655</v>
      </c>
      <c r="J365" s="64">
        <v>3</v>
      </c>
      <c r="K365" s="68" t="s">
        <v>2475</v>
      </c>
      <c r="L365" s="69">
        <v>7038840466</v>
      </c>
      <c r="M365" s="64">
        <v>60</v>
      </c>
      <c r="N365" s="64" t="s">
        <v>733</v>
      </c>
      <c r="O365" s="64">
        <v>60.2</v>
      </c>
      <c r="P365" s="64" t="s">
        <v>109</v>
      </c>
      <c r="Q365" s="64" t="s">
        <v>733</v>
      </c>
      <c r="R365" s="20" t="s">
        <v>51</v>
      </c>
      <c r="S365" s="20" t="s">
        <v>51</v>
      </c>
      <c r="T365" s="20" t="s">
        <v>51</v>
      </c>
      <c r="U365" s="70"/>
      <c r="V365" s="70"/>
      <c r="W365" s="70"/>
      <c r="X365" s="70"/>
      <c r="Y365" s="70"/>
      <c r="Z365" s="70"/>
      <c r="AA365" s="70"/>
      <c r="AB365" s="70"/>
      <c r="AC365" s="64" t="s">
        <v>100</v>
      </c>
      <c r="AD365" s="64" t="s">
        <v>53</v>
      </c>
      <c r="AE365" s="68" t="s">
        <v>2397</v>
      </c>
      <c r="AF365" s="71">
        <v>35979</v>
      </c>
      <c r="AG365" s="64" t="s">
        <v>2476</v>
      </c>
      <c r="AH365" s="64" t="s">
        <v>1179</v>
      </c>
      <c r="AI365" s="19"/>
      <c r="AJ365" s="64" t="s">
        <v>59</v>
      </c>
      <c r="AK365" s="64" t="s">
        <v>60</v>
      </c>
      <c r="AL365" s="64" t="s">
        <v>61</v>
      </c>
      <c r="AM365" s="64"/>
      <c r="AN365" s="70"/>
      <c r="AO365" s="70"/>
    </row>
    <row r="366" spans="1:41" ht="15.75" thickBot="1">
      <c r="A366" s="7">
        <v>206</v>
      </c>
      <c r="B366" s="168" t="s">
        <v>41</v>
      </c>
      <c r="C366" s="63" t="s">
        <v>2477</v>
      </c>
      <c r="D366" s="64" t="s">
        <v>2478</v>
      </c>
      <c r="E366" s="64" t="s">
        <v>73</v>
      </c>
      <c r="F366" s="65" t="s">
        <v>699</v>
      </c>
      <c r="G366" s="99" t="s">
        <v>2437</v>
      </c>
      <c r="H366" s="100" t="s">
        <v>2438</v>
      </c>
      <c r="I366" s="64" t="s">
        <v>1655</v>
      </c>
      <c r="J366" s="64">
        <v>3</v>
      </c>
      <c r="K366" s="68" t="s">
        <v>2479</v>
      </c>
      <c r="L366" s="69">
        <v>7040747260</v>
      </c>
      <c r="M366" s="64">
        <v>81</v>
      </c>
      <c r="N366" s="64" t="s">
        <v>50</v>
      </c>
      <c r="O366" s="64">
        <v>56</v>
      </c>
      <c r="P366" s="64" t="s">
        <v>109</v>
      </c>
      <c r="Q366" s="64" t="s">
        <v>733</v>
      </c>
      <c r="R366" s="20" t="s">
        <v>51</v>
      </c>
      <c r="S366" s="20" t="s">
        <v>51</v>
      </c>
      <c r="T366" s="20" t="s">
        <v>51</v>
      </c>
      <c r="U366" s="70"/>
      <c r="V366" s="70"/>
      <c r="W366" s="70"/>
      <c r="X366" s="70"/>
      <c r="Y366" s="70"/>
      <c r="Z366" s="70"/>
      <c r="AA366" s="70"/>
      <c r="AB366" s="70"/>
      <c r="AC366" s="64" t="s">
        <v>717</v>
      </c>
      <c r="AD366" s="64" t="s">
        <v>53</v>
      </c>
      <c r="AE366" s="68" t="s">
        <v>2480</v>
      </c>
      <c r="AF366" s="64" t="s">
        <v>2481</v>
      </c>
      <c r="AG366" s="64" t="s">
        <v>619</v>
      </c>
      <c r="AH366" s="64" t="s">
        <v>2482</v>
      </c>
      <c r="AI366" s="19"/>
      <c r="AJ366" s="64" t="s">
        <v>59</v>
      </c>
      <c r="AK366" s="64" t="s">
        <v>60</v>
      </c>
      <c r="AL366" s="64" t="s">
        <v>61</v>
      </c>
      <c r="AM366" s="64"/>
      <c r="AN366" s="70"/>
      <c r="AO366" s="70"/>
    </row>
    <row r="367" spans="1:41" ht="15.75" thickBot="1">
      <c r="A367" s="7">
        <v>225</v>
      </c>
      <c r="B367" s="168" t="s">
        <v>41</v>
      </c>
      <c r="C367" s="63" t="s">
        <v>2483</v>
      </c>
      <c r="D367" s="64" t="s">
        <v>2484</v>
      </c>
      <c r="E367" s="64" t="s">
        <v>73</v>
      </c>
      <c r="F367" s="65" t="s">
        <v>699</v>
      </c>
      <c r="G367" s="99" t="s">
        <v>2437</v>
      </c>
      <c r="H367" s="100" t="s">
        <v>2438</v>
      </c>
      <c r="I367" s="64" t="s">
        <v>1655</v>
      </c>
      <c r="J367" s="64">
        <v>3</v>
      </c>
      <c r="K367" s="68" t="s">
        <v>2485</v>
      </c>
      <c r="L367" s="69">
        <v>7219533446</v>
      </c>
      <c r="M367" s="64">
        <v>71</v>
      </c>
      <c r="N367" s="64" t="s">
        <v>733</v>
      </c>
      <c r="O367" s="64">
        <v>52</v>
      </c>
      <c r="P367" s="64" t="s">
        <v>109</v>
      </c>
      <c r="Q367" s="64" t="s">
        <v>733</v>
      </c>
      <c r="R367" s="20" t="s">
        <v>51</v>
      </c>
      <c r="S367" s="20" t="s">
        <v>51</v>
      </c>
      <c r="T367" s="20" t="s">
        <v>51</v>
      </c>
      <c r="U367" s="70"/>
      <c r="V367" s="70"/>
      <c r="W367" s="70"/>
      <c r="X367" s="70"/>
      <c r="Y367" s="70"/>
      <c r="Z367" s="70"/>
      <c r="AA367" s="70"/>
      <c r="AB367" s="70"/>
      <c r="AC367" s="64" t="s">
        <v>52</v>
      </c>
      <c r="AD367" s="64" t="s">
        <v>53</v>
      </c>
      <c r="AE367" s="68" t="s">
        <v>2486</v>
      </c>
      <c r="AF367" s="71">
        <v>35927</v>
      </c>
      <c r="AG367" s="64" t="s">
        <v>2487</v>
      </c>
      <c r="AH367" s="64" t="s">
        <v>201</v>
      </c>
      <c r="AI367" s="19"/>
      <c r="AJ367" s="64" t="s">
        <v>59</v>
      </c>
      <c r="AK367" s="64" t="s">
        <v>60</v>
      </c>
      <c r="AL367" s="64" t="s">
        <v>61</v>
      </c>
      <c r="AM367" s="64"/>
      <c r="AN367" s="70"/>
      <c r="AO367" s="70"/>
    </row>
    <row r="368" spans="1:41" ht="15.75" thickBot="1">
      <c r="A368" s="7">
        <v>226</v>
      </c>
      <c r="B368" s="168" t="s">
        <v>41</v>
      </c>
      <c r="C368" s="63" t="s">
        <v>2488</v>
      </c>
      <c r="D368" s="64" t="s">
        <v>2489</v>
      </c>
      <c r="E368" s="64" t="s">
        <v>73</v>
      </c>
      <c r="F368" s="65" t="s">
        <v>699</v>
      </c>
      <c r="G368" s="99" t="s">
        <v>2437</v>
      </c>
      <c r="H368" s="100" t="s">
        <v>2438</v>
      </c>
      <c r="I368" s="64" t="s">
        <v>1655</v>
      </c>
      <c r="J368" s="64">
        <v>3</v>
      </c>
      <c r="K368" s="68" t="s">
        <v>2490</v>
      </c>
      <c r="L368" s="69">
        <v>7057197021</v>
      </c>
      <c r="M368" s="64">
        <v>64.209999999999994</v>
      </c>
      <c r="N368" s="64" t="s">
        <v>733</v>
      </c>
      <c r="O368" s="64">
        <v>49.2</v>
      </c>
      <c r="P368" s="64" t="s">
        <v>109</v>
      </c>
      <c r="Q368" s="64" t="s">
        <v>733</v>
      </c>
      <c r="R368" s="20" t="s">
        <v>51</v>
      </c>
      <c r="S368" s="20" t="s">
        <v>51</v>
      </c>
      <c r="T368" s="20" t="s">
        <v>51</v>
      </c>
      <c r="U368" s="70"/>
      <c r="V368" s="70"/>
      <c r="W368" s="70"/>
      <c r="X368" s="70"/>
      <c r="Y368" s="70"/>
      <c r="Z368" s="70"/>
      <c r="AA368" s="70"/>
      <c r="AB368" s="70"/>
      <c r="AC368" s="64" t="s">
        <v>717</v>
      </c>
      <c r="AD368" s="64" t="s">
        <v>53</v>
      </c>
      <c r="AE368" s="68" t="s">
        <v>2491</v>
      </c>
      <c r="AF368" s="71">
        <v>35622</v>
      </c>
      <c r="AG368" s="64" t="s">
        <v>2492</v>
      </c>
      <c r="AH368" s="64" t="s">
        <v>500</v>
      </c>
      <c r="AI368" s="19"/>
      <c r="AJ368" s="64" t="s">
        <v>59</v>
      </c>
      <c r="AK368" s="64" t="s">
        <v>60</v>
      </c>
      <c r="AL368" s="64" t="s">
        <v>61</v>
      </c>
      <c r="AM368" s="64"/>
      <c r="AN368" s="70"/>
      <c r="AO368" s="70"/>
    </row>
    <row r="369" spans="1:41" ht="15.75" thickBot="1">
      <c r="A369" s="7">
        <v>264</v>
      </c>
      <c r="B369" s="168" t="s">
        <v>41</v>
      </c>
      <c r="C369" s="63" t="s">
        <v>2493</v>
      </c>
      <c r="D369" s="64" t="s">
        <v>2494</v>
      </c>
      <c r="E369" s="64" t="s">
        <v>73</v>
      </c>
      <c r="F369" s="65" t="s">
        <v>699</v>
      </c>
      <c r="G369" s="99" t="s">
        <v>2437</v>
      </c>
      <c r="H369" s="100" t="s">
        <v>2438</v>
      </c>
      <c r="I369" s="64" t="s">
        <v>1655</v>
      </c>
      <c r="J369" s="64">
        <v>3</v>
      </c>
      <c r="K369" s="68" t="s">
        <v>2495</v>
      </c>
      <c r="L369" s="69">
        <v>7350351858</v>
      </c>
      <c r="M369" s="64">
        <v>90.8</v>
      </c>
      <c r="N369" s="64" t="s">
        <v>733</v>
      </c>
      <c r="O369" s="64">
        <v>60.4</v>
      </c>
      <c r="P369" s="64" t="s">
        <v>109</v>
      </c>
      <c r="Q369" s="64" t="s">
        <v>733</v>
      </c>
      <c r="R369" s="20" t="s">
        <v>51</v>
      </c>
      <c r="S369" s="20" t="s">
        <v>51</v>
      </c>
      <c r="T369" s="20" t="s">
        <v>51</v>
      </c>
      <c r="U369" s="70"/>
      <c r="V369" s="70"/>
      <c r="W369" s="70"/>
      <c r="X369" s="70"/>
      <c r="Y369" s="70"/>
      <c r="Z369" s="70"/>
      <c r="AA369" s="70"/>
      <c r="AB369" s="70"/>
      <c r="AC369" s="64" t="s">
        <v>100</v>
      </c>
      <c r="AD369" s="64" t="s">
        <v>53</v>
      </c>
      <c r="AE369" s="68" t="s">
        <v>2496</v>
      </c>
      <c r="AF369" s="71">
        <v>35918</v>
      </c>
      <c r="AG369" s="64" t="s">
        <v>2497</v>
      </c>
      <c r="AH369" s="64" t="s">
        <v>2498</v>
      </c>
      <c r="AI369" s="19"/>
      <c r="AJ369" s="64" t="s">
        <v>2499</v>
      </c>
      <c r="AK369" s="64" t="s">
        <v>60</v>
      </c>
      <c r="AL369" s="64" t="s">
        <v>61</v>
      </c>
      <c r="AM369" s="64"/>
      <c r="AN369" s="70"/>
      <c r="AO369" s="70"/>
    </row>
    <row r="370" spans="1:41" ht="15.75" thickBot="1">
      <c r="A370" s="7">
        <v>282</v>
      </c>
      <c r="B370" s="168" t="s">
        <v>41</v>
      </c>
      <c r="C370" s="63" t="s">
        <v>2500</v>
      </c>
      <c r="D370" s="64" t="s">
        <v>2501</v>
      </c>
      <c r="E370" s="64" t="s">
        <v>73</v>
      </c>
      <c r="F370" s="65" t="s">
        <v>699</v>
      </c>
      <c r="G370" s="99" t="s">
        <v>2437</v>
      </c>
      <c r="H370" s="100" t="s">
        <v>2438</v>
      </c>
      <c r="I370" s="64" t="s">
        <v>1655</v>
      </c>
      <c r="J370" s="64">
        <v>3</v>
      </c>
      <c r="K370" s="68" t="s">
        <v>2502</v>
      </c>
      <c r="L370" s="69">
        <v>9579658517</v>
      </c>
      <c r="M370" s="64">
        <v>65.33</v>
      </c>
      <c r="N370" s="64" t="s">
        <v>685</v>
      </c>
      <c r="O370" s="64">
        <v>79.400000000000006</v>
      </c>
      <c r="P370" s="64" t="s">
        <v>109</v>
      </c>
      <c r="Q370" s="64" t="s">
        <v>685</v>
      </c>
      <c r="R370" s="20" t="s">
        <v>51</v>
      </c>
      <c r="S370" s="20" t="s">
        <v>51</v>
      </c>
      <c r="T370" s="20" t="s">
        <v>51</v>
      </c>
      <c r="U370" s="70"/>
      <c r="V370" s="70"/>
      <c r="W370" s="70"/>
      <c r="X370" s="70"/>
      <c r="Y370" s="70"/>
      <c r="Z370" s="70"/>
      <c r="AA370" s="70"/>
      <c r="AB370" s="70"/>
      <c r="AC370" s="64" t="s">
        <v>100</v>
      </c>
      <c r="AD370" s="64" t="s">
        <v>53</v>
      </c>
      <c r="AE370" s="68" t="s">
        <v>2503</v>
      </c>
      <c r="AF370" s="71">
        <v>36162</v>
      </c>
      <c r="AG370" s="64" t="s">
        <v>2504</v>
      </c>
      <c r="AH370" s="64" t="s">
        <v>2505</v>
      </c>
      <c r="AI370" s="19"/>
      <c r="AJ370" s="64" t="s">
        <v>2506</v>
      </c>
      <c r="AK370" s="64" t="s">
        <v>60</v>
      </c>
      <c r="AL370" s="64" t="s">
        <v>61</v>
      </c>
      <c r="AM370" s="64"/>
      <c r="AN370" s="70"/>
      <c r="AO370" s="70"/>
    </row>
    <row r="371" spans="1:41" ht="15.75" thickBot="1">
      <c r="A371" s="7">
        <v>290</v>
      </c>
      <c r="B371" s="168" t="s">
        <v>41</v>
      </c>
      <c r="C371" s="63" t="s">
        <v>2507</v>
      </c>
      <c r="D371" s="64" t="s">
        <v>2508</v>
      </c>
      <c r="E371" s="64" t="s">
        <v>44</v>
      </c>
      <c r="F371" s="65" t="s">
        <v>699</v>
      </c>
      <c r="G371" s="99" t="s">
        <v>2437</v>
      </c>
      <c r="H371" s="100" t="s">
        <v>2438</v>
      </c>
      <c r="I371" s="64" t="s">
        <v>1655</v>
      </c>
      <c r="J371" s="64">
        <v>3</v>
      </c>
      <c r="K371" s="68" t="s">
        <v>2509</v>
      </c>
      <c r="L371" s="69">
        <v>8446470728</v>
      </c>
      <c r="M371" s="64">
        <v>6.5</v>
      </c>
      <c r="N371" s="64" t="s">
        <v>50</v>
      </c>
      <c r="O371" s="64">
        <v>60.3</v>
      </c>
      <c r="P371" s="64" t="s">
        <v>109</v>
      </c>
      <c r="Q371" s="64" t="s">
        <v>733</v>
      </c>
      <c r="R371" s="20" t="s">
        <v>51</v>
      </c>
      <c r="S371" s="20" t="s">
        <v>51</v>
      </c>
      <c r="T371" s="20" t="s">
        <v>51</v>
      </c>
      <c r="U371" s="70"/>
      <c r="V371" s="70"/>
      <c r="W371" s="70"/>
      <c r="X371" s="70"/>
      <c r="Y371" s="70"/>
      <c r="Z371" s="70"/>
      <c r="AA371" s="70"/>
      <c r="AB371" s="70"/>
      <c r="AC371" s="64" t="s">
        <v>717</v>
      </c>
      <c r="AD371" s="64" t="s">
        <v>53</v>
      </c>
      <c r="AE371" s="68" t="s">
        <v>2510</v>
      </c>
      <c r="AF371" s="64" t="s">
        <v>2511</v>
      </c>
      <c r="AG371" s="64" t="s">
        <v>1118</v>
      </c>
      <c r="AH371" s="64" t="s">
        <v>2512</v>
      </c>
      <c r="AI371" s="19"/>
      <c r="AJ371" s="64" t="s">
        <v>59</v>
      </c>
      <c r="AK371" s="64" t="s">
        <v>60</v>
      </c>
      <c r="AL371" s="64" t="s">
        <v>61</v>
      </c>
      <c r="AM371" s="64"/>
      <c r="AN371" s="70"/>
      <c r="AO371" s="70"/>
    </row>
    <row r="372" spans="1:41" ht="15.75" thickBot="1">
      <c r="A372" s="7">
        <v>328</v>
      </c>
      <c r="B372" s="166" t="s">
        <v>41</v>
      </c>
      <c r="C372" s="63" t="s">
        <v>2513</v>
      </c>
      <c r="D372" s="64" t="s">
        <v>2514</v>
      </c>
      <c r="E372" s="64" t="s">
        <v>44</v>
      </c>
      <c r="F372" s="65" t="s">
        <v>699</v>
      </c>
      <c r="G372" s="99" t="s">
        <v>2437</v>
      </c>
      <c r="H372" s="100" t="s">
        <v>2438</v>
      </c>
      <c r="I372" s="64" t="s">
        <v>1655</v>
      </c>
      <c r="J372" s="64">
        <v>3</v>
      </c>
      <c r="K372" s="68" t="s">
        <v>2515</v>
      </c>
      <c r="L372" s="69">
        <v>9860914025</v>
      </c>
      <c r="M372" s="64">
        <v>6.8</v>
      </c>
      <c r="N372" s="64" t="s">
        <v>50</v>
      </c>
      <c r="O372" s="64">
        <v>68</v>
      </c>
      <c r="P372" s="64" t="s">
        <v>109</v>
      </c>
      <c r="Q372" s="64" t="s">
        <v>50</v>
      </c>
      <c r="R372" s="20" t="s">
        <v>51</v>
      </c>
      <c r="S372" s="20" t="s">
        <v>51</v>
      </c>
      <c r="T372" s="20" t="s">
        <v>51</v>
      </c>
      <c r="U372" s="70"/>
      <c r="V372" s="70"/>
      <c r="W372" s="70"/>
      <c r="X372" s="70"/>
      <c r="Y372" s="70"/>
      <c r="Z372" s="70"/>
      <c r="AA372" s="70"/>
      <c r="AB372" s="70"/>
      <c r="AC372" s="64" t="s">
        <v>717</v>
      </c>
      <c r="AD372" s="64" t="s">
        <v>53</v>
      </c>
      <c r="AE372" s="68" t="s">
        <v>2516</v>
      </c>
      <c r="AF372" s="64" t="s">
        <v>2517</v>
      </c>
      <c r="AG372" s="64" t="s">
        <v>1309</v>
      </c>
      <c r="AH372" s="64" t="s">
        <v>2518</v>
      </c>
      <c r="AI372" s="19"/>
      <c r="AJ372" s="64" t="s">
        <v>2519</v>
      </c>
      <c r="AK372" s="64" t="s">
        <v>60</v>
      </c>
      <c r="AL372" s="64" t="s">
        <v>61</v>
      </c>
      <c r="AM372" s="64"/>
      <c r="AN372" s="70"/>
      <c r="AO372" s="70"/>
    </row>
    <row r="373" spans="1:41" ht="15.75" thickBot="1">
      <c r="A373" s="7">
        <v>344</v>
      </c>
      <c r="B373" s="166" t="s">
        <v>41</v>
      </c>
      <c r="C373" s="94" t="s">
        <v>2520</v>
      </c>
      <c r="D373" s="95" t="s">
        <v>2521</v>
      </c>
      <c r="E373" s="95" t="s">
        <v>73</v>
      </c>
      <c r="F373" s="65" t="s">
        <v>699</v>
      </c>
      <c r="G373" s="99" t="s">
        <v>2437</v>
      </c>
      <c r="H373" s="100" t="s">
        <v>2438</v>
      </c>
      <c r="I373" s="95" t="s">
        <v>1655</v>
      </c>
      <c r="J373" s="95">
        <v>2</v>
      </c>
      <c r="K373" s="96" t="s">
        <v>2522</v>
      </c>
      <c r="L373" s="97">
        <v>8379054545</v>
      </c>
      <c r="M373" s="95">
        <v>87</v>
      </c>
      <c r="N373" s="95" t="s">
        <v>733</v>
      </c>
      <c r="O373" s="95">
        <v>55</v>
      </c>
      <c r="P373" s="95" t="s">
        <v>109</v>
      </c>
      <c r="Q373" s="95" t="s">
        <v>733</v>
      </c>
      <c r="R373" s="110" t="s">
        <v>51</v>
      </c>
      <c r="S373" s="110" t="s">
        <v>51</v>
      </c>
      <c r="T373" s="110" t="s">
        <v>51</v>
      </c>
      <c r="U373" s="111"/>
      <c r="V373" s="111"/>
      <c r="W373" s="111"/>
      <c r="X373" s="111"/>
      <c r="Y373" s="111"/>
      <c r="Z373" s="111"/>
      <c r="AA373" s="111"/>
      <c r="AB373" s="111"/>
      <c r="AC373" s="95" t="s">
        <v>100</v>
      </c>
      <c r="AD373" s="95" t="s">
        <v>53</v>
      </c>
      <c r="AE373" s="96" t="s">
        <v>2523</v>
      </c>
      <c r="AF373" s="95" t="s">
        <v>2524</v>
      </c>
      <c r="AG373" s="95" t="s">
        <v>2525</v>
      </c>
      <c r="AH373" s="95" t="s">
        <v>2526</v>
      </c>
      <c r="AI373" s="110"/>
      <c r="AJ373" s="95" t="s">
        <v>71</v>
      </c>
      <c r="AK373" s="95" t="s">
        <v>60</v>
      </c>
      <c r="AL373" s="95" t="s">
        <v>61</v>
      </c>
      <c r="AM373" s="95"/>
      <c r="AN373" s="111"/>
      <c r="AO373" s="111"/>
    </row>
    <row r="374" spans="1:41" ht="15.75" thickBot="1">
      <c r="A374" s="7">
        <v>348</v>
      </c>
      <c r="B374" s="166" t="s">
        <v>41</v>
      </c>
      <c r="C374" s="63" t="s">
        <v>2527</v>
      </c>
      <c r="D374" s="64" t="s">
        <v>2528</v>
      </c>
      <c r="E374" s="64" t="s">
        <v>73</v>
      </c>
      <c r="F374" s="65" t="s">
        <v>699</v>
      </c>
      <c r="G374" s="99" t="s">
        <v>2437</v>
      </c>
      <c r="H374" s="100" t="s">
        <v>2438</v>
      </c>
      <c r="I374" s="64" t="s">
        <v>1655</v>
      </c>
      <c r="J374" s="64">
        <v>3</v>
      </c>
      <c r="K374" s="68" t="s">
        <v>2529</v>
      </c>
      <c r="L374" s="69">
        <v>9764496219</v>
      </c>
      <c r="M374" s="64">
        <v>8.6</v>
      </c>
      <c r="N374" s="64" t="s">
        <v>50</v>
      </c>
      <c r="O374" s="64">
        <v>59.4</v>
      </c>
      <c r="P374" s="64" t="s">
        <v>109</v>
      </c>
      <c r="Q374" s="64" t="s">
        <v>50</v>
      </c>
      <c r="R374" s="20" t="s">
        <v>51</v>
      </c>
      <c r="S374" s="20" t="s">
        <v>51</v>
      </c>
      <c r="T374" s="20" t="s">
        <v>51</v>
      </c>
      <c r="U374" s="70"/>
      <c r="V374" s="70"/>
      <c r="W374" s="70"/>
      <c r="X374" s="70"/>
      <c r="Y374" s="70"/>
      <c r="Z374" s="70"/>
      <c r="AA374" s="70"/>
      <c r="AB374" s="70"/>
      <c r="AC374" s="64" t="s">
        <v>100</v>
      </c>
      <c r="AD374" s="64" t="s">
        <v>53</v>
      </c>
      <c r="AE374" s="68" t="s">
        <v>2530</v>
      </c>
      <c r="AF374" s="71">
        <v>36434</v>
      </c>
      <c r="AG374" s="64" t="s">
        <v>1626</v>
      </c>
      <c r="AH374" s="64" t="s">
        <v>2531</v>
      </c>
      <c r="AI374" s="19"/>
      <c r="AJ374" s="64" t="s">
        <v>59</v>
      </c>
      <c r="AK374" s="64" t="s">
        <v>60</v>
      </c>
      <c r="AL374" s="64" t="s">
        <v>61</v>
      </c>
      <c r="AM374" s="64"/>
      <c r="AN374" s="70"/>
      <c r="AO374" s="70"/>
    </row>
    <row r="375" spans="1:41" ht="15.75" thickBot="1">
      <c r="A375" s="7">
        <v>353</v>
      </c>
      <c r="B375" s="166" t="s">
        <v>41</v>
      </c>
      <c r="C375" s="63" t="s">
        <v>2532</v>
      </c>
      <c r="D375" s="64" t="s">
        <v>2533</v>
      </c>
      <c r="E375" s="64" t="s">
        <v>44</v>
      </c>
      <c r="F375" s="65" t="s">
        <v>699</v>
      </c>
      <c r="G375" s="99" t="s">
        <v>2437</v>
      </c>
      <c r="H375" s="100" t="s">
        <v>2438</v>
      </c>
      <c r="I375" s="64" t="s">
        <v>1655</v>
      </c>
      <c r="J375" s="64">
        <v>3</v>
      </c>
      <c r="K375" s="68" t="s">
        <v>2534</v>
      </c>
      <c r="L375" s="69">
        <v>7066965695</v>
      </c>
      <c r="M375" s="64">
        <v>5.7</v>
      </c>
      <c r="N375" s="64" t="s">
        <v>50</v>
      </c>
      <c r="O375" s="64">
        <v>48</v>
      </c>
      <c r="P375" s="64" t="s">
        <v>109</v>
      </c>
      <c r="Q375" s="64" t="s">
        <v>733</v>
      </c>
      <c r="R375" s="20" t="s">
        <v>51</v>
      </c>
      <c r="S375" s="20" t="s">
        <v>51</v>
      </c>
      <c r="T375" s="20" t="s">
        <v>51</v>
      </c>
      <c r="U375" s="70"/>
      <c r="V375" s="70"/>
      <c r="W375" s="70"/>
      <c r="X375" s="70"/>
      <c r="Y375" s="70"/>
      <c r="Z375" s="70"/>
      <c r="AA375" s="70"/>
      <c r="AB375" s="70"/>
      <c r="AC375" s="64" t="s">
        <v>52</v>
      </c>
      <c r="AD375" s="64" t="s">
        <v>53</v>
      </c>
      <c r="AE375" s="68" t="s">
        <v>2535</v>
      </c>
      <c r="AF375" s="64" t="s">
        <v>2536</v>
      </c>
      <c r="AG375" s="64" t="s">
        <v>573</v>
      </c>
      <c r="AH375" s="64" t="s">
        <v>2537</v>
      </c>
      <c r="AI375" s="19"/>
      <c r="AJ375" s="64" t="s">
        <v>150</v>
      </c>
      <c r="AK375" s="64" t="s">
        <v>60</v>
      </c>
      <c r="AL375" s="64" t="s">
        <v>61</v>
      </c>
      <c r="AM375" s="64"/>
      <c r="AN375" s="70"/>
      <c r="AO375" s="70"/>
    </row>
    <row r="376" spans="1:41" ht="15.75" thickBot="1">
      <c r="A376" s="7">
        <v>402</v>
      </c>
      <c r="B376" s="166" t="s">
        <v>41</v>
      </c>
      <c r="C376" s="63" t="s">
        <v>2538</v>
      </c>
      <c r="D376" s="64" t="s">
        <v>2539</v>
      </c>
      <c r="E376" s="64" t="s">
        <v>73</v>
      </c>
      <c r="F376" s="65" t="s">
        <v>699</v>
      </c>
      <c r="G376" s="99" t="s">
        <v>2437</v>
      </c>
      <c r="H376" s="100" t="s">
        <v>2438</v>
      </c>
      <c r="I376" s="64" t="s">
        <v>1655</v>
      </c>
      <c r="J376" s="64">
        <v>3</v>
      </c>
      <c r="K376" s="68" t="s">
        <v>2540</v>
      </c>
      <c r="L376" s="69">
        <v>9028403512</v>
      </c>
      <c r="M376" s="64">
        <v>56</v>
      </c>
      <c r="N376" s="64" t="s">
        <v>733</v>
      </c>
      <c r="O376" s="64">
        <v>49</v>
      </c>
      <c r="P376" s="64" t="s">
        <v>109</v>
      </c>
      <c r="Q376" s="64" t="s">
        <v>733</v>
      </c>
      <c r="R376" s="20" t="s">
        <v>51</v>
      </c>
      <c r="S376" s="20" t="s">
        <v>51</v>
      </c>
      <c r="T376" s="20" t="s">
        <v>51</v>
      </c>
      <c r="U376" s="70"/>
      <c r="V376" s="70"/>
      <c r="W376" s="70"/>
      <c r="X376" s="70"/>
      <c r="Y376" s="70"/>
      <c r="Z376" s="70"/>
      <c r="AA376" s="70"/>
      <c r="AB376" s="70"/>
      <c r="AC376" s="64" t="s">
        <v>717</v>
      </c>
      <c r="AD376" s="64" t="s">
        <v>717</v>
      </c>
      <c r="AE376" s="68" t="s">
        <v>2541</v>
      </c>
      <c r="AF376" s="71">
        <v>35892</v>
      </c>
      <c r="AG376" s="64" t="s">
        <v>2542</v>
      </c>
      <c r="AH376" s="64" t="s">
        <v>781</v>
      </c>
      <c r="AI376" s="19"/>
      <c r="AJ376" s="64" t="s">
        <v>150</v>
      </c>
      <c r="AK376" s="64" t="s">
        <v>60</v>
      </c>
      <c r="AL376" s="64" t="s">
        <v>61</v>
      </c>
      <c r="AM376" s="64"/>
      <c r="AN376" s="70"/>
      <c r="AO376" s="70"/>
    </row>
    <row r="377" spans="1:41" ht="15.75" thickBot="1">
      <c r="A377" s="7">
        <v>403</v>
      </c>
      <c r="B377" s="166" t="s">
        <v>41</v>
      </c>
      <c r="C377" s="94" t="s">
        <v>2543</v>
      </c>
      <c r="D377" s="95" t="s">
        <v>2544</v>
      </c>
      <c r="E377" s="95" t="s">
        <v>73</v>
      </c>
      <c r="F377" s="65" t="s">
        <v>699</v>
      </c>
      <c r="G377" s="99" t="s">
        <v>2437</v>
      </c>
      <c r="H377" s="100" t="s">
        <v>2438</v>
      </c>
      <c r="I377" s="95" t="s">
        <v>1655</v>
      </c>
      <c r="J377" s="95">
        <v>2</v>
      </c>
      <c r="K377" s="96" t="s">
        <v>2545</v>
      </c>
      <c r="L377" s="97">
        <v>9527019298</v>
      </c>
      <c r="M377" s="95">
        <v>84.6</v>
      </c>
      <c r="N377" s="95" t="s">
        <v>733</v>
      </c>
      <c r="O377" s="95">
        <v>56</v>
      </c>
      <c r="P377" s="95" t="s">
        <v>109</v>
      </c>
      <c r="Q377" s="95" t="s">
        <v>733</v>
      </c>
      <c r="R377" s="110" t="s">
        <v>51</v>
      </c>
      <c r="S377" s="110" t="s">
        <v>51</v>
      </c>
      <c r="T377" s="110" t="s">
        <v>51</v>
      </c>
      <c r="U377" s="111"/>
      <c r="V377" s="111"/>
      <c r="W377" s="111"/>
      <c r="X377" s="111"/>
      <c r="Y377" s="111"/>
      <c r="Z377" s="111"/>
      <c r="AA377" s="111"/>
      <c r="AB377" s="111"/>
      <c r="AC377" s="95" t="s">
        <v>717</v>
      </c>
      <c r="AD377" s="95" t="s">
        <v>53</v>
      </c>
      <c r="AE377" s="96" t="s">
        <v>2546</v>
      </c>
      <c r="AF377" s="95" t="s">
        <v>2547</v>
      </c>
      <c r="AG377" s="95" t="s">
        <v>2548</v>
      </c>
      <c r="AH377" s="95" t="s">
        <v>1442</v>
      </c>
      <c r="AI377" s="110"/>
      <c r="AJ377" s="95" t="s">
        <v>150</v>
      </c>
      <c r="AK377" s="95" t="s">
        <v>60</v>
      </c>
      <c r="AL377" s="95" t="s">
        <v>61</v>
      </c>
      <c r="AM377" s="95"/>
      <c r="AN377" s="111"/>
      <c r="AO377" s="111"/>
    </row>
    <row r="378" spans="1:41" ht="15.75" thickBot="1">
      <c r="A378" s="7">
        <v>404</v>
      </c>
      <c r="B378" s="166" t="s">
        <v>41</v>
      </c>
      <c r="C378" s="63" t="s">
        <v>2549</v>
      </c>
      <c r="D378" s="64" t="s">
        <v>2550</v>
      </c>
      <c r="E378" s="64" t="s">
        <v>73</v>
      </c>
      <c r="F378" s="65" t="s">
        <v>699</v>
      </c>
      <c r="G378" s="99" t="s">
        <v>2437</v>
      </c>
      <c r="H378" s="100" t="s">
        <v>2438</v>
      </c>
      <c r="I378" s="64" t="s">
        <v>1655</v>
      </c>
      <c r="J378" s="64">
        <v>3</v>
      </c>
      <c r="K378" s="68" t="s">
        <v>2551</v>
      </c>
      <c r="L378" s="69">
        <v>9657588086</v>
      </c>
      <c r="M378" s="64">
        <v>68</v>
      </c>
      <c r="N378" s="64" t="s">
        <v>733</v>
      </c>
      <c r="O378" s="64">
        <v>51.3</v>
      </c>
      <c r="P378" s="64" t="s">
        <v>109</v>
      </c>
      <c r="Q378" s="64" t="s">
        <v>733</v>
      </c>
      <c r="R378" s="20" t="s">
        <v>51</v>
      </c>
      <c r="S378" s="20" t="s">
        <v>51</v>
      </c>
      <c r="T378" s="20" t="s">
        <v>51</v>
      </c>
      <c r="U378" s="70"/>
      <c r="V378" s="70"/>
      <c r="W378" s="70"/>
      <c r="X378" s="70"/>
      <c r="Y378" s="70"/>
      <c r="Z378" s="70"/>
      <c r="AA378" s="70"/>
      <c r="AB378" s="70"/>
      <c r="AC378" s="64" t="s">
        <v>717</v>
      </c>
      <c r="AD378" s="64" t="s">
        <v>53</v>
      </c>
      <c r="AE378" s="68" t="s">
        <v>2552</v>
      </c>
      <c r="AF378" s="64" t="s">
        <v>2553</v>
      </c>
      <c r="AG378" s="64" t="s">
        <v>573</v>
      </c>
      <c r="AH378" s="64" t="s">
        <v>257</v>
      </c>
      <c r="AI378" s="19"/>
      <c r="AJ378" s="64" t="s">
        <v>71</v>
      </c>
      <c r="AK378" s="64" t="s">
        <v>60</v>
      </c>
      <c r="AL378" s="64" t="s">
        <v>61</v>
      </c>
      <c r="AM378" s="64"/>
      <c r="AN378" s="70"/>
      <c r="AO378" s="70"/>
    </row>
    <row r="379" spans="1:41" ht="15.75" thickBot="1">
      <c r="A379" s="7">
        <v>413</v>
      </c>
      <c r="B379" s="166" t="s">
        <v>41</v>
      </c>
      <c r="C379" s="94" t="s">
        <v>2554</v>
      </c>
      <c r="D379" s="95" t="s">
        <v>2555</v>
      </c>
      <c r="E379" s="95" t="s">
        <v>73</v>
      </c>
      <c r="F379" s="65" t="s">
        <v>699</v>
      </c>
      <c r="G379" s="99" t="s">
        <v>2437</v>
      </c>
      <c r="H379" s="100" t="s">
        <v>2438</v>
      </c>
      <c r="I379" s="95" t="s">
        <v>1655</v>
      </c>
      <c r="J379" s="95">
        <v>2</v>
      </c>
      <c r="K379" s="96" t="s">
        <v>2556</v>
      </c>
      <c r="L379" s="143">
        <v>7776046649</v>
      </c>
      <c r="M379" s="95">
        <v>62</v>
      </c>
      <c r="N379" s="95" t="s">
        <v>733</v>
      </c>
      <c r="O379" s="95">
        <v>51</v>
      </c>
      <c r="P379" s="95" t="s">
        <v>109</v>
      </c>
      <c r="Q379" s="95" t="s">
        <v>733</v>
      </c>
      <c r="R379" s="110" t="s">
        <v>51</v>
      </c>
      <c r="S379" s="110" t="s">
        <v>51</v>
      </c>
      <c r="T379" s="110" t="s">
        <v>51</v>
      </c>
      <c r="U379" s="111"/>
      <c r="V379" s="111"/>
      <c r="W379" s="111"/>
      <c r="X379" s="111"/>
      <c r="Y379" s="111"/>
      <c r="Z379" s="111"/>
      <c r="AA379" s="111"/>
      <c r="AB379" s="111"/>
      <c r="AC379" s="95" t="s">
        <v>717</v>
      </c>
      <c r="AD379" s="95" t="s">
        <v>53</v>
      </c>
      <c r="AE379" s="96" t="s">
        <v>2557</v>
      </c>
      <c r="AF379" s="112">
        <v>35922</v>
      </c>
      <c r="AG379" s="95" t="s">
        <v>2558</v>
      </c>
      <c r="AH379" s="95" t="s">
        <v>2559</v>
      </c>
      <c r="AI379" s="110"/>
      <c r="AJ379" s="95" t="s">
        <v>59</v>
      </c>
      <c r="AK379" s="95" t="s">
        <v>178</v>
      </c>
      <c r="AL379" s="95" t="s">
        <v>61</v>
      </c>
      <c r="AM379" s="95"/>
      <c r="AN379" s="111"/>
      <c r="AO379" s="111"/>
    </row>
    <row r="380" spans="1:41" ht="15.75" thickBot="1">
      <c r="A380" s="7">
        <v>428</v>
      </c>
      <c r="B380" s="166" t="s">
        <v>41</v>
      </c>
      <c r="C380" s="63" t="s">
        <v>2560</v>
      </c>
      <c r="D380" s="64" t="s">
        <v>2561</v>
      </c>
      <c r="E380" s="64" t="s">
        <v>73</v>
      </c>
      <c r="F380" s="65" t="s">
        <v>699</v>
      </c>
      <c r="G380" s="99" t="s">
        <v>2437</v>
      </c>
      <c r="H380" s="100" t="s">
        <v>2438</v>
      </c>
      <c r="I380" s="64" t="s">
        <v>1655</v>
      </c>
      <c r="J380" s="64">
        <v>3</v>
      </c>
      <c r="K380" s="68" t="s">
        <v>2562</v>
      </c>
      <c r="L380" s="69">
        <v>8502063920</v>
      </c>
      <c r="M380" s="64">
        <v>67</v>
      </c>
      <c r="N380" s="64" t="s">
        <v>2563</v>
      </c>
      <c r="O380" s="64">
        <v>55</v>
      </c>
      <c r="P380" s="64" t="s">
        <v>109</v>
      </c>
      <c r="Q380" s="64" t="s">
        <v>1978</v>
      </c>
      <c r="R380" s="20" t="s">
        <v>51</v>
      </c>
      <c r="S380" s="20" t="s">
        <v>51</v>
      </c>
      <c r="T380" s="20" t="s">
        <v>51</v>
      </c>
      <c r="U380" s="70"/>
      <c r="V380" s="70"/>
      <c r="W380" s="70"/>
      <c r="X380" s="70"/>
      <c r="Y380" s="70"/>
      <c r="Z380" s="70"/>
      <c r="AA380" s="70"/>
      <c r="AB380" s="70"/>
      <c r="AC380" s="64" t="s">
        <v>52</v>
      </c>
      <c r="AD380" s="64" t="s">
        <v>53</v>
      </c>
      <c r="AE380" s="68" t="s">
        <v>2564</v>
      </c>
      <c r="AF380" s="64">
        <v>35562</v>
      </c>
      <c r="AG380" s="64" t="s">
        <v>147</v>
      </c>
      <c r="AH380" s="64" t="s">
        <v>1013</v>
      </c>
      <c r="AI380" s="19"/>
      <c r="AJ380" s="64" t="s">
        <v>1021</v>
      </c>
      <c r="AK380" s="64" t="s">
        <v>60</v>
      </c>
      <c r="AL380" s="64" t="s">
        <v>61</v>
      </c>
      <c r="AM380" s="64"/>
      <c r="AN380" s="70"/>
      <c r="AO380" s="70"/>
    </row>
    <row r="381" spans="1:41" ht="15.75" thickBot="1">
      <c r="A381" s="7">
        <v>439</v>
      </c>
      <c r="B381" s="166" t="s">
        <v>41</v>
      </c>
      <c r="C381" s="94" t="s">
        <v>2565</v>
      </c>
      <c r="D381" s="95" t="s">
        <v>2566</v>
      </c>
      <c r="E381" s="95" t="s">
        <v>73</v>
      </c>
      <c r="F381" s="65" t="s">
        <v>699</v>
      </c>
      <c r="G381" s="99" t="s">
        <v>2437</v>
      </c>
      <c r="H381" s="100" t="s">
        <v>2438</v>
      </c>
      <c r="I381" s="95" t="s">
        <v>1655</v>
      </c>
      <c r="J381" s="95">
        <v>2</v>
      </c>
      <c r="K381" s="96" t="s">
        <v>2567</v>
      </c>
      <c r="L381" s="97">
        <v>9960284751</v>
      </c>
      <c r="M381" s="95">
        <v>80.2</v>
      </c>
      <c r="N381" s="95" t="s">
        <v>50</v>
      </c>
      <c r="O381" s="95">
        <v>54.2</v>
      </c>
      <c r="P381" s="95" t="s">
        <v>109</v>
      </c>
      <c r="Q381" s="95" t="s">
        <v>50</v>
      </c>
      <c r="R381" s="110" t="s">
        <v>51</v>
      </c>
      <c r="S381" s="110" t="s">
        <v>51</v>
      </c>
      <c r="T381" s="110" t="s">
        <v>51</v>
      </c>
      <c r="U381" s="111"/>
      <c r="V381" s="111"/>
      <c r="W381" s="111"/>
      <c r="X381" s="111"/>
      <c r="Y381" s="111"/>
      <c r="Z381" s="111"/>
      <c r="AA381" s="111"/>
      <c r="AB381" s="111"/>
      <c r="AC381" s="95" t="s">
        <v>100</v>
      </c>
      <c r="AD381" s="95" t="s">
        <v>53</v>
      </c>
      <c r="AE381" s="96" t="s">
        <v>2568</v>
      </c>
      <c r="AF381" s="95" t="s">
        <v>2569</v>
      </c>
      <c r="AG381" s="95" t="s">
        <v>1309</v>
      </c>
      <c r="AH381" s="95" t="s">
        <v>2498</v>
      </c>
      <c r="AI381" s="110"/>
      <c r="AJ381" s="95" t="s">
        <v>59</v>
      </c>
      <c r="AK381" s="95" t="s">
        <v>60</v>
      </c>
      <c r="AL381" s="95" t="s">
        <v>61</v>
      </c>
      <c r="AM381" s="95"/>
      <c r="AN381" s="95" t="s">
        <v>559</v>
      </c>
      <c r="AO381" s="95" t="s">
        <v>2570</v>
      </c>
    </row>
    <row r="382" spans="1:41" ht="15.75" thickBot="1">
      <c r="A382" s="7">
        <v>503</v>
      </c>
      <c r="B382" s="166" t="s">
        <v>41</v>
      </c>
      <c r="C382" s="63" t="s">
        <v>2571</v>
      </c>
      <c r="D382" s="64" t="s">
        <v>2572</v>
      </c>
      <c r="E382" s="64" t="s">
        <v>44</v>
      </c>
      <c r="F382" s="65" t="s">
        <v>699</v>
      </c>
      <c r="G382" s="99" t="s">
        <v>2437</v>
      </c>
      <c r="H382" s="100" t="s">
        <v>2438</v>
      </c>
      <c r="I382" s="64" t="s">
        <v>1655</v>
      </c>
      <c r="J382" s="64">
        <v>3</v>
      </c>
      <c r="K382" s="68" t="s">
        <v>2573</v>
      </c>
      <c r="L382" s="69">
        <v>8551805490</v>
      </c>
      <c r="M382" s="64">
        <v>77.400000000000006</v>
      </c>
      <c r="N382" s="64" t="s">
        <v>733</v>
      </c>
      <c r="O382" s="64">
        <v>52.46</v>
      </c>
      <c r="P382" s="64" t="s">
        <v>109</v>
      </c>
      <c r="Q382" s="64" t="s">
        <v>733</v>
      </c>
      <c r="R382" s="20" t="s">
        <v>51</v>
      </c>
      <c r="S382" s="20" t="s">
        <v>51</v>
      </c>
      <c r="T382" s="20" t="s">
        <v>51</v>
      </c>
      <c r="U382" s="70"/>
      <c r="V382" s="70"/>
      <c r="W382" s="70"/>
      <c r="X382" s="70"/>
      <c r="Y382" s="70"/>
      <c r="Z382" s="70"/>
      <c r="AA382" s="70"/>
      <c r="AB382" s="70"/>
      <c r="AC382" s="64" t="s">
        <v>100</v>
      </c>
      <c r="AD382" s="64" t="s">
        <v>53</v>
      </c>
      <c r="AE382" s="68" t="s">
        <v>2574</v>
      </c>
      <c r="AF382" s="64" t="s">
        <v>909</v>
      </c>
      <c r="AG382" s="64" t="s">
        <v>2575</v>
      </c>
      <c r="AH382" s="64" t="s">
        <v>2512</v>
      </c>
      <c r="AI382" s="19"/>
      <c r="AJ382" s="64" t="s">
        <v>2576</v>
      </c>
      <c r="AK382" s="64" t="s">
        <v>60</v>
      </c>
      <c r="AL382" s="64" t="s">
        <v>61</v>
      </c>
      <c r="AM382" s="64"/>
      <c r="AN382" s="70"/>
      <c r="AO382" s="70"/>
    </row>
    <row r="383" spans="1:41" ht="15.75" thickBot="1">
      <c r="A383" s="7">
        <v>523</v>
      </c>
      <c r="B383" s="166" t="s">
        <v>41</v>
      </c>
      <c r="C383" s="63" t="s">
        <v>2577</v>
      </c>
      <c r="D383" s="64" t="s">
        <v>2578</v>
      </c>
      <c r="E383" s="64" t="s">
        <v>73</v>
      </c>
      <c r="F383" s="65" t="s">
        <v>699</v>
      </c>
      <c r="G383" s="99" t="s">
        <v>2437</v>
      </c>
      <c r="H383" s="100" t="s">
        <v>2438</v>
      </c>
      <c r="I383" s="64" t="s">
        <v>1655</v>
      </c>
      <c r="J383" s="64">
        <v>3</v>
      </c>
      <c r="K383" s="68" t="s">
        <v>2579</v>
      </c>
      <c r="L383" s="69">
        <v>8975682450</v>
      </c>
      <c r="M383" s="64">
        <v>44.8</v>
      </c>
      <c r="N383" s="64" t="s">
        <v>2580</v>
      </c>
      <c r="O383" s="64">
        <v>46.62</v>
      </c>
      <c r="P383" s="64" t="s">
        <v>109</v>
      </c>
      <c r="Q383" s="64" t="s">
        <v>2581</v>
      </c>
      <c r="R383" s="20" t="s">
        <v>51</v>
      </c>
      <c r="S383" s="20" t="s">
        <v>51</v>
      </c>
      <c r="T383" s="20" t="s">
        <v>51</v>
      </c>
      <c r="U383" s="70"/>
      <c r="V383" s="70"/>
      <c r="W383" s="70"/>
      <c r="X383" s="70"/>
      <c r="Y383" s="70"/>
      <c r="Z383" s="70"/>
      <c r="AA383" s="70"/>
      <c r="AB383" s="70"/>
      <c r="AC383" s="64" t="s">
        <v>100</v>
      </c>
      <c r="AD383" s="64" t="s">
        <v>53</v>
      </c>
      <c r="AE383" s="68" t="s">
        <v>2582</v>
      </c>
      <c r="AF383" s="64" t="s">
        <v>2583</v>
      </c>
      <c r="AG383" s="64" t="s">
        <v>2584</v>
      </c>
      <c r="AH383" s="64" t="s">
        <v>2585</v>
      </c>
      <c r="AI383" s="19"/>
      <c r="AJ383" s="64" t="s">
        <v>59</v>
      </c>
      <c r="AK383" s="64" t="s">
        <v>60</v>
      </c>
      <c r="AL383" s="64" t="s">
        <v>61</v>
      </c>
      <c r="AM383" s="64"/>
      <c r="AN383" s="70"/>
      <c r="AO383" s="70"/>
    </row>
    <row r="384" spans="1:41" ht="15.75" thickBot="1">
      <c r="A384" s="7">
        <v>535</v>
      </c>
      <c r="B384" s="166" t="s">
        <v>41</v>
      </c>
      <c r="C384" s="94" t="s">
        <v>2586</v>
      </c>
      <c r="D384" s="95" t="s">
        <v>2587</v>
      </c>
      <c r="E384" s="95" t="s">
        <v>44</v>
      </c>
      <c r="F384" s="65" t="s">
        <v>699</v>
      </c>
      <c r="G384" s="99" t="s">
        <v>2437</v>
      </c>
      <c r="H384" s="100" t="s">
        <v>2438</v>
      </c>
      <c r="I384" s="95" t="s">
        <v>1655</v>
      </c>
      <c r="J384" s="95">
        <v>2</v>
      </c>
      <c r="K384" s="96" t="s">
        <v>2588</v>
      </c>
      <c r="L384" s="97">
        <v>9011491137</v>
      </c>
      <c r="M384" s="95">
        <v>44.6</v>
      </c>
      <c r="N384" s="95" t="s">
        <v>733</v>
      </c>
      <c r="O384" s="95">
        <v>49.38</v>
      </c>
      <c r="P384" s="95" t="s">
        <v>49</v>
      </c>
      <c r="Q384" s="95" t="s">
        <v>2581</v>
      </c>
      <c r="R384" s="110" t="s">
        <v>51</v>
      </c>
      <c r="S384" s="110" t="s">
        <v>51</v>
      </c>
      <c r="T384" s="110" t="s">
        <v>51</v>
      </c>
      <c r="U384" s="111"/>
      <c r="V384" s="111"/>
      <c r="W384" s="111"/>
      <c r="X384" s="111"/>
      <c r="Y384" s="111"/>
      <c r="Z384" s="111"/>
      <c r="AA384" s="111"/>
      <c r="AB384" s="111"/>
      <c r="AC384" s="95" t="s">
        <v>100</v>
      </c>
      <c r="AD384" s="95" t="s">
        <v>53</v>
      </c>
      <c r="AE384" s="96" t="s">
        <v>2589</v>
      </c>
      <c r="AF384" s="95" t="s">
        <v>2590</v>
      </c>
      <c r="AG384" s="95" t="s">
        <v>1931</v>
      </c>
      <c r="AH384" s="95" t="s">
        <v>2591</v>
      </c>
      <c r="AI384" s="110"/>
      <c r="AJ384" s="95" t="s">
        <v>2592</v>
      </c>
      <c r="AK384" s="95" t="s">
        <v>60</v>
      </c>
      <c r="AL384" s="95" t="s">
        <v>61</v>
      </c>
      <c r="AM384" s="95"/>
      <c r="AN384" s="111"/>
      <c r="AO384" s="111"/>
    </row>
    <row r="385" spans="1:41" ht="15.75" thickBot="1">
      <c r="A385" s="7">
        <v>544</v>
      </c>
      <c r="B385" s="166" t="s">
        <v>41</v>
      </c>
      <c r="C385" s="94" t="s">
        <v>2593</v>
      </c>
      <c r="D385" s="95" t="s">
        <v>2594</v>
      </c>
      <c r="E385" s="95" t="s">
        <v>44</v>
      </c>
      <c r="F385" s="65" t="s">
        <v>699</v>
      </c>
      <c r="G385" s="99" t="s">
        <v>2437</v>
      </c>
      <c r="H385" s="100" t="s">
        <v>2438</v>
      </c>
      <c r="I385" s="95" t="s">
        <v>1655</v>
      </c>
      <c r="J385" s="95">
        <v>2</v>
      </c>
      <c r="K385" s="96" t="s">
        <v>2595</v>
      </c>
      <c r="L385" s="97">
        <v>7040308598</v>
      </c>
      <c r="M385" s="95"/>
      <c r="N385" s="95"/>
      <c r="O385" s="95"/>
      <c r="P385" s="95"/>
      <c r="Q385" s="95"/>
      <c r="R385" s="110" t="s">
        <v>51</v>
      </c>
      <c r="S385" s="110" t="s">
        <v>51</v>
      </c>
      <c r="T385" s="110" t="s">
        <v>51</v>
      </c>
      <c r="U385" s="111"/>
      <c r="V385" s="111"/>
      <c r="W385" s="111"/>
      <c r="X385" s="111"/>
      <c r="Y385" s="111"/>
      <c r="Z385" s="111"/>
      <c r="AA385" s="111"/>
      <c r="AB385" s="111"/>
      <c r="AC385" s="95" t="s">
        <v>717</v>
      </c>
      <c r="AD385" s="95" t="s">
        <v>53</v>
      </c>
      <c r="AE385" s="96"/>
      <c r="AF385" s="95"/>
      <c r="AG385" s="95"/>
      <c r="AH385" s="95"/>
      <c r="AI385" s="110"/>
      <c r="AJ385" s="95"/>
      <c r="AK385" s="95" t="s">
        <v>60</v>
      </c>
      <c r="AL385" s="95" t="s">
        <v>61</v>
      </c>
      <c r="AM385" s="95"/>
      <c r="AN385" s="111" t="s">
        <v>559</v>
      </c>
      <c r="AO385" s="95" t="s">
        <v>2596</v>
      </c>
    </row>
    <row r="386" spans="1:41" ht="15.75" thickBot="1">
      <c r="A386" s="7">
        <v>548</v>
      </c>
      <c r="B386" s="166" t="s">
        <v>41</v>
      </c>
      <c r="C386" s="63" t="s">
        <v>2597</v>
      </c>
      <c r="D386" s="64" t="s">
        <v>2598</v>
      </c>
      <c r="E386" s="64" t="s">
        <v>73</v>
      </c>
      <c r="F386" s="65" t="s">
        <v>699</v>
      </c>
      <c r="G386" s="99" t="s">
        <v>2437</v>
      </c>
      <c r="H386" s="100" t="s">
        <v>2438</v>
      </c>
      <c r="I386" s="64" t="s">
        <v>1655</v>
      </c>
      <c r="J386" s="64">
        <v>3</v>
      </c>
      <c r="K386" s="68" t="s">
        <v>2599</v>
      </c>
      <c r="L386" s="69">
        <v>8657129884</v>
      </c>
      <c r="M386" s="64">
        <v>66.319999999999993</v>
      </c>
      <c r="N386" s="64" t="s">
        <v>733</v>
      </c>
      <c r="O386" s="64">
        <v>51.6</v>
      </c>
      <c r="P386" s="64" t="s">
        <v>109</v>
      </c>
      <c r="Q386" s="64" t="s">
        <v>2581</v>
      </c>
      <c r="R386" s="20" t="s">
        <v>51</v>
      </c>
      <c r="S386" s="20" t="s">
        <v>51</v>
      </c>
      <c r="T386" s="20" t="s">
        <v>51</v>
      </c>
      <c r="U386" s="70"/>
      <c r="V386" s="70"/>
      <c r="W386" s="70"/>
      <c r="X386" s="70"/>
      <c r="Y386" s="70"/>
      <c r="Z386" s="70"/>
      <c r="AA386" s="70"/>
      <c r="AB386" s="70"/>
      <c r="AC386" s="64" t="s">
        <v>717</v>
      </c>
      <c r="AD386" s="64" t="s">
        <v>53</v>
      </c>
      <c r="AE386" s="68" t="s">
        <v>2600</v>
      </c>
      <c r="AF386" s="71">
        <v>35893</v>
      </c>
      <c r="AG386" s="64" t="s">
        <v>272</v>
      </c>
      <c r="AH386" s="64" t="s">
        <v>2601</v>
      </c>
      <c r="AI386" s="19"/>
      <c r="AJ386" s="64" t="s">
        <v>71</v>
      </c>
      <c r="AK386" s="64" t="s">
        <v>60</v>
      </c>
      <c r="AL386" s="64" t="s">
        <v>61</v>
      </c>
      <c r="AM386" s="64"/>
      <c r="AN386" s="70"/>
      <c r="AO386" s="70"/>
    </row>
    <row r="387" spans="1:41" ht="15.75" thickBot="1">
      <c r="A387" s="7">
        <v>551</v>
      </c>
      <c r="B387" s="166" t="s">
        <v>41</v>
      </c>
      <c r="C387" s="63" t="s">
        <v>2602</v>
      </c>
      <c r="D387" s="64" t="s">
        <v>2603</v>
      </c>
      <c r="E387" s="64" t="s">
        <v>44</v>
      </c>
      <c r="F387" s="65" t="s">
        <v>699</v>
      </c>
      <c r="G387" s="99" t="s">
        <v>2437</v>
      </c>
      <c r="H387" s="100" t="s">
        <v>2438</v>
      </c>
      <c r="I387" s="64" t="s">
        <v>1655</v>
      </c>
      <c r="J387" s="64">
        <v>3</v>
      </c>
      <c r="K387" s="68" t="s">
        <v>2604</v>
      </c>
      <c r="L387" s="69">
        <v>7888257302</v>
      </c>
      <c r="M387" s="64">
        <v>78</v>
      </c>
      <c r="N387" s="64" t="s">
        <v>126</v>
      </c>
      <c r="O387" s="64">
        <v>71</v>
      </c>
      <c r="P387" s="64" t="s">
        <v>109</v>
      </c>
      <c r="Q387" s="64" t="s">
        <v>126</v>
      </c>
      <c r="R387" s="20" t="s">
        <v>51</v>
      </c>
      <c r="S387" s="20" t="s">
        <v>51</v>
      </c>
      <c r="T387" s="20" t="s">
        <v>51</v>
      </c>
      <c r="U387" s="70"/>
      <c r="V387" s="70"/>
      <c r="W387" s="70"/>
      <c r="X387" s="70"/>
      <c r="Y387" s="70"/>
      <c r="Z387" s="70"/>
      <c r="AA387" s="70"/>
      <c r="AB387" s="70"/>
      <c r="AC387" s="64" t="s">
        <v>717</v>
      </c>
      <c r="AD387" s="64" t="s">
        <v>53</v>
      </c>
      <c r="AE387" s="68" t="s">
        <v>2605</v>
      </c>
      <c r="AF387" s="64" t="s">
        <v>2606</v>
      </c>
      <c r="AG387" s="64" t="s">
        <v>2607</v>
      </c>
      <c r="AH387" s="64" t="s">
        <v>2608</v>
      </c>
      <c r="AI387" s="19"/>
      <c r="AJ387" s="64" t="s">
        <v>59</v>
      </c>
      <c r="AK387" s="64" t="s">
        <v>60</v>
      </c>
      <c r="AL387" s="64" t="s">
        <v>61</v>
      </c>
      <c r="AM387" s="64"/>
      <c r="AN387" s="70"/>
      <c r="AO387" s="70"/>
    </row>
    <row r="388" spans="1:41" ht="15.75" thickBot="1">
      <c r="A388" s="7">
        <v>559</v>
      </c>
      <c r="B388" s="166" t="s">
        <v>41</v>
      </c>
      <c r="C388" s="63" t="s">
        <v>2609</v>
      </c>
      <c r="D388" s="64" t="s">
        <v>2610</v>
      </c>
      <c r="E388" s="64" t="s">
        <v>73</v>
      </c>
      <c r="F388" s="65" t="s">
        <v>699</v>
      </c>
      <c r="G388" s="99" t="s">
        <v>2437</v>
      </c>
      <c r="H388" s="100" t="s">
        <v>2438</v>
      </c>
      <c r="I388" s="64" t="s">
        <v>1655</v>
      </c>
      <c r="J388" s="64">
        <v>3</v>
      </c>
      <c r="K388" s="68" t="s">
        <v>2611</v>
      </c>
      <c r="L388" s="69">
        <v>8421222434</v>
      </c>
      <c r="M388" s="64">
        <v>70.8</v>
      </c>
      <c r="N388" s="64" t="s">
        <v>733</v>
      </c>
      <c r="O388" s="64">
        <v>50.92</v>
      </c>
      <c r="P388" s="64" t="s">
        <v>109</v>
      </c>
      <c r="Q388" s="64" t="s">
        <v>733</v>
      </c>
      <c r="R388" s="20" t="s">
        <v>51</v>
      </c>
      <c r="S388" s="20" t="s">
        <v>51</v>
      </c>
      <c r="T388" s="20" t="s">
        <v>51</v>
      </c>
      <c r="U388" s="70"/>
      <c r="V388" s="70"/>
      <c r="W388" s="70"/>
      <c r="X388" s="70"/>
      <c r="Y388" s="70"/>
      <c r="Z388" s="70"/>
      <c r="AA388" s="70"/>
      <c r="AB388" s="70"/>
      <c r="AC388" s="64" t="s">
        <v>100</v>
      </c>
      <c r="AD388" s="64" t="s">
        <v>53</v>
      </c>
      <c r="AE388" s="68" t="s">
        <v>2612</v>
      </c>
      <c r="AF388" s="64" t="s">
        <v>2613</v>
      </c>
      <c r="AG388" s="64" t="s">
        <v>619</v>
      </c>
      <c r="AH388" s="64" t="s">
        <v>971</v>
      </c>
      <c r="AI388" s="19"/>
      <c r="AJ388" s="64" t="s">
        <v>71</v>
      </c>
      <c r="AK388" s="64" t="s">
        <v>60</v>
      </c>
      <c r="AL388" s="64" t="s">
        <v>61</v>
      </c>
      <c r="AM388" s="64"/>
      <c r="AN388" s="70"/>
      <c r="AO388" s="70"/>
    </row>
    <row r="389" spans="1:41" ht="79.5" thickBot="1">
      <c r="A389" s="7">
        <v>29</v>
      </c>
      <c r="B389" s="170" t="s">
        <v>41</v>
      </c>
      <c r="C389" s="63" t="s">
        <v>2614</v>
      </c>
      <c r="D389" s="64" t="s">
        <v>2615</v>
      </c>
      <c r="E389" s="178" t="s">
        <v>73</v>
      </c>
      <c r="F389" s="65" t="s">
        <v>699</v>
      </c>
      <c r="G389" s="99" t="s">
        <v>914</v>
      </c>
      <c r="H389" s="100" t="s">
        <v>915</v>
      </c>
      <c r="I389" s="64" t="s">
        <v>1636</v>
      </c>
      <c r="J389" s="64">
        <v>5</v>
      </c>
      <c r="K389" s="68" t="s">
        <v>2616</v>
      </c>
      <c r="L389" s="69">
        <v>8390124455</v>
      </c>
      <c r="M389" s="64">
        <v>75</v>
      </c>
      <c r="N389" s="64" t="s">
        <v>733</v>
      </c>
      <c r="O389" s="64">
        <v>61.69</v>
      </c>
      <c r="P389" s="179" t="s">
        <v>109</v>
      </c>
      <c r="Q389" s="64" t="s">
        <v>733</v>
      </c>
      <c r="R389" s="20" t="s">
        <v>51</v>
      </c>
      <c r="S389" s="20" t="s">
        <v>51</v>
      </c>
      <c r="T389" s="20" t="s">
        <v>51</v>
      </c>
      <c r="U389" s="70"/>
      <c r="V389" s="70"/>
      <c r="W389" s="70"/>
      <c r="X389" s="70"/>
      <c r="Y389" s="70"/>
      <c r="Z389" s="70"/>
      <c r="AA389" s="70"/>
      <c r="AB389" s="70"/>
      <c r="AC389" s="64" t="s">
        <v>52</v>
      </c>
      <c r="AD389" s="63" t="s">
        <v>53</v>
      </c>
      <c r="AE389" s="69" t="s">
        <v>2617</v>
      </c>
      <c r="AF389" s="71">
        <v>35688</v>
      </c>
      <c r="AG389" s="64" t="s">
        <v>168</v>
      </c>
      <c r="AH389" s="178" t="s">
        <v>1219</v>
      </c>
      <c r="AI389" s="19"/>
      <c r="AJ389" s="178" t="s">
        <v>643</v>
      </c>
      <c r="AK389" s="64" t="s">
        <v>60</v>
      </c>
      <c r="AL389" s="64" t="s">
        <v>1642</v>
      </c>
      <c r="AM389" s="70"/>
      <c r="AN389" s="70"/>
      <c r="AO389" s="70"/>
    </row>
    <row r="390" spans="1:41" ht="45.75" thickBot="1">
      <c r="A390" s="7">
        <v>30</v>
      </c>
      <c r="B390" s="170" t="s">
        <v>41</v>
      </c>
      <c r="C390" s="94" t="s">
        <v>2618</v>
      </c>
      <c r="D390" s="95" t="s">
        <v>2619</v>
      </c>
      <c r="E390" s="95"/>
      <c r="F390" s="65" t="s">
        <v>699</v>
      </c>
      <c r="G390" s="99" t="s">
        <v>914</v>
      </c>
      <c r="H390" s="100" t="s">
        <v>915</v>
      </c>
      <c r="I390" s="95" t="s">
        <v>1636</v>
      </c>
      <c r="J390" s="95">
        <v>4</v>
      </c>
      <c r="K390" s="96" t="s">
        <v>2620</v>
      </c>
      <c r="L390" s="97">
        <v>8087928752</v>
      </c>
      <c r="M390" s="95">
        <v>8.8000000000000007</v>
      </c>
      <c r="N390" s="95"/>
      <c r="O390" s="95">
        <v>62</v>
      </c>
      <c r="P390" s="180" t="s">
        <v>109</v>
      </c>
      <c r="Q390" s="95"/>
      <c r="R390" s="110" t="s">
        <v>51</v>
      </c>
      <c r="S390" s="110" t="s">
        <v>51</v>
      </c>
      <c r="T390" s="110" t="s">
        <v>51</v>
      </c>
      <c r="U390" s="111"/>
      <c r="V390" s="111"/>
      <c r="W390" s="111"/>
      <c r="X390" s="111"/>
      <c r="Y390" s="111"/>
      <c r="Z390" s="111"/>
      <c r="AA390" s="111"/>
      <c r="AB390" s="111"/>
      <c r="AC390" s="95"/>
      <c r="AD390" s="94"/>
      <c r="AE390" s="97"/>
      <c r="AF390" s="95"/>
      <c r="AG390" s="95"/>
      <c r="AH390" s="95"/>
      <c r="AI390" s="110"/>
      <c r="AJ390" s="110"/>
      <c r="AK390" s="110"/>
      <c r="AL390" s="110"/>
      <c r="AM390" s="95" t="s">
        <v>559</v>
      </c>
      <c r="AN390" s="181" t="s">
        <v>2621</v>
      </c>
      <c r="AO390" s="95" t="s">
        <v>1650</v>
      </c>
    </row>
    <row r="391" spans="1:41" ht="15.75" thickBot="1">
      <c r="A391" s="7">
        <v>38</v>
      </c>
      <c r="B391" s="168" t="s">
        <v>41</v>
      </c>
      <c r="C391" s="63" t="s">
        <v>2622</v>
      </c>
      <c r="D391" s="64" t="s">
        <v>2623</v>
      </c>
      <c r="E391" s="64" t="s">
        <v>73</v>
      </c>
      <c r="F391" s="65" t="s">
        <v>699</v>
      </c>
      <c r="G391" s="99" t="s">
        <v>914</v>
      </c>
      <c r="H391" s="100" t="s">
        <v>915</v>
      </c>
      <c r="I391" s="64" t="s">
        <v>1655</v>
      </c>
      <c r="J391" s="64">
        <v>3</v>
      </c>
      <c r="K391" s="68" t="s">
        <v>2624</v>
      </c>
      <c r="L391" s="69">
        <v>7841022327</v>
      </c>
      <c r="M391" s="64">
        <v>67</v>
      </c>
      <c r="N391" s="64" t="s">
        <v>733</v>
      </c>
      <c r="O391" s="64">
        <v>55.08</v>
      </c>
      <c r="P391" s="64" t="s">
        <v>109</v>
      </c>
      <c r="Q391" s="64" t="s">
        <v>733</v>
      </c>
      <c r="R391" s="20" t="s">
        <v>51</v>
      </c>
      <c r="S391" s="20" t="s">
        <v>51</v>
      </c>
      <c r="T391" s="20" t="s">
        <v>51</v>
      </c>
      <c r="U391" s="70"/>
      <c r="V391" s="70"/>
      <c r="W391" s="70"/>
      <c r="X391" s="70"/>
      <c r="Y391" s="70"/>
      <c r="Z391" s="70"/>
      <c r="AA391" s="70"/>
      <c r="AB391" s="70"/>
      <c r="AC391" s="64" t="s">
        <v>100</v>
      </c>
      <c r="AD391" s="64" t="s">
        <v>53</v>
      </c>
      <c r="AE391" s="68" t="s">
        <v>2625</v>
      </c>
      <c r="AF391" s="64" t="s">
        <v>2626</v>
      </c>
      <c r="AG391" s="64" t="s">
        <v>839</v>
      </c>
      <c r="AH391" s="64" t="s">
        <v>2627</v>
      </c>
      <c r="AI391" s="19"/>
      <c r="AJ391" s="64" t="s">
        <v>2628</v>
      </c>
      <c r="AK391" s="64" t="s">
        <v>60</v>
      </c>
      <c r="AL391" s="64" t="s">
        <v>61</v>
      </c>
      <c r="AM391" s="64"/>
      <c r="AN391" s="70"/>
      <c r="AO391" s="70"/>
    </row>
    <row r="392" spans="1:41" ht="15.75" thickBot="1">
      <c r="A392" s="7">
        <v>60</v>
      </c>
      <c r="B392" s="168" t="s">
        <v>41</v>
      </c>
      <c r="C392" s="63" t="s">
        <v>2629</v>
      </c>
      <c r="D392" s="64" t="s">
        <v>2630</v>
      </c>
      <c r="E392" s="64" t="s">
        <v>73</v>
      </c>
      <c r="F392" s="65" t="s">
        <v>699</v>
      </c>
      <c r="G392" s="99" t="s">
        <v>914</v>
      </c>
      <c r="H392" s="100" t="s">
        <v>915</v>
      </c>
      <c r="I392" s="64" t="s">
        <v>1655</v>
      </c>
      <c r="J392" s="64">
        <v>3</v>
      </c>
      <c r="K392" s="68" t="s">
        <v>2631</v>
      </c>
      <c r="L392" s="69">
        <v>8805156731</v>
      </c>
      <c r="M392" s="64">
        <v>50</v>
      </c>
      <c r="N392" s="64" t="s">
        <v>733</v>
      </c>
      <c r="O392" s="64">
        <v>50.64</v>
      </c>
      <c r="P392" s="64" t="s">
        <v>109</v>
      </c>
      <c r="Q392" s="64" t="s">
        <v>733</v>
      </c>
      <c r="R392" s="20" t="s">
        <v>51</v>
      </c>
      <c r="S392" s="20" t="s">
        <v>51</v>
      </c>
      <c r="T392" s="20" t="s">
        <v>51</v>
      </c>
      <c r="U392" s="70"/>
      <c r="V392" s="70"/>
      <c r="W392" s="70"/>
      <c r="X392" s="70"/>
      <c r="Y392" s="70"/>
      <c r="Z392" s="70"/>
      <c r="AA392" s="70"/>
      <c r="AB392" s="70"/>
      <c r="AC392" s="64" t="s">
        <v>52</v>
      </c>
      <c r="AD392" s="64" t="s">
        <v>53</v>
      </c>
      <c r="AE392" s="68" t="s">
        <v>2632</v>
      </c>
      <c r="AF392" s="64">
        <v>36509</v>
      </c>
      <c r="AG392" s="64" t="s">
        <v>272</v>
      </c>
      <c r="AH392" s="64" t="s">
        <v>1013</v>
      </c>
      <c r="AI392" s="19"/>
      <c r="AJ392" s="64" t="s">
        <v>933</v>
      </c>
      <c r="AK392" s="64" t="s">
        <v>60</v>
      </c>
      <c r="AL392" s="64" t="s">
        <v>61</v>
      </c>
      <c r="AM392" s="64"/>
      <c r="AN392" s="70"/>
      <c r="AO392" s="70"/>
    </row>
    <row r="393" spans="1:41" ht="15.75" thickBot="1">
      <c r="A393" s="7">
        <v>64</v>
      </c>
      <c r="B393" s="168" t="s">
        <v>41</v>
      </c>
      <c r="C393" s="63" t="s">
        <v>2633</v>
      </c>
      <c r="D393" s="64" t="s">
        <v>2634</v>
      </c>
      <c r="E393" s="64" t="s">
        <v>73</v>
      </c>
      <c r="F393" s="65" t="s">
        <v>699</v>
      </c>
      <c r="G393" s="99" t="s">
        <v>914</v>
      </c>
      <c r="H393" s="100" t="s">
        <v>915</v>
      </c>
      <c r="I393" s="64" t="s">
        <v>1655</v>
      </c>
      <c r="J393" s="64">
        <v>3</v>
      </c>
      <c r="K393" s="68" t="s">
        <v>2635</v>
      </c>
      <c r="L393" s="69">
        <v>9821621429</v>
      </c>
      <c r="M393" s="64">
        <v>7.8</v>
      </c>
      <c r="N393" s="64" t="s">
        <v>50</v>
      </c>
      <c r="O393" s="64">
        <v>6</v>
      </c>
      <c r="P393" s="64" t="s">
        <v>2636</v>
      </c>
      <c r="Q393" s="64" t="s">
        <v>50</v>
      </c>
      <c r="R393" s="20" t="s">
        <v>51</v>
      </c>
      <c r="S393" s="20" t="s">
        <v>51</v>
      </c>
      <c r="T393" s="20" t="s">
        <v>51</v>
      </c>
      <c r="U393" s="70"/>
      <c r="V393" s="70"/>
      <c r="W393" s="70"/>
      <c r="X393" s="70"/>
      <c r="Y393" s="70"/>
      <c r="Z393" s="70"/>
      <c r="AA393" s="70"/>
      <c r="AB393" s="70"/>
      <c r="AC393" s="64" t="s">
        <v>52</v>
      </c>
      <c r="AD393" s="64" t="s">
        <v>53</v>
      </c>
      <c r="AE393" s="68" t="s">
        <v>2637</v>
      </c>
      <c r="AF393" s="64">
        <v>35345</v>
      </c>
      <c r="AG393" s="64" t="s">
        <v>2638</v>
      </c>
      <c r="AH393" s="64" t="s">
        <v>2639</v>
      </c>
      <c r="AI393" s="19"/>
      <c r="AJ393" s="64" t="s">
        <v>2173</v>
      </c>
      <c r="AK393" s="64" t="s">
        <v>60</v>
      </c>
      <c r="AL393" s="64" t="s">
        <v>61</v>
      </c>
      <c r="AM393" s="64"/>
      <c r="AN393" s="70"/>
      <c r="AO393" s="70"/>
    </row>
    <row r="394" spans="1:41" ht="15.75" thickBot="1">
      <c r="A394" s="7">
        <v>74</v>
      </c>
      <c r="B394" s="168" t="s">
        <v>41</v>
      </c>
      <c r="C394" s="63" t="s">
        <v>2640</v>
      </c>
      <c r="D394" s="64" t="s">
        <v>2641</v>
      </c>
      <c r="E394" s="64" t="s">
        <v>73</v>
      </c>
      <c r="F394" s="65" t="s">
        <v>699</v>
      </c>
      <c r="G394" s="99" t="s">
        <v>914</v>
      </c>
      <c r="H394" s="100" t="s">
        <v>915</v>
      </c>
      <c r="I394" s="64" t="s">
        <v>1655</v>
      </c>
      <c r="J394" s="64">
        <v>3</v>
      </c>
      <c r="K394" s="68" t="s">
        <v>2642</v>
      </c>
      <c r="L394" s="69">
        <v>9422035780</v>
      </c>
      <c r="M394" s="64">
        <v>77</v>
      </c>
      <c r="N394" s="64" t="s">
        <v>126</v>
      </c>
      <c r="O394" s="64">
        <v>61</v>
      </c>
      <c r="P394" s="64" t="s">
        <v>109</v>
      </c>
      <c r="Q394" s="64" t="s">
        <v>733</v>
      </c>
      <c r="R394" s="20" t="s">
        <v>51</v>
      </c>
      <c r="S394" s="20" t="s">
        <v>51</v>
      </c>
      <c r="T394" s="20" t="s">
        <v>51</v>
      </c>
      <c r="U394" s="70"/>
      <c r="V394" s="70"/>
      <c r="W394" s="70"/>
      <c r="X394" s="70"/>
      <c r="Y394" s="70"/>
      <c r="Z394" s="70"/>
      <c r="AA394" s="70"/>
      <c r="AB394" s="70"/>
      <c r="AC394" s="64" t="s">
        <v>100</v>
      </c>
      <c r="AD394" s="64" t="s">
        <v>53</v>
      </c>
      <c r="AE394" s="68" t="s">
        <v>2643</v>
      </c>
      <c r="AF394" s="64" t="s">
        <v>2644</v>
      </c>
      <c r="AG394" s="64" t="s">
        <v>1824</v>
      </c>
      <c r="AH394" s="64" t="s">
        <v>85</v>
      </c>
      <c r="AI394" s="19"/>
      <c r="AJ394" s="64" t="s">
        <v>59</v>
      </c>
      <c r="AK394" s="64" t="s">
        <v>60</v>
      </c>
      <c r="AL394" s="64" t="s">
        <v>61</v>
      </c>
      <c r="AM394" s="64"/>
      <c r="AN394" s="70"/>
      <c r="AO394" s="70"/>
    </row>
    <row r="395" spans="1:41" ht="15.75" thickBot="1">
      <c r="A395" s="7">
        <v>87</v>
      </c>
      <c r="B395" s="168" t="s">
        <v>41</v>
      </c>
      <c r="C395" s="63" t="s">
        <v>2645</v>
      </c>
      <c r="D395" s="64" t="s">
        <v>2646</v>
      </c>
      <c r="E395" s="64" t="s">
        <v>73</v>
      </c>
      <c r="F395" s="65" t="s">
        <v>699</v>
      </c>
      <c r="G395" s="99" t="s">
        <v>914</v>
      </c>
      <c r="H395" s="100" t="s">
        <v>915</v>
      </c>
      <c r="I395" s="64" t="s">
        <v>1655</v>
      </c>
      <c r="J395" s="64">
        <v>3</v>
      </c>
      <c r="K395" s="68" t="s">
        <v>2647</v>
      </c>
      <c r="L395" s="69">
        <v>8796982339</v>
      </c>
      <c r="M395" s="64">
        <v>73</v>
      </c>
      <c r="N395" s="64" t="s">
        <v>733</v>
      </c>
      <c r="O395" s="64">
        <v>50</v>
      </c>
      <c r="P395" s="64" t="s">
        <v>109</v>
      </c>
      <c r="Q395" s="64" t="s">
        <v>733</v>
      </c>
      <c r="R395" s="20" t="s">
        <v>51</v>
      </c>
      <c r="S395" s="20" t="s">
        <v>51</v>
      </c>
      <c r="T395" s="20" t="s">
        <v>51</v>
      </c>
      <c r="U395" s="70"/>
      <c r="V395" s="70"/>
      <c r="W395" s="70"/>
      <c r="X395" s="70"/>
      <c r="Y395" s="70"/>
      <c r="Z395" s="70"/>
      <c r="AA395" s="70"/>
      <c r="AB395" s="70"/>
      <c r="AC395" s="64" t="s">
        <v>717</v>
      </c>
      <c r="AD395" s="64" t="s">
        <v>53</v>
      </c>
      <c r="AE395" s="68" t="s">
        <v>2648</v>
      </c>
      <c r="AF395" s="71">
        <v>36439</v>
      </c>
      <c r="AG395" s="64" t="s">
        <v>2649</v>
      </c>
      <c r="AH395" s="64" t="s">
        <v>335</v>
      </c>
      <c r="AI395" s="19"/>
      <c r="AJ395" s="64" t="s">
        <v>59</v>
      </c>
      <c r="AK395" s="64" t="s">
        <v>60</v>
      </c>
      <c r="AL395" s="64" t="s">
        <v>61</v>
      </c>
      <c r="AM395" s="64"/>
      <c r="AN395" s="70"/>
      <c r="AO395" s="70"/>
    </row>
    <row r="396" spans="1:41" ht="15.75" thickBot="1">
      <c r="A396" s="7">
        <v>128</v>
      </c>
      <c r="B396" s="168" t="s">
        <v>41</v>
      </c>
      <c r="C396" s="63" t="s">
        <v>2650</v>
      </c>
      <c r="D396" s="64" t="s">
        <v>2651</v>
      </c>
      <c r="E396" s="64" t="s">
        <v>73</v>
      </c>
      <c r="F396" s="65" t="s">
        <v>699</v>
      </c>
      <c r="G396" s="99" t="s">
        <v>914</v>
      </c>
      <c r="H396" s="100" t="s">
        <v>915</v>
      </c>
      <c r="I396" s="64" t="s">
        <v>1655</v>
      </c>
      <c r="J396" s="64">
        <v>3</v>
      </c>
      <c r="K396" s="68" t="s">
        <v>2652</v>
      </c>
      <c r="L396" s="69">
        <v>8605944241</v>
      </c>
      <c r="M396" s="64">
        <v>53</v>
      </c>
      <c r="N396" s="64" t="s">
        <v>733</v>
      </c>
      <c r="O396" s="64">
        <v>42</v>
      </c>
      <c r="P396" s="64" t="s">
        <v>109</v>
      </c>
      <c r="Q396" s="64" t="s">
        <v>733</v>
      </c>
      <c r="R396" s="20" t="s">
        <v>51</v>
      </c>
      <c r="S396" s="20" t="s">
        <v>51</v>
      </c>
      <c r="T396" s="20" t="s">
        <v>51</v>
      </c>
      <c r="U396" s="70"/>
      <c r="V396" s="70"/>
      <c r="W396" s="70"/>
      <c r="X396" s="70"/>
      <c r="Y396" s="70"/>
      <c r="Z396" s="70"/>
      <c r="AA396" s="70"/>
      <c r="AB396" s="70"/>
      <c r="AC396" s="64" t="s">
        <v>717</v>
      </c>
      <c r="AD396" s="64" t="s">
        <v>53</v>
      </c>
      <c r="AE396" s="68" t="s">
        <v>2653</v>
      </c>
      <c r="AF396" s="64" t="s">
        <v>2654</v>
      </c>
      <c r="AG396" s="64" t="s">
        <v>2655</v>
      </c>
      <c r="AH396" s="64" t="s">
        <v>728</v>
      </c>
      <c r="AI396" s="19"/>
      <c r="AJ396" s="64" t="s">
        <v>2656</v>
      </c>
      <c r="AK396" s="64" t="s">
        <v>60</v>
      </c>
      <c r="AL396" s="64" t="s">
        <v>61</v>
      </c>
      <c r="AM396" s="64"/>
      <c r="AN396" s="70"/>
      <c r="AO396" s="70"/>
    </row>
    <row r="397" spans="1:41" ht="68.25" thickBot="1">
      <c r="A397" s="7">
        <v>142</v>
      </c>
      <c r="B397" s="168" t="s">
        <v>41</v>
      </c>
      <c r="C397" s="63" t="s">
        <v>2657</v>
      </c>
      <c r="D397" s="64" t="s">
        <v>2658</v>
      </c>
      <c r="E397" s="64" t="s">
        <v>73</v>
      </c>
      <c r="F397" s="65" t="s">
        <v>699</v>
      </c>
      <c r="G397" s="99" t="s">
        <v>914</v>
      </c>
      <c r="H397" s="100" t="s">
        <v>915</v>
      </c>
      <c r="I397" s="64" t="s">
        <v>1636</v>
      </c>
      <c r="J397" s="64">
        <v>5</v>
      </c>
      <c r="K397" s="68" t="s">
        <v>2659</v>
      </c>
      <c r="L397" s="69">
        <v>9850423967</v>
      </c>
      <c r="M397" s="64">
        <v>52</v>
      </c>
      <c r="N397" s="64" t="s">
        <v>733</v>
      </c>
      <c r="O397" s="64">
        <v>50.31</v>
      </c>
      <c r="P397" s="179" t="s">
        <v>109</v>
      </c>
      <c r="Q397" s="64" t="s">
        <v>733</v>
      </c>
      <c r="R397" s="20" t="s">
        <v>51</v>
      </c>
      <c r="S397" s="20" t="s">
        <v>51</v>
      </c>
      <c r="T397" s="20" t="s">
        <v>51</v>
      </c>
      <c r="U397" s="70"/>
      <c r="V397" s="70"/>
      <c r="W397" s="70"/>
      <c r="X397" s="70"/>
      <c r="Y397" s="70"/>
      <c r="Z397" s="70"/>
      <c r="AA397" s="70"/>
      <c r="AB397" s="70"/>
      <c r="AC397" s="182" t="s">
        <v>100</v>
      </c>
      <c r="AD397" s="63" t="s">
        <v>53</v>
      </c>
      <c r="AE397" s="69" t="s">
        <v>2660</v>
      </c>
      <c r="AF397" s="71">
        <v>35502</v>
      </c>
      <c r="AG397" s="64" t="s">
        <v>450</v>
      </c>
      <c r="AH397" s="178" t="s">
        <v>889</v>
      </c>
      <c r="AI397" s="19"/>
      <c r="AJ397" s="178" t="s">
        <v>169</v>
      </c>
      <c r="AK397" s="64" t="s">
        <v>60</v>
      </c>
      <c r="AL397" s="64" t="s">
        <v>1642</v>
      </c>
      <c r="AM397" s="70"/>
      <c r="AN397" s="70"/>
      <c r="AO397" s="70"/>
    </row>
    <row r="398" spans="1:41" ht="68.25" thickBot="1">
      <c r="A398" s="7">
        <v>143</v>
      </c>
      <c r="B398" s="168" t="s">
        <v>41</v>
      </c>
      <c r="C398" s="63" t="s">
        <v>2661</v>
      </c>
      <c r="D398" s="64" t="s">
        <v>2662</v>
      </c>
      <c r="E398" s="64" t="s">
        <v>44</v>
      </c>
      <c r="F398" s="65" t="s">
        <v>699</v>
      </c>
      <c r="G398" s="99" t="s">
        <v>914</v>
      </c>
      <c r="H398" s="100" t="s">
        <v>915</v>
      </c>
      <c r="I398" s="64" t="s">
        <v>1636</v>
      </c>
      <c r="J398" s="64">
        <v>5</v>
      </c>
      <c r="K398" s="68" t="s">
        <v>2663</v>
      </c>
      <c r="L398" s="69">
        <v>7776915742</v>
      </c>
      <c r="M398" s="64">
        <v>64.36</v>
      </c>
      <c r="N398" s="64" t="s">
        <v>733</v>
      </c>
      <c r="O398" s="64">
        <v>41.38</v>
      </c>
      <c r="P398" s="179" t="s">
        <v>109</v>
      </c>
      <c r="Q398" s="64" t="s">
        <v>733</v>
      </c>
      <c r="R398" s="20" t="s">
        <v>51</v>
      </c>
      <c r="S398" s="20" t="s">
        <v>51</v>
      </c>
      <c r="T398" s="20" t="s">
        <v>51</v>
      </c>
      <c r="U398" s="70"/>
      <c r="V398" s="70"/>
      <c r="W398" s="70"/>
      <c r="X398" s="70"/>
      <c r="Y398" s="70"/>
      <c r="Z398" s="70"/>
      <c r="AA398" s="70"/>
      <c r="AB398" s="70"/>
      <c r="AC398" s="182" t="s">
        <v>100</v>
      </c>
      <c r="AD398" s="63" t="s">
        <v>53</v>
      </c>
      <c r="AE398" s="69" t="s">
        <v>2664</v>
      </c>
      <c r="AF398" s="71">
        <v>35140</v>
      </c>
      <c r="AG398" s="64" t="s">
        <v>2665</v>
      </c>
      <c r="AH398" s="178" t="s">
        <v>1105</v>
      </c>
      <c r="AI398" s="19"/>
      <c r="AJ398" s="178" t="s">
        <v>169</v>
      </c>
      <c r="AK398" s="64" t="s">
        <v>2666</v>
      </c>
      <c r="AL398" s="64" t="s">
        <v>1642</v>
      </c>
      <c r="AM398" s="70"/>
      <c r="AN398" s="70"/>
      <c r="AO398" s="70"/>
    </row>
    <row r="399" spans="1:41" ht="124.5" thickBot="1">
      <c r="A399" s="7">
        <v>144</v>
      </c>
      <c r="B399" s="168" t="s">
        <v>41</v>
      </c>
      <c r="C399" s="63" t="s">
        <v>2667</v>
      </c>
      <c r="D399" s="64" t="s">
        <v>2668</v>
      </c>
      <c r="E399" s="64" t="s">
        <v>44</v>
      </c>
      <c r="F399" s="65" t="s">
        <v>699</v>
      </c>
      <c r="G399" s="99" t="s">
        <v>914</v>
      </c>
      <c r="H399" s="100" t="s">
        <v>915</v>
      </c>
      <c r="I399" s="64" t="s">
        <v>1636</v>
      </c>
      <c r="J399" s="64">
        <v>5</v>
      </c>
      <c r="K399" s="68" t="s">
        <v>2669</v>
      </c>
      <c r="L399" s="69">
        <v>7057478748</v>
      </c>
      <c r="M399" s="64">
        <v>50.6</v>
      </c>
      <c r="N399" s="64" t="s">
        <v>733</v>
      </c>
      <c r="O399" s="64">
        <v>51.85</v>
      </c>
      <c r="P399" s="179" t="s">
        <v>109</v>
      </c>
      <c r="Q399" s="64" t="s">
        <v>733</v>
      </c>
      <c r="R399" s="20" t="s">
        <v>51</v>
      </c>
      <c r="S399" s="20" t="s">
        <v>51</v>
      </c>
      <c r="T399" s="20" t="s">
        <v>51</v>
      </c>
      <c r="U399" s="70"/>
      <c r="V399" s="70"/>
      <c r="W399" s="70"/>
      <c r="X399" s="70"/>
      <c r="Y399" s="70"/>
      <c r="Z399" s="70"/>
      <c r="AA399" s="70"/>
      <c r="AB399" s="70"/>
      <c r="AC399" s="182" t="s">
        <v>52</v>
      </c>
      <c r="AD399" s="63" t="s">
        <v>53</v>
      </c>
      <c r="AE399" s="29" t="s">
        <v>2670</v>
      </c>
      <c r="AF399" s="71">
        <v>35741</v>
      </c>
      <c r="AG399" s="64" t="s">
        <v>557</v>
      </c>
      <c r="AH399" s="178" t="s">
        <v>1111</v>
      </c>
      <c r="AI399" s="19"/>
      <c r="AJ399" s="178" t="s">
        <v>169</v>
      </c>
      <c r="AK399" s="64" t="s">
        <v>2666</v>
      </c>
      <c r="AL399" s="64" t="s">
        <v>1642</v>
      </c>
      <c r="AM399" s="70"/>
      <c r="AN399" s="70"/>
      <c r="AO399" s="70"/>
    </row>
    <row r="400" spans="1:41" ht="68.25" thickBot="1">
      <c r="A400" s="7">
        <v>146</v>
      </c>
      <c r="B400" s="168" t="s">
        <v>41</v>
      </c>
      <c r="C400" s="63" t="s">
        <v>2671</v>
      </c>
      <c r="D400" s="64" t="s">
        <v>2672</v>
      </c>
      <c r="E400" s="64" t="s">
        <v>73</v>
      </c>
      <c r="F400" s="65" t="s">
        <v>699</v>
      </c>
      <c r="G400" s="99" t="s">
        <v>914</v>
      </c>
      <c r="H400" s="100" t="s">
        <v>915</v>
      </c>
      <c r="I400" s="64" t="s">
        <v>1636</v>
      </c>
      <c r="J400" s="64">
        <v>5</v>
      </c>
      <c r="K400" s="68" t="s">
        <v>2673</v>
      </c>
      <c r="L400" s="69">
        <v>8657545775</v>
      </c>
      <c r="M400" s="64">
        <v>60</v>
      </c>
      <c r="N400" s="64" t="s">
        <v>733</v>
      </c>
      <c r="O400" s="64">
        <v>50.31</v>
      </c>
      <c r="P400" s="179" t="s">
        <v>109</v>
      </c>
      <c r="Q400" s="64" t="s">
        <v>733</v>
      </c>
      <c r="R400" s="20" t="s">
        <v>51</v>
      </c>
      <c r="S400" s="20" t="s">
        <v>51</v>
      </c>
      <c r="T400" s="20" t="s">
        <v>51</v>
      </c>
      <c r="U400" s="70"/>
      <c r="V400" s="70"/>
      <c r="W400" s="70"/>
      <c r="X400" s="70"/>
      <c r="Y400" s="70"/>
      <c r="Z400" s="70"/>
      <c r="AA400" s="70"/>
      <c r="AB400" s="70"/>
      <c r="AC400" s="182" t="s">
        <v>100</v>
      </c>
      <c r="AD400" s="63" t="s">
        <v>53</v>
      </c>
      <c r="AE400" s="69" t="s">
        <v>2674</v>
      </c>
      <c r="AF400" s="71">
        <v>35995</v>
      </c>
      <c r="AG400" s="64" t="s">
        <v>2675</v>
      </c>
      <c r="AH400" s="178" t="s">
        <v>728</v>
      </c>
      <c r="AI400" s="19"/>
      <c r="AJ400" s="178" t="s">
        <v>71</v>
      </c>
      <c r="AK400" s="64" t="s">
        <v>60</v>
      </c>
      <c r="AL400" s="64" t="s">
        <v>1642</v>
      </c>
      <c r="AM400" s="70"/>
      <c r="AN400" s="70"/>
      <c r="AO400" s="70"/>
    </row>
    <row r="401" spans="1:41" ht="68.25" thickBot="1">
      <c r="A401" s="7">
        <v>155</v>
      </c>
      <c r="B401" s="168" t="s">
        <v>41</v>
      </c>
      <c r="C401" s="63" t="s">
        <v>2676</v>
      </c>
      <c r="D401" s="64" t="s">
        <v>2677</v>
      </c>
      <c r="E401" s="64" t="s">
        <v>73</v>
      </c>
      <c r="F401" s="65" t="s">
        <v>699</v>
      </c>
      <c r="G401" s="99" t="s">
        <v>914</v>
      </c>
      <c r="H401" s="100" t="s">
        <v>915</v>
      </c>
      <c r="I401" s="64" t="s">
        <v>1636</v>
      </c>
      <c r="J401" s="64">
        <v>5</v>
      </c>
      <c r="K401" s="68" t="s">
        <v>2678</v>
      </c>
      <c r="L401" s="69">
        <v>9373450973</v>
      </c>
      <c r="M401" s="64">
        <v>73.2</v>
      </c>
      <c r="N401" s="64" t="s">
        <v>733</v>
      </c>
      <c r="O401" s="64">
        <v>53.69</v>
      </c>
      <c r="P401" s="179" t="s">
        <v>109</v>
      </c>
      <c r="Q401" s="64" t="s">
        <v>733</v>
      </c>
      <c r="R401" s="20" t="s">
        <v>51</v>
      </c>
      <c r="S401" s="20" t="s">
        <v>51</v>
      </c>
      <c r="T401" s="20" t="s">
        <v>51</v>
      </c>
      <c r="U401" s="70"/>
      <c r="V401" s="70"/>
      <c r="W401" s="70"/>
      <c r="X401" s="70"/>
      <c r="Y401" s="70"/>
      <c r="Z401" s="70"/>
      <c r="AA401" s="70"/>
      <c r="AB401" s="70"/>
      <c r="AC401" s="182" t="s">
        <v>717</v>
      </c>
      <c r="AD401" s="63" t="s">
        <v>53</v>
      </c>
      <c r="AE401" s="29" t="s">
        <v>2679</v>
      </c>
      <c r="AF401" s="71">
        <v>35878</v>
      </c>
      <c r="AG401" s="64" t="s">
        <v>595</v>
      </c>
      <c r="AH401" s="178" t="s">
        <v>231</v>
      </c>
      <c r="AI401" s="19"/>
      <c r="AJ401" s="178" t="s">
        <v>2680</v>
      </c>
      <c r="AK401" s="64" t="s">
        <v>60</v>
      </c>
      <c r="AL401" s="64" t="s">
        <v>1642</v>
      </c>
      <c r="AM401" s="70"/>
      <c r="AN401" s="70"/>
      <c r="AO401" s="70"/>
    </row>
    <row r="402" spans="1:41" ht="15.75" thickBot="1">
      <c r="A402" s="7">
        <v>179</v>
      </c>
      <c r="B402" s="168" t="s">
        <v>41</v>
      </c>
      <c r="C402" s="63" t="s">
        <v>2681</v>
      </c>
      <c r="D402" s="64" t="s">
        <v>2682</v>
      </c>
      <c r="E402" s="64" t="s">
        <v>73</v>
      </c>
      <c r="F402" s="65" t="s">
        <v>699</v>
      </c>
      <c r="G402" s="99" t="s">
        <v>914</v>
      </c>
      <c r="H402" s="100" t="s">
        <v>915</v>
      </c>
      <c r="I402" s="64" t="s">
        <v>1655</v>
      </c>
      <c r="J402" s="64">
        <v>3</v>
      </c>
      <c r="K402" s="68" t="s">
        <v>2683</v>
      </c>
      <c r="L402" s="69">
        <v>9405248679</v>
      </c>
      <c r="M402" s="64">
        <v>62.4</v>
      </c>
      <c r="N402" s="64" t="s">
        <v>733</v>
      </c>
      <c r="O402" s="64">
        <v>74.92</v>
      </c>
      <c r="P402" s="64" t="s">
        <v>109</v>
      </c>
      <c r="Q402" s="64" t="s">
        <v>733</v>
      </c>
      <c r="R402" s="20" t="s">
        <v>51</v>
      </c>
      <c r="S402" s="20" t="s">
        <v>51</v>
      </c>
      <c r="T402" s="20" t="s">
        <v>51</v>
      </c>
      <c r="U402" s="70"/>
      <c r="V402" s="70"/>
      <c r="W402" s="70"/>
      <c r="X402" s="70"/>
      <c r="Y402" s="70"/>
      <c r="Z402" s="70"/>
      <c r="AA402" s="70"/>
      <c r="AB402" s="70"/>
      <c r="AC402" s="64" t="s">
        <v>717</v>
      </c>
      <c r="AD402" s="64" t="s">
        <v>53</v>
      </c>
      <c r="AE402" s="68" t="s">
        <v>2684</v>
      </c>
      <c r="AF402" s="64" t="s">
        <v>2685</v>
      </c>
      <c r="AG402" s="64" t="s">
        <v>1086</v>
      </c>
      <c r="AH402" s="64" t="s">
        <v>1013</v>
      </c>
      <c r="AI402" s="19"/>
      <c r="AJ402" s="64" t="s">
        <v>71</v>
      </c>
      <c r="AK402" s="64" t="s">
        <v>60</v>
      </c>
      <c r="AL402" s="64" t="s">
        <v>61</v>
      </c>
      <c r="AM402" s="64"/>
      <c r="AN402" s="70"/>
      <c r="AO402" s="70"/>
    </row>
    <row r="403" spans="1:41" ht="68.25" thickBot="1">
      <c r="A403" s="7">
        <v>188</v>
      </c>
      <c r="B403" s="168" t="s">
        <v>41</v>
      </c>
      <c r="C403" s="63" t="s">
        <v>2686</v>
      </c>
      <c r="D403" s="64" t="s">
        <v>2687</v>
      </c>
      <c r="E403" s="64" t="s">
        <v>44</v>
      </c>
      <c r="F403" s="65" t="s">
        <v>699</v>
      </c>
      <c r="G403" s="99" t="s">
        <v>914</v>
      </c>
      <c r="H403" s="100" t="s">
        <v>915</v>
      </c>
      <c r="I403" s="64" t="s">
        <v>1636</v>
      </c>
      <c r="J403" s="64">
        <v>5</v>
      </c>
      <c r="K403" s="68" t="s">
        <v>2688</v>
      </c>
      <c r="L403" s="69">
        <v>9421055501</v>
      </c>
      <c r="M403" s="64">
        <v>66.599999999999994</v>
      </c>
      <c r="N403" s="64" t="s">
        <v>733</v>
      </c>
      <c r="O403" s="64">
        <v>60.62</v>
      </c>
      <c r="P403" s="179" t="s">
        <v>109</v>
      </c>
      <c r="Q403" s="64" t="s">
        <v>733</v>
      </c>
      <c r="R403" s="20" t="s">
        <v>51</v>
      </c>
      <c r="S403" s="20" t="s">
        <v>51</v>
      </c>
      <c r="T403" s="20" t="s">
        <v>51</v>
      </c>
      <c r="U403" s="70"/>
      <c r="V403" s="70"/>
      <c r="W403" s="70"/>
      <c r="X403" s="70"/>
      <c r="Y403" s="70"/>
      <c r="Z403" s="70"/>
      <c r="AA403" s="70"/>
      <c r="AB403" s="70"/>
      <c r="AC403" s="182" t="s">
        <v>100</v>
      </c>
      <c r="AD403" s="63" t="s">
        <v>53</v>
      </c>
      <c r="AE403" s="69" t="s">
        <v>2689</v>
      </c>
      <c r="AF403" s="71">
        <v>35784</v>
      </c>
      <c r="AG403" s="64" t="s">
        <v>168</v>
      </c>
      <c r="AH403" s="178" t="s">
        <v>231</v>
      </c>
      <c r="AI403" s="19"/>
      <c r="AJ403" s="178" t="s">
        <v>71</v>
      </c>
      <c r="AK403" s="64" t="s">
        <v>60</v>
      </c>
      <c r="AL403" s="64" t="s">
        <v>1642</v>
      </c>
      <c r="AM403" s="70"/>
      <c r="AN403" s="70"/>
      <c r="AO403" s="70"/>
    </row>
    <row r="404" spans="1:41" ht="90.75" thickBot="1">
      <c r="A404" s="7">
        <v>190</v>
      </c>
      <c r="B404" s="168" t="s">
        <v>41</v>
      </c>
      <c r="C404" s="63" t="s">
        <v>2690</v>
      </c>
      <c r="D404" s="64" t="s">
        <v>2691</v>
      </c>
      <c r="E404" s="64" t="s">
        <v>44</v>
      </c>
      <c r="F404" s="65" t="s">
        <v>699</v>
      </c>
      <c r="G404" s="99" t="s">
        <v>914</v>
      </c>
      <c r="H404" s="100" t="s">
        <v>915</v>
      </c>
      <c r="I404" s="64" t="s">
        <v>1636</v>
      </c>
      <c r="J404" s="64">
        <v>5</v>
      </c>
      <c r="K404" s="68" t="s">
        <v>2692</v>
      </c>
      <c r="L404" s="69">
        <v>7350709709</v>
      </c>
      <c r="M404" s="64">
        <v>82.83</v>
      </c>
      <c r="N404" s="64" t="s">
        <v>733</v>
      </c>
      <c r="O404" s="64">
        <v>67.849999999999994</v>
      </c>
      <c r="P404" s="179" t="s">
        <v>109</v>
      </c>
      <c r="Q404" s="64" t="s">
        <v>733</v>
      </c>
      <c r="R404" s="20" t="s">
        <v>51</v>
      </c>
      <c r="S404" s="20" t="s">
        <v>51</v>
      </c>
      <c r="T404" s="20" t="s">
        <v>51</v>
      </c>
      <c r="U404" s="70"/>
      <c r="V404" s="70"/>
      <c r="W404" s="70"/>
      <c r="X404" s="70"/>
      <c r="Y404" s="70"/>
      <c r="Z404" s="70"/>
      <c r="AA404" s="70"/>
      <c r="AB404" s="70"/>
      <c r="AC404" s="182" t="s">
        <v>52</v>
      </c>
      <c r="AD404" s="63" t="s">
        <v>53</v>
      </c>
      <c r="AE404" s="69" t="s">
        <v>2693</v>
      </c>
      <c r="AF404" s="71">
        <v>35746</v>
      </c>
      <c r="AG404" s="64" t="s">
        <v>1639</v>
      </c>
      <c r="AH404" s="178" t="s">
        <v>2420</v>
      </c>
      <c r="AI404" s="19"/>
      <c r="AJ404" s="178" t="s">
        <v>71</v>
      </c>
      <c r="AK404" s="64" t="s">
        <v>60</v>
      </c>
      <c r="AL404" s="64" t="s">
        <v>1642</v>
      </c>
      <c r="AM404" s="70"/>
      <c r="AN404" s="70"/>
      <c r="AO404" s="70"/>
    </row>
    <row r="405" spans="1:41" ht="45.75" thickBot="1">
      <c r="A405" s="7">
        <v>201</v>
      </c>
      <c r="B405" s="168" t="s">
        <v>41</v>
      </c>
      <c r="C405" s="63" t="s">
        <v>2694</v>
      </c>
      <c r="D405" s="64" t="s">
        <v>2695</v>
      </c>
      <c r="E405" s="64" t="s">
        <v>73</v>
      </c>
      <c r="F405" s="65" t="s">
        <v>699</v>
      </c>
      <c r="G405" s="99" t="s">
        <v>914</v>
      </c>
      <c r="H405" s="100" t="s">
        <v>915</v>
      </c>
      <c r="I405" s="64" t="s">
        <v>1655</v>
      </c>
      <c r="J405" s="64">
        <v>3</v>
      </c>
      <c r="K405" s="68" t="s">
        <v>2696</v>
      </c>
      <c r="L405" s="69" t="s">
        <v>2697</v>
      </c>
      <c r="M405" s="64">
        <v>68</v>
      </c>
      <c r="N405" s="64" t="s">
        <v>733</v>
      </c>
      <c r="O405" s="64">
        <v>54</v>
      </c>
      <c r="P405" s="64" t="s">
        <v>109</v>
      </c>
      <c r="Q405" s="64" t="s">
        <v>733</v>
      </c>
      <c r="R405" s="20" t="s">
        <v>51</v>
      </c>
      <c r="S405" s="20" t="s">
        <v>51</v>
      </c>
      <c r="T405" s="20" t="s">
        <v>51</v>
      </c>
      <c r="U405" s="70"/>
      <c r="V405" s="70"/>
      <c r="W405" s="70"/>
      <c r="X405" s="70"/>
      <c r="Y405" s="70"/>
      <c r="Z405" s="70"/>
      <c r="AA405" s="70"/>
      <c r="AB405" s="70"/>
      <c r="AC405" s="64" t="s">
        <v>717</v>
      </c>
      <c r="AD405" s="64" t="s">
        <v>53</v>
      </c>
      <c r="AE405" s="68" t="s">
        <v>2698</v>
      </c>
      <c r="AF405" s="64" t="s">
        <v>2699</v>
      </c>
      <c r="AG405" s="64" t="s">
        <v>2700</v>
      </c>
      <c r="AH405" s="64" t="s">
        <v>248</v>
      </c>
      <c r="AI405" s="19"/>
      <c r="AJ405" s="64" t="s">
        <v>59</v>
      </c>
      <c r="AK405" s="64" t="s">
        <v>60</v>
      </c>
      <c r="AL405" s="64" t="s">
        <v>61</v>
      </c>
      <c r="AM405" s="64"/>
      <c r="AN405" s="70"/>
      <c r="AO405" s="70"/>
    </row>
    <row r="406" spans="1:41" ht="90.75" thickBot="1">
      <c r="A406" s="7">
        <v>204</v>
      </c>
      <c r="B406" s="168" t="s">
        <v>41</v>
      </c>
      <c r="C406" s="63" t="s">
        <v>2701</v>
      </c>
      <c r="D406" s="64" t="s">
        <v>2702</v>
      </c>
      <c r="E406" s="64" t="s">
        <v>44</v>
      </c>
      <c r="F406" s="65" t="s">
        <v>699</v>
      </c>
      <c r="G406" s="99" t="s">
        <v>914</v>
      </c>
      <c r="H406" s="100" t="s">
        <v>915</v>
      </c>
      <c r="I406" s="64" t="s">
        <v>1636</v>
      </c>
      <c r="J406" s="64">
        <v>5</v>
      </c>
      <c r="K406" s="68" t="s">
        <v>2703</v>
      </c>
      <c r="L406" s="69">
        <v>9011535174</v>
      </c>
      <c r="M406" s="64">
        <v>68.55</v>
      </c>
      <c r="N406" s="64" t="s">
        <v>733</v>
      </c>
      <c r="O406" s="64">
        <v>51.23</v>
      </c>
      <c r="P406" s="179" t="s">
        <v>109</v>
      </c>
      <c r="Q406" s="64" t="s">
        <v>733</v>
      </c>
      <c r="R406" s="20" t="s">
        <v>51</v>
      </c>
      <c r="S406" s="20" t="s">
        <v>51</v>
      </c>
      <c r="T406" s="20" t="s">
        <v>51</v>
      </c>
      <c r="U406" s="70"/>
      <c r="V406" s="70"/>
      <c r="W406" s="70"/>
      <c r="X406" s="70"/>
      <c r="Y406" s="70"/>
      <c r="Z406" s="70"/>
      <c r="AA406" s="70"/>
      <c r="AB406" s="70"/>
      <c r="AC406" s="182" t="s">
        <v>100</v>
      </c>
      <c r="AD406" s="63" t="s">
        <v>53</v>
      </c>
      <c r="AE406" s="29" t="s">
        <v>2704</v>
      </c>
      <c r="AF406" s="71">
        <v>35883</v>
      </c>
      <c r="AG406" s="64" t="s">
        <v>1086</v>
      </c>
      <c r="AH406" s="178" t="s">
        <v>1736</v>
      </c>
      <c r="AI406" s="19"/>
      <c r="AJ406" s="178" t="s">
        <v>2705</v>
      </c>
      <c r="AK406" s="64" t="s">
        <v>60</v>
      </c>
      <c r="AL406" s="64" t="s">
        <v>1642</v>
      </c>
      <c r="AM406" s="70"/>
      <c r="AN406" s="70"/>
      <c r="AO406" s="70"/>
    </row>
    <row r="407" spans="1:41" ht="15.75" thickBot="1">
      <c r="A407" s="7">
        <v>208</v>
      </c>
      <c r="B407" s="168" t="s">
        <v>41</v>
      </c>
      <c r="C407" s="63" t="s">
        <v>2706</v>
      </c>
      <c r="D407" s="64" t="s">
        <v>2707</v>
      </c>
      <c r="E407" s="64" t="s">
        <v>73</v>
      </c>
      <c r="F407" s="65" t="s">
        <v>699</v>
      </c>
      <c r="G407" s="99" t="s">
        <v>914</v>
      </c>
      <c r="H407" s="100" t="s">
        <v>915</v>
      </c>
      <c r="I407" s="64" t="s">
        <v>1655</v>
      </c>
      <c r="J407" s="64">
        <v>3</v>
      </c>
      <c r="K407" s="68" t="s">
        <v>2708</v>
      </c>
      <c r="L407" s="69">
        <v>7397978228</v>
      </c>
      <c r="M407" s="64">
        <v>55</v>
      </c>
      <c r="N407" s="64" t="s">
        <v>733</v>
      </c>
      <c r="O407" s="64">
        <v>48</v>
      </c>
      <c r="P407" s="64" t="s">
        <v>109</v>
      </c>
      <c r="Q407" s="64" t="s">
        <v>733</v>
      </c>
      <c r="R407" s="20" t="s">
        <v>51</v>
      </c>
      <c r="S407" s="20" t="s">
        <v>51</v>
      </c>
      <c r="T407" s="20" t="s">
        <v>51</v>
      </c>
      <c r="U407" s="70"/>
      <c r="V407" s="70"/>
      <c r="W407" s="70"/>
      <c r="X407" s="70"/>
      <c r="Y407" s="70"/>
      <c r="Z407" s="70"/>
      <c r="AA407" s="70"/>
      <c r="AB407" s="70"/>
      <c r="AC407" s="64" t="s">
        <v>717</v>
      </c>
      <c r="AD407" s="64" t="s">
        <v>53</v>
      </c>
      <c r="AE407" s="68" t="s">
        <v>2709</v>
      </c>
      <c r="AF407" s="64">
        <v>36078</v>
      </c>
      <c r="AG407" s="64" t="s">
        <v>2710</v>
      </c>
      <c r="AH407" s="64" t="s">
        <v>2711</v>
      </c>
      <c r="AI407" s="19"/>
      <c r="AJ407" s="64" t="s">
        <v>59</v>
      </c>
      <c r="AK407" s="64" t="s">
        <v>871</v>
      </c>
      <c r="AL407" s="64" t="s">
        <v>61</v>
      </c>
      <c r="AM407" s="64"/>
      <c r="AN407" s="70"/>
      <c r="AO407" s="70"/>
    </row>
    <row r="408" spans="1:41" ht="15.75" thickBot="1">
      <c r="A408" s="7">
        <v>221</v>
      </c>
      <c r="B408" s="168" t="s">
        <v>41</v>
      </c>
      <c r="C408" s="63" t="s">
        <v>2712</v>
      </c>
      <c r="D408" s="64" t="s">
        <v>2713</v>
      </c>
      <c r="E408" s="64" t="s">
        <v>73</v>
      </c>
      <c r="F408" s="65" t="s">
        <v>699</v>
      </c>
      <c r="G408" s="99" t="s">
        <v>914</v>
      </c>
      <c r="H408" s="100" t="s">
        <v>915</v>
      </c>
      <c r="I408" s="64" t="s">
        <v>1655</v>
      </c>
      <c r="J408" s="64">
        <v>3</v>
      </c>
      <c r="K408" s="68" t="s">
        <v>2714</v>
      </c>
      <c r="L408" s="69">
        <v>9764000874</v>
      </c>
      <c r="M408" s="64">
        <v>68.400000000000006</v>
      </c>
      <c r="N408" s="64" t="s">
        <v>733</v>
      </c>
      <c r="O408" s="64">
        <v>49.8</v>
      </c>
      <c r="P408" s="64" t="s">
        <v>109</v>
      </c>
      <c r="Q408" s="64" t="s">
        <v>733</v>
      </c>
      <c r="R408" s="20" t="s">
        <v>51</v>
      </c>
      <c r="S408" s="20" t="s">
        <v>51</v>
      </c>
      <c r="T408" s="20" t="s">
        <v>51</v>
      </c>
      <c r="U408" s="70"/>
      <c r="V408" s="70"/>
      <c r="W408" s="70"/>
      <c r="X408" s="70"/>
      <c r="Y408" s="70"/>
      <c r="Z408" s="70"/>
      <c r="AA408" s="70"/>
      <c r="AB408" s="70"/>
      <c r="AC408" s="64" t="s">
        <v>717</v>
      </c>
      <c r="AD408" s="64" t="s">
        <v>717</v>
      </c>
      <c r="AE408" s="68" t="s">
        <v>2715</v>
      </c>
      <c r="AF408" s="64" t="s">
        <v>2716</v>
      </c>
      <c r="AG408" s="64" t="s">
        <v>2717</v>
      </c>
      <c r="AH408" s="64" t="s">
        <v>2718</v>
      </c>
      <c r="AI408" s="19"/>
      <c r="AJ408" s="64" t="s">
        <v>2719</v>
      </c>
      <c r="AK408" s="64" t="s">
        <v>60</v>
      </c>
      <c r="AL408" s="64" t="s">
        <v>61</v>
      </c>
      <c r="AM408" s="64"/>
      <c r="AN408" s="70"/>
      <c r="AO408" s="70"/>
    </row>
    <row r="409" spans="1:41" ht="15.75" thickBot="1">
      <c r="A409" s="7">
        <v>223</v>
      </c>
      <c r="B409" s="168" t="s">
        <v>41</v>
      </c>
      <c r="C409" s="63" t="s">
        <v>2720</v>
      </c>
      <c r="D409" s="64" t="s">
        <v>2721</v>
      </c>
      <c r="E409" s="64" t="s">
        <v>73</v>
      </c>
      <c r="F409" s="65" t="s">
        <v>699</v>
      </c>
      <c r="G409" s="99" t="s">
        <v>914</v>
      </c>
      <c r="H409" s="100" t="s">
        <v>915</v>
      </c>
      <c r="I409" s="64" t="s">
        <v>1655</v>
      </c>
      <c r="J409" s="64">
        <v>3</v>
      </c>
      <c r="K409" s="68" t="s">
        <v>2722</v>
      </c>
      <c r="L409" s="69">
        <v>8541050442</v>
      </c>
      <c r="M409" s="64">
        <v>8</v>
      </c>
      <c r="N409" s="64" t="s">
        <v>50</v>
      </c>
      <c r="O409" s="64">
        <v>80</v>
      </c>
      <c r="P409" s="64" t="s">
        <v>109</v>
      </c>
      <c r="Q409" s="64" t="s">
        <v>960</v>
      </c>
      <c r="R409" s="20" t="s">
        <v>51</v>
      </c>
      <c r="S409" s="20" t="s">
        <v>51</v>
      </c>
      <c r="T409" s="20" t="s">
        <v>51</v>
      </c>
      <c r="U409" s="70"/>
      <c r="V409" s="70"/>
      <c r="W409" s="70"/>
      <c r="X409" s="70"/>
      <c r="Y409" s="70"/>
      <c r="Z409" s="70"/>
      <c r="AA409" s="70"/>
      <c r="AB409" s="70"/>
      <c r="AC409" s="64" t="s">
        <v>717</v>
      </c>
      <c r="AD409" s="64" t="s">
        <v>53</v>
      </c>
      <c r="AE409" s="68" t="s">
        <v>2723</v>
      </c>
      <c r="AF409" s="71">
        <v>36161</v>
      </c>
      <c r="AG409" s="64" t="s">
        <v>2724</v>
      </c>
      <c r="AH409" s="64" t="s">
        <v>2725</v>
      </c>
      <c r="AI409" s="19"/>
      <c r="AJ409" s="64" t="s">
        <v>827</v>
      </c>
      <c r="AK409" s="64" t="s">
        <v>60</v>
      </c>
      <c r="AL409" s="64" t="s">
        <v>61</v>
      </c>
      <c r="AM409" s="64"/>
      <c r="AN409" s="70"/>
      <c r="AO409" s="70"/>
    </row>
    <row r="410" spans="1:41" ht="68.25" thickBot="1">
      <c r="A410" s="7">
        <v>240</v>
      </c>
      <c r="B410" s="168" t="s">
        <v>41</v>
      </c>
      <c r="C410" s="63" t="s">
        <v>2726</v>
      </c>
      <c r="D410" s="64" t="s">
        <v>2727</v>
      </c>
      <c r="E410" s="64" t="s">
        <v>73</v>
      </c>
      <c r="F410" s="65" t="s">
        <v>699</v>
      </c>
      <c r="G410" s="99" t="s">
        <v>914</v>
      </c>
      <c r="H410" s="100" t="s">
        <v>915</v>
      </c>
      <c r="I410" s="64" t="s">
        <v>1636</v>
      </c>
      <c r="J410" s="64">
        <v>5</v>
      </c>
      <c r="K410" s="68" t="s">
        <v>2728</v>
      </c>
      <c r="L410" s="69">
        <v>7798410520</v>
      </c>
      <c r="M410" s="64">
        <v>75</v>
      </c>
      <c r="N410" s="64" t="s">
        <v>733</v>
      </c>
      <c r="O410" s="64">
        <v>56</v>
      </c>
      <c r="P410" s="179" t="s">
        <v>109</v>
      </c>
      <c r="Q410" s="64" t="s">
        <v>733</v>
      </c>
      <c r="R410" s="20" t="s">
        <v>51</v>
      </c>
      <c r="S410" s="20" t="s">
        <v>51</v>
      </c>
      <c r="T410" s="20" t="s">
        <v>51</v>
      </c>
      <c r="U410" s="70"/>
      <c r="V410" s="70"/>
      <c r="W410" s="70"/>
      <c r="X410" s="70"/>
      <c r="Y410" s="70"/>
      <c r="Z410" s="70"/>
      <c r="AA410" s="70"/>
      <c r="AB410" s="70"/>
      <c r="AC410" s="182" t="s">
        <v>52</v>
      </c>
      <c r="AD410" s="63" t="s">
        <v>53</v>
      </c>
      <c r="AE410" s="69" t="s">
        <v>2729</v>
      </c>
      <c r="AF410" s="71">
        <v>35579</v>
      </c>
      <c r="AG410" s="64" t="s">
        <v>1626</v>
      </c>
      <c r="AH410" s="178" t="s">
        <v>596</v>
      </c>
      <c r="AI410" s="19"/>
      <c r="AJ410" s="178" t="s">
        <v>2730</v>
      </c>
      <c r="AK410" s="64" t="s">
        <v>60</v>
      </c>
      <c r="AL410" s="64" t="s">
        <v>1642</v>
      </c>
      <c r="AM410" s="70"/>
      <c r="AN410" s="70"/>
      <c r="AO410" s="70"/>
    </row>
    <row r="411" spans="1:41" ht="102" thickBot="1">
      <c r="A411" s="7">
        <v>243</v>
      </c>
      <c r="B411" s="168" t="s">
        <v>41</v>
      </c>
      <c r="C411" s="63" t="s">
        <v>2731</v>
      </c>
      <c r="D411" s="64" t="s">
        <v>2732</v>
      </c>
      <c r="E411" s="64" t="s">
        <v>73</v>
      </c>
      <c r="F411" s="65" t="s">
        <v>699</v>
      </c>
      <c r="G411" s="99" t="s">
        <v>914</v>
      </c>
      <c r="H411" s="100" t="s">
        <v>915</v>
      </c>
      <c r="I411" s="64" t="s">
        <v>1636</v>
      </c>
      <c r="J411" s="64">
        <v>5</v>
      </c>
      <c r="K411" s="68" t="s">
        <v>2733</v>
      </c>
      <c r="L411" s="69">
        <v>7038576565</v>
      </c>
      <c r="M411" s="64">
        <v>65</v>
      </c>
      <c r="N411" s="64" t="s">
        <v>733</v>
      </c>
      <c r="O411" s="64">
        <v>46.92</v>
      </c>
      <c r="P411" s="179" t="s">
        <v>109</v>
      </c>
      <c r="Q411" s="64" t="s">
        <v>733</v>
      </c>
      <c r="R411" s="20" t="s">
        <v>51</v>
      </c>
      <c r="S411" s="20" t="s">
        <v>51</v>
      </c>
      <c r="T411" s="20" t="s">
        <v>51</v>
      </c>
      <c r="U411" s="70"/>
      <c r="V411" s="70"/>
      <c r="W411" s="70"/>
      <c r="X411" s="70"/>
      <c r="Y411" s="70"/>
      <c r="Z411" s="70"/>
      <c r="AA411" s="70"/>
      <c r="AB411" s="70"/>
      <c r="AC411" s="182" t="s">
        <v>717</v>
      </c>
      <c r="AD411" s="63" t="s">
        <v>53</v>
      </c>
      <c r="AE411" s="69" t="s">
        <v>2734</v>
      </c>
      <c r="AF411" s="71">
        <v>35584</v>
      </c>
      <c r="AG411" s="64" t="s">
        <v>272</v>
      </c>
      <c r="AH411" s="64" t="s">
        <v>2735</v>
      </c>
      <c r="AI411" s="19"/>
      <c r="AJ411" s="178" t="s">
        <v>71</v>
      </c>
      <c r="AK411" s="64" t="s">
        <v>60</v>
      </c>
      <c r="AL411" s="64" t="s">
        <v>1642</v>
      </c>
      <c r="AM411" s="70"/>
      <c r="AN411" s="70"/>
      <c r="AO411" s="70"/>
    </row>
    <row r="412" spans="1:41" ht="79.5" thickBot="1">
      <c r="A412" s="7">
        <v>252</v>
      </c>
      <c r="B412" s="168" t="s">
        <v>41</v>
      </c>
      <c r="C412" s="63" t="s">
        <v>2736</v>
      </c>
      <c r="D412" s="64" t="s">
        <v>2737</v>
      </c>
      <c r="E412" s="64" t="s">
        <v>73</v>
      </c>
      <c r="F412" s="65" t="s">
        <v>699</v>
      </c>
      <c r="G412" s="99" t="s">
        <v>914</v>
      </c>
      <c r="H412" s="100" t="s">
        <v>915</v>
      </c>
      <c r="I412" s="64" t="s">
        <v>1636</v>
      </c>
      <c r="J412" s="64">
        <v>5</v>
      </c>
      <c r="K412" s="68" t="s">
        <v>2738</v>
      </c>
      <c r="L412" s="69">
        <v>9158867580</v>
      </c>
      <c r="M412" s="64">
        <v>8</v>
      </c>
      <c r="N412" s="64" t="s">
        <v>50</v>
      </c>
      <c r="O412" s="64">
        <v>56.62</v>
      </c>
      <c r="P412" s="179" t="s">
        <v>109</v>
      </c>
      <c r="Q412" s="64" t="s">
        <v>733</v>
      </c>
      <c r="R412" s="20" t="s">
        <v>51</v>
      </c>
      <c r="S412" s="20" t="s">
        <v>51</v>
      </c>
      <c r="T412" s="20" t="s">
        <v>51</v>
      </c>
      <c r="U412" s="70"/>
      <c r="V412" s="70"/>
      <c r="W412" s="70"/>
      <c r="X412" s="70"/>
      <c r="Y412" s="70"/>
      <c r="Z412" s="70"/>
      <c r="AA412" s="70"/>
      <c r="AB412" s="70"/>
      <c r="AC412" s="182" t="s">
        <v>52</v>
      </c>
      <c r="AD412" s="63" t="s">
        <v>53</v>
      </c>
      <c r="AE412" s="177" t="s">
        <v>2739</v>
      </c>
      <c r="AF412" s="71">
        <v>35678</v>
      </c>
      <c r="AG412" s="64" t="s">
        <v>2525</v>
      </c>
      <c r="AH412" s="178" t="s">
        <v>2740</v>
      </c>
      <c r="AI412" s="19"/>
      <c r="AJ412" s="178" t="s">
        <v>71</v>
      </c>
      <c r="AK412" s="64" t="s">
        <v>60</v>
      </c>
      <c r="AL412" s="64" t="s">
        <v>1642</v>
      </c>
      <c r="AM412" s="70"/>
      <c r="AN412" s="70"/>
      <c r="AO412" s="70"/>
    </row>
    <row r="413" spans="1:41" ht="57" thickBot="1">
      <c r="A413" s="7">
        <v>269</v>
      </c>
      <c r="B413" s="168" t="s">
        <v>41</v>
      </c>
      <c r="C413" s="63" t="s">
        <v>2741</v>
      </c>
      <c r="D413" s="64" t="s">
        <v>2742</v>
      </c>
      <c r="E413" s="64" t="s">
        <v>73</v>
      </c>
      <c r="F413" s="65" t="s">
        <v>699</v>
      </c>
      <c r="G413" s="99" t="s">
        <v>914</v>
      </c>
      <c r="H413" s="100" t="s">
        <v>915</v>
      </c>
      <c r="I413" s="64" t="s">
        <v>1636</v>
      </c>
      <c r="J413" s="64">
        <v>5</v>
      </c>
      <c r="K413" s="68" t="s">
        <v>2743</v>
      </c>
      <c r="L413" s="69">
        <v>9767686524</v>
      </c>
      <c r="M413" s="64">
        <v>72</v>
      </c>
      <c r="N413" s="64" t="s">
        <v>733</v>
      </c>
      <c r="O413" s="64">
        <v>50.17</v>
      </c>
      <c r="P413" s="179" t="s">
        <v>109</v>
      </c>
      <c r="Q413" s="64" t="s">
        <v>733</v>
      </c>
      <c r="R413" s="20" t="s">
        <v>51</v>
      </c>
      <c r="S413" s="20" t="s">
        <v>51</v>
      </c>
      <c r="T413" s="20" t="s">
        <v>51</v>
      </c>
      <c r="U413" s="70"/>
      <c r="V413" s="70"/>
      <c r="W413" s="70"/>
      <c r="X413" s="70"/>
      <c r="Y413" s="70"/>
      <c r="Z413" s="70"/>
      <c r="AA413" s="70"/>
      <c r="AB413" s="70"/>
      <c r="AC413" s="182" t="s">
        <v>52</v>
      </c>
      <c r="AD413" s="63" t="s">
        <v>717</v>
      </c>
      <c r="AE413" s="69" t="s">
        <v>2744</v>
      </c>
      <c r="AF413" s="71">
        <v>33967</v>
      </c>
      <c r="AG413" s="64" t="s">
        <v>2745</v>
      </c>
      <c r="AH413" s="178" t="s">
        <v>480</v>
      </c>
      <c r="AI413" s="19"/>
      <c r="AJ413" s="178" t="s">
        <v>71</v>
      </c>
      <c r="AK413" s="64" t="s">
        <v>60</v>
      </c>
      <c r="AL413" s="64" t="s">
        <v>1642</v>
      </c>
      <c r="AM413" s="70"/>
      <c r="AN413" s="70"/>
      <c r="AO413" s="70"/>
    </row>
    <row r="414" spans="1:41" ht="15.75" thickBot="1">
      <c r="A414" s="7">
        <v>283</v>
      </c>
      <c r="B414" s="168" t="s">
        <v>41</v>
      </c>
      <c r="C414" s="63" t="s">
        <v>2746</v>
      </c>
      <c r="D414" s="64" t="s">
        <v>2747</v>
      </c>
      <c r="E414" s="64" t="s">
        <v>73</v>
      </c>
      <c r="F414" s="65" t="s">
        <v>699</v>
      </c>
      <c r="G414" s="99" t="s">
        <v>914</v>
      </c>
      <c r="H414" s="100" t="s">
        <v>915</v>
      </c>
      <c r="I414" s="64" t="s">
        <v>1655</v>
      </c>
      <c r="J414" s="64">
        <v>3</v>
      </c>
      <c r="K414" s="68" t="s">
        <v>2748</v>
      </c>
      <c r="L414" s="69">
        <v>9112067745</v>
      </c>
      <c r="M414" s="64">
        <v>55.2</v>
      </c>
      <c r="N414" s="64" t="s">
        <v>2749</v>
      </c>
      <c r="O414" s="64">
        <v>48.15</v>
      </c>
      <c r="P414" s="64" t="s">
        <v>109</v>
      </c>
      <c r="Q414" s="64" t="s">
        <v>2749</v>
      </c>
      <c r="R414" s="20" t="s">
        <v>51</v>
      </c>
      <c r="S414" s="20" t="s">
        <v>51</v>
      </c>
      <c r="T414" s="20" t="s">
        <v>51</v>
      </c>
      <c r="U414" s="70"/>
      <c r="V414" s="70"/>
      <c r="W414" s="70"/>
      <c r="X414" s="70"/>
      <c r="Y414" s="70"/>
      <c r="Z414" s="70"/>
      <c r="AA414" s="70"/>
      <c r="AB414" s="70"/>
      <c r="AC414" s="64" t="s">
        <v>100</v>
      </c>
      <c r="AD414" s="64" t="s">
        <v>53</v>
      </c>
      <c r="AE414" s="68" t="s">
        <v>2750</v>
      </c>
      <c r="AF414" s="64" t="s">
        <v>2751</v>
      </c>
      <c r="AG414" s="64" t="s">
        <v>2752</v>
      </c>
      <c r="AH414" s="64" t="s">
        <v>2753</v>
      </c>
      <c r="AI414" s="19"/>
      <c r="AJ414" s="64" t="s">
        <v>2754</v>
      </c>
      <c r="AK414" s="64" t="s">
        <v>60</v>
      </c>
      <c r="AL414" s="64" t="s">
        <v>61</v>
      </c>
      <c r="AM414" s="64"/>
      <c r="AN414" s="70"/>
      <c r="AO414" s="70"/>
    </row>
    <row r="415" spans="1:41" ht="15.75" thickBot="1">
      <c r="A415" s="7">
        <v>284</v>
      </c>
      <c r="B415" s="171" t="s">
        <v>41</v>
      </c>
      <c r="C415" s="94" t="s">
        <v>2755</v>
      </c>
      <c r="D415" s="95" t="s">
        <v>2756</v>
      </c>
      <c r="E415" s="95" t="s">
        <v>44</v>
      </c>
      <c r="F415" s="65" t="s">
        <v>699</v>
      </c>
      <c r="G415" s="99" t="s">
        <v>914</v>
      </c>
      <c r="H415" s="100" t="s">
        <v>915</v>
      </c>
      <c r="I415" s="95" t="s">
        <v>1655</v>
      </c>
      <c r="J415" s="95">
        <v>2</v>
      </c>
      <c r="K415" s="96" t="s">
        <v>2757</v>
      </c>
      <c r="L415" s="97">
        <v>9673474829</v>
      </c>
      <c r="M415" s="95">
        <v>86</v>
      </c>
      <c r="N415" s="95" t="s">
        <v>733</v>
      </c>
      <c r="O415" s="95">
        <v>67</v>
      </c>
      <c r="P415" s="95" t="s">
        <v>109</v>
      </c>
      <c r="Q415" s="95" t="s">
        <v>733</v>
      </c>
      <c r="R415" s="110" t="s">
        <v>51</v>
      </c>
      <c r="S415" s="110" t="s">
        <v>51</v>
      </c>
      <c r="T415" s="110" t="s">
        <v>51</v>
      </c>
      <c r="U415" s="111"/>
      <c r="V415" s="111"/>
      <c r="W415" s="111"/>
      <c r="X415" s="111"/>
      <c r="Y415" s="111"/>
      <c r="Z415" s="111"/>
      <c r="AA415" s="111"/>
      <c r="AB415" s="111"/>
      <c r="AC415" s="95" t="s">
        <v>100</v>
      </c>
      <c r="AD415" s="95" t="s">
        <v>53</v>
      </c>
      <c r="AE415" s="96" t="s">
        <v>2758</v>
      </c>
      <c r="AF415" s="95" t="s">
        <v>2759</v>
      </c>
      <c r="AG415" s="95" t="s">
        <v>184</v>
      </c>
      <c r="AH415" s="95" t="s">
        <v>148</v>
      </c>
      <c r="AI415" s="110"/>
      <c r="AJ415" s="95" t="s">
        <v>71</v>
      </c>
      <c r="AK415" s="95" t="s">
        <v>60</v>
      </c>
      <c r="AL415" s="95" t="s">
        <v>61</v>
      </c>
      <c r="AM415" s="95"/>
      <c r="AN415" s="111"/>
      <c r="AO415" s="111"/>
    </row>
    <row r="416" spans="1:41" ht="57" thickBot="1">
      <c r="A416" s="7">
        <v>309</v>
      </c>
      <c r="B416" s="168" t="s">
        <v>41</v>
      </c>
      <c r="C416" s="63" t="s">
        <v>2760</v>
      </c>
      <c r="D416" s="64" t="s">
        <v>2761</v>
      </c>
      <c r="E416" s="64" t="s">
        <v>44</v>
      </c>
      <c r="F416" s="65" t="s">
        <v>699</v>
      </c>
      <c r="G416" s="99" t="s">
        <v>914</v>
      </c>
      <c r="H416" s="100" t="s">
        <v>915</v>
      </c>
      <c r="I416" s="64" t="s">
        <v>1636</v>
      </c>
      <c r="J416" s="64">
        <v>5</v>
      </c>
      <c r="K416" s="68" t="s">
        <v>2762</v>
      </c>
      <c r="L416" s="69">
        <v>8055739534</v>
      </c>
      <c r="M416" s="64">
        <v>8.1999999999999993</v>
      </c>
      <c r="N416" s="64" t="s">
        <v>50</v>
      </c>
      <c r="O416" s="64">
        <v>49.38</v>
      </c>
      <c r="P416" s="179" t="s">
        <v>109</v>
      </c>
      <c r="Q416" s="64" t="s">
        <v>733</v>
      </c>
      <c r="R416" s="20" t="s">
        <v>51</v>
      </c>
      <c r="S416" s="20" t="s">
        <v>51</v>
      </c>
      <c r="T416" s="20" t="s">
        <v>51</v>
      </c>
      <c r="U416" s="70"/>
      <c r="V416" s="70"/>
      <c r="W416" s="70"/>
      <c r="X416" s="70"/>
      <c r="Y416" s="70"/>
      <c r="Z416" s="70"/>
      <c r="AA416" s="70"/>
      <c r="AB416" s="70"/>
      <c r="AC416" s="20" t="s">
        <v>717</v>
      </c>
      <c r="AD416" s="63" t="s">
        <v>53</v>
      </c>
      <c r="AE416" s="29" t="s">
        <v>2763</v>
      </c>
      <c r="AF416" s="71">
        <v>35916</v>
      </c>
      <c r="AG416" s="64" t="s">
        <v>2764</v>
      </c>
      <c r="AH416" s="178" t="s">
        <v>248</v>
      </c>
      <c r="AI416" s="19"/>
      <c r="AJ416" s="178" t="s">
        <v>59</v>
      </c>
      <c r="AK416" s="64" t="s">
        <v>60</v>
      </c>
      <c r="AL416" s="64" t="s">
        <v>1642</v>
      </c>
      <c r="AM416" s="70"/>
      <c r="AN416" s="70"/>
      <c r="AO416" s="70"/>
    </row>
    <row r="417" spans="1:41" ht="90.75" thickBot="1">
      <c r="A417" s="7">
        <v>316</v>
      </c>
      <c r="B417" s="166" t="s">
        <v>41</v>
      </c>
      <c r="C417" s="94" t="s">
        <v>2765</v>
      </c>
      <c r="D417" s="95" t="s">
        <v>2766</v>
      </c>
      <c r="E417" s="95" t="s">
        <v>73</v>
      </c>
      <c r="F417" s="65" t="s">
        <v>699</v>
      </c>
      <c r="G417" s="99" t="s">
        <v>914</v>
      </c>
      <c r="H417" s="100" t="s">
        <v>915</v>
      </c>
      <c r="I417" s="95" t="s">
        <v>1636</v>
      </c>
      <c r="J417" s="95">
        <v>4</v>
      </c>
      <c r="K417" s="96" t="s">
        <v>2767</v>
      </c>
      <c r="L417" s="97">
        <v>9561263012</v>
      </c>
      <c r="M417" s="95">
        <v>76</v>
      </c>
      <c r="N417" s="95" t="s">
        <v>733</v>
      </c>
      <c r="O417" s="95">
        <v>46.77</v>
      </c>
      <c r="P417" s="180" t="s">
        <v>109</v>
      </c>
      <c r="Q417" s="95" t="s">
        <v>733</v>
      </c>
      <c r="R417" s="110" t="s">
        <v>51</v>
      </c>
      <c r="S417" s="110" t="s">
        <v>51</v>
      </c>
      <c r="T417" s="110" t="s">
        <v>51</v>
      </c>
      <c r="U417" s="111"/>
      <c r="V417" s="111"/>
      <c r="W417" s="111"/>
      <c r="X417" s="111"/>
      <c r="Y417" s="111"/>
      <c r="Z417" s="111"/>
      <c r="AA417" s="111"/>
      <c r="AB417" s="111"/>
      <c r="AC417" s="110" t="s">
        <v>52</v>
      </c>
      <c r="AD417" s="94" t="s">
        <v>53</v>
      </c>
      <c r="AE417" s="97" t="s">
        <v>2768</v>
      </c>
      <c r="AF417" s="112">
        <v>36000</v>
      </c>
      <c r="AG417" s="95" t="s">
        <v>112</v>
      </c>
      <c r="AH417" s="95" t="s">
        <v>2769</v>
      </c>
      <c r="AI417" s="110"/>
      <c r="AJ417" s="95" t="s">
        <v>71</v>
      </c>
      <c r="AK417" s="95" t="s">
        <v>60</v>
      </c>
      <c r="AL417" s="95" t="s">
        <v>1642</v>
      </c>
      <c r="AM417" s="111"/>
      <c r="AN417" s="111"/>
      <c r="AO417" s="111"/>
    </row>
    <row r="418" spans="1:41" ht="15.75" thickBot="1">
      <c r="A418" s="7">
        <v>337</v>
      </c>
      <c r="B418" s="166" t="s">
        <v>41</v>
      </c>
      <c r="C418" s="63" t="s">
        <v>2770</v>
      </c>
      <c r="D418" s="64" t="s">
        <v>2771</v>
      </c>
      <c r="E418" s="64" t="s">
        <v>73</v>
      </c>
      <c r="F418" s="65" t="s">
        <v>699</v>
      </c>
      <c r="G418" s="99" t="s">
        <v>914</v>
      </c>
      <c r="H418" s="100" t="s">
        <v>915</v>
      </c>
      <c r="I418" s="64" t="s">
        <v>1655</v>
      </c>
      <c r="J418" s="64">
        <v>3</v>
      </c>
      <c r="K418" s="68" t="s">
        <v>2772</v>
      </c>
      <c r="L418" s="69">
        <v>9156530259</v>
      </c>
      <c r="M418" s="64">
        <v>64.400000000000006</v>
      </c>
      <c r="N418" s="64" t="s">
        <v>50</v>
      </c>
      <c r="O418" s="64">
        <v>54.62</v>
      </c>
      <c r="P418" s="64" t="s">
        <v>109</v>
      </c>
      <c r="Q418" s="64" t="s">
        <v>733</v>
      </c>
      <c r="R418" s="20" t="s">
        <v>51</v>
      </c>
      <c r="S418" s="20" t="s">
        <v>51</v>
      </c>
      <c r="T418" s="20" t="s">
        <v>51</v>
      </c>
      <c r="U418" s="70"/>
      <c r="V418" s="70"/>
      <c r="W418" s="70"/>
      <c r="X418" s="70"/>
      <c r="Y418" s="70"/>
      <c r="Z418" s="70"/>
      <c r="AA418" s="70"/>
      <c r="AB418" s="70"/>
      <c r="AC418" s="64" t="s">
        <v>100</v>
      </c>
      <c r="AD418" s="64" t="s">
        <v>53</v>
      </c>
      <c r="AE418" s="68" t="s">
        <v>2773</v>
      </c>
      <c r="AF418" s="64">
        <v>36105</v>
      </c>
      <c r="AG418" s="64" t="s">
        <v>2774</v>
      </c>
      <c r="AH418" s="64" t="s">
        <v>451</v>
      </c>
      <c r="AI418" s="19"/>
      <c r="AJ418" s="64" t="s">
        <v>2775</v>
      </c>
      <c r="AK418" s="64" t="s">
        <v>60</v>
      </c>
      <c r="AL418" s="64" t="s">
        <v>61</v>
      </c>
      <c r="AM418" s="64"/>
      <c r="AN418" s="70"/>
      <c r="AO418" s="70"/>
    </row>
    <row r="419" spans="1:41" ht="15.75" thickBot="1">
      <c r="A419" s="7">
        <v>352</v>
      </c>
      <c r="B419" s="166" t="s">
        <v>41</v>
      </c>
      <c r="C419" s="63" t="s">
        <v>2776</v>
      </c>
      <c r="D419" s="64" t="s">
        <v>2777</v>
      </c>
      <c r="E419" s="64" t="s">
        <v>44</v>
      </c>
      <c r="F419" s="65" t="s">
        <v>699</v>
      </c>
      <c r="G419" s="99" t="s">
        <v>914</v>
      </c>
      <c r="H419" s="100" t="s">
        <v>915</v>
      </c>
      <c r="I419" s="64" t="s">
        <v>1655</v>
      </c>
      <c r="J419" s="64">
        <v>3</v>
      </c>
      <c r="K419" s="68" t="s">
        <v>2778</v>
      </c>
      <c r="L419" s="69">
        <v>9373275999</v>
      </c>
      <c r="M419" s="64">
        <v>76.2</v>
      </c>
      <c r="N419" s="64" t="s">
        <v>733</v>
      </c>
      <c r="O419" s="64">
        <v>51.4</v>
      </c>
      <c r="P419" s="64" t="s">
        <v>109</v>
      </c>
      <c r="Q419" s="64" t="s">
        <v>733</v>
      </c>
      <c r="R419" s="20" t="s">
        <v>51</v>
      </c>
      <c r="S419" s="20" t="s">
        <v>51</v>
      </c>
      <c r="T419" s="20" t="s">
        <v>51</v>
      </c>
      <c r="U419" s="70"/>
      <c r="V419" s="70"/>
      <c r="W419" s="70"/>
      <c r="X419" s="70"/>
      <c r="Y419" s="70"/>
      <c r="Z419" s="70"/>
      <c r="AA419" s="70"/>
      <c r="AB419" s="70"/>
      <c r="AC419" s="64" t="s">
        <v>52</v>
      </c>
      <c r="AD419" s="64" t="s">
        <v>53</v>
      </c>
      <c r="AE419" s="68" t="s">
        <v>2779</v>
      </c>
      <c r="AF419" s="71">
        <v>35806</v>
      </c>
      <c r="AG419" s="64" t="s">
        <v>442</v>
      </c>
      <c r="AH419" s="64" t="s">
        <v>2780</v>
      </c>
      <c r="AI419" s="19"/>
      <c r="AJ419" s="64" t="s">
        <v>59</v>
      </c>
      <c r="AK419" s="64" t="s">
        <v>60</v>
      </c>
      <c r="AL419" s="64" t="s">
        <v>61</v>
      </c>
      <c r="AM419" s="64"/>
      <c r="AN419" s="70"/>
      <c r="AO419" s="70"/>
    </row>
    <row r="420" spans="1:41" ht="79.5" thickBot="1">
      <c r="A420" s="7">
        <v>368</v>
      </c>
      <c r="B420" s="166" t="s">
        <v>41</v>
      </c>
      <c r="C420" s="63" t="s">
        <v>2781</v>
      </c>
      <c r="D420" s="64" t="s">
        <v>2782</v>
      </c>
      <c r="E420" s="64" t="s">
        <v>73</v>
      </c>
      <c r="F420" s="65" t="s">
        <v>699</v>
      </c>
      <c r="G420" s="99" t="s">
        <v>914</v>
      </c>
      <c r="H420" s="100" t="s">
        <v>915</v>
      </c>
      <c r="I420" s="64" t="s">
        <v>1636</v>
      </c>
      <c r="J420" s="64">
        <v>5</v>
      </c>
      <c r="K420" s="68" t="s">
        <v>2783</v>
      </c>
      <c r="L420" s="69">
        <v>8390104083</v>
      </c>
      <c r="M420" s="64">
        <v>74</v>
      </c>
      <c r="N420" s="64" t="s">
        <v>50</v>
      </c>
      <c r="O420" s="64">
        <v>58.77</v>
      </c>
      <c r="P420" s="179" t="s">
        <v>109</v>
      </c>
      <c r="Q420" s="64" t="s">
        <v>733</v>
      </c>
      <c r="R420" s="20" t="s">
        <v>51</v>
      </c>
      <c r="S420" s="20" t="s">
        <v>51</v>
      </c>
      <c r="T420" s="20" t="s">
        <v>51</v>
      </c>
      <c r="U420" s="70"/>
      <c r="V420" s="70"/>
      <c r="W420" s="70"/>
      <c r="X420" s="70"/>
      <c r="Y420" s="70"/>
      <c r="Z420" s="70"/>
      <c r="AA420" s="70"/>
      <c r="AB420" s="70"/>
      <c r="AC420" s="20" t="s">
        <v>717</v>
      </c>
      <c r="AD420" s="63" t="s">
        <v>53</v>
      </c>
      <c r="AE420" s="69" t="s">
        <v>2784</v>
      </c>
      <c r="AF420" s="71">
        <v>35735</v>
      </c>
      <c r="AG420" s="64" t="s">
        <v>516</v>
      </c>
      <c r="AH420" s="64" t="s">
        <v>257</v>
      </c>
      <c r="AI420" s="19"/>
      <c r="AJ420" s="178" t="s">
        <v>827</v>
      </c>
      <c r="AK420" s="64" t="s">
        <v>60</v>
      </c>
      <c r="AL420" s="64" t="s">
        <v>1642</v>
      </c>
      <c r="AM420" s="70"/>
      <c r="AN420" s="70"/>
      <c r="AO420" s="70"/>
    </row>
    <row r="421" spans="1:41" ht="15.75" thickBot="1">
      <c r="A421" s="7">
        <v>373</v>
      </c>
      <c r="B421" s="166" t="s">
        <v>41</v>
      </c>
      <c r="C421" s="63" t="s">
        <v>1068</v>
      </c>
      <c r="D421" s="64" t="s">
        <v>2785</v>
      </c>
      <c r="E421" s="64" t="s">
        <v>73</v>
      </c>
      <c r="F421" s="65" t="s">
        <v>699</v>
      </c>
      <c r="G421" s="99" t="s">
        <v>914</v>
      </c>
      <c r="H421" s="100" t="s">
        <v>915</v>
      </c>
      <c r="I421" s="64" t="s">
        <v>1655</v>
      </c>
      <c r="J421" s="64">
        <v>3</v>
      </c>
      <c r="K421" s="68" t="s">
        <v>2786</v>
      </c>
      <c r="L421" s="69">
        <v>8271740200</v>
      </c>
      <c r="M421" s="64">
        <v>79.8</v>
      </c>
      <c r="N421" s="64" t="s">
        <v>50</v>
      </c>
      <c r="O421" s="64">
        <v>76</v>
      </c>
      <c r="P421" s="64" t="s">
        <v>109</v>
      </c>
      <c r="Q421" s="64" t="s">
        <v>716</v>
      </c>
      <c r="R421" s="20" t="s">
        <v>51</v>
      </c>
      <c r="S421" s="20" t="s">
        <v>51</v>
      </c>
      <c r="T421" s="20" t="s">
        <v>51</v>
      </c>
      <c r="U421" s="70"/>
      <c r="V421" s="70"/>
      <c r="W421" s="70"/>
      <c r="X421" s="70"/>
      <c r="Y421" s="70"/>
      <c r="Z421" s="70"/>
      <c r="AA421" s="70"/>
      <c r="AB421" s="70"/>
      <c r="AC421" s="64" t="s">
        <v>717</v>
      </c>
      <c r="AD421" s="64" t="s">
        <v>53</v>
      </c>
      <c r="AE421" s="68" t="s">
        <v>2787</v>
      </c>
      <c r="AF421" s="64">
        <v>35346</v>
      </c>
      <c r="AG421" s="64" t="s">
        <v>2788</v>
      </c>
      <c r="AH421" s="64" t="s">
        <v>2789</v>
      </c>
      <c r="AI421" s="19"/>
      <c r="AJ421" s="64" t="s">
        <v>2790</v>
      </c>
      <c r="AK421" s="64" t="s">
        <v>60</v>
      </c>
      <c r="AL421" s="64" t="s">
        <v>61</v>
      </c>
      <c r="AM421" s="64"/>
      <c r="AN421" s="70"/>
      <c r="AO421" s="70"/>
    </row>
    <row r="422" spans="1:41" ht="68.25" thickBot="1">
      <c r="A422" s="7">
        <v>376</v>
      </c>
      <c r="B422" s="166" t="s">
        <v>41</v>
      </c>
      <c r="C422" s="63" t="s">
        <v>2791</v>
      </c>
      <c r="D422" s="64" t="s">
        <v>2792</v>
      </c>
      <c r="E422" s="64" t="s">
        <v>44</v>
      </c>
      <c r="F422" s="65" t="s">
        <v>699</v>
      </c>
      <c r="G422" s="99" t="s">
        <v>914</v>
      </c>
      <c r="H422" s="100" t="s">
        <v>915</v>
      </c>
      <c r="I422" s="64" t="s">
        <v>1636</v>
      </c>
      <c r="J422" s="64">
        <v>5</v>
      </c>
      <c r="K422" s="68" t="s">
        <v>2793</v>
      </c>
      <c r="L422" s="69">
        <v>8412010220</v>
      </c>
      <c r="M422" s="64">
        <v>8.1999999999999993</v>
      </c>
      <c r="N422" s="64" t="s">
        <v>50</v>
      </c>
      <c r="O422" s="64">
        <v>59.4</v>
      </c>
      <c r="P422" s="179" t="s">
        <v>109</v>
      </c>
      <c r="Q422" s="64" t="s">
        <v>50</v>
      </c>
      <c r="R422" s="20" t="s">
        <v>51</v>
      </c>
      <c r="S422" s="20" t="s">
        <v>51</v>
      </c>
      <c r="T422" s="20" t="s">
        <v>51</v>
      </c>
      <c r="U422" s="70"/>
      <c r="V422" s="70"/>
      <c r="W422" s="70"/>
      <c r="X422" s="70"/>
      <c r="Y422" s="70"/>
      <c r="Z422" s="70"/>
      <c r="AA422" s="70"/>
      <c r="AB422" s="70"/>
      <c r="AC422" s="20" t="s">
        <v>1699</v>
      </c>
      <c r="AD422" s="63" t="s">
        <v>53</v>
      </c>
      <c r="AE422" s="29" t="s">
        <v>2794</v>
      </c>
      <c r="AF422" s="71">
        <v>35342</v>
      </c>
      <c r="AG422" s="64" t="s">
        <v>2795</v>
      </c>
      <c r="AH422" s="64" t="s">
        <v>2796</v>
      </c>
      <c r="AI422" s="19"/>
      <c r="AJ422" s="178" t="s">
        <v>59</v>
      </c>
      <c r="AK422" s="64" t="s">
        <v>60</v>
      </c>
      <c r="AL422" s="64" t="s">
        <v>1642</v>
      </c>
      <c r="AM422" s="70"/>
      <c r="AN422" s="70"/>
      <c r="AO422" s="70"/>
    </row>
    <row r="423" spans="1:41" ht="15.75" thickBot="1">
      <c r="A423" s="7">
        <v>384</v>
      </c>
      <c r="B423" s="166" t="s">
        <v>41</v>
      </c>
      <c r="C423" s="63" t="s">
        <v>2797</v>
      </c>
      <c r="D423" s="64" t="s">
        <v>2798</v>
      </c>
      <c r="E423" s="64" t="s">
        <v>44</v>
      </c>
      <c r="F423" s="65" t="s">
        <v>699</v>
      </c>
      <c r="G423" s="99" t="s">
        <v>914</v>
      </c>
      <c r="H423" s="100" t="s">
        <v>915</v>
      </c>
      <c r="I423" s="64" t="s">
        <v>1655</v>
      </c>
      <c r="J423" s="64">
        <v>3</v>
      </c>
      <c r="K423" s="68" t="s">
        <v>2799</v>
      </c>
      <c r="L423" s="69">
        <v>9763712503</v>
      </c>
      <c r="M423" s="64">
        <v>6.2</v>
      </c>
      <c r="N423" s="64" t="s">
        <v>1978</v>
      </c>
      <c r="O423" s="64">
        <v>6</v>
      </c>
      <c r="P423" s="64" t="s">
        <v>109</v>
      </c>
      <c r="Q423" s="64" t="s">
        <v>1978</v>
      </c>
      <c r="R423" s="20" t="s">
        <v>51</v>
      </c>
      <c r="S423" s="20" t="s">
        <v>51</v>
      </c>
      <c r="T423" s="20" t="s">
        <v>51</v>
      </c>
      <c r="U423" s="70"/>
      <c r="V423" s="70"/>
      <c r="W423" s="70"/>
      <c r="X423" s="70"/>
      <c r="Y423" s="70"/>
      <c r="Z423" s="70"/>
      <c r="AA423" s="70"/>
      <c r="AB423" s="70"/>
      <c r="AC423" s="64" t="s">
        <v>52</v>
      </c>
      <c r="AD423" s="64" t="s">
        <v>53</v>
      </c>
      <c r="AE423" s="68" t="s">
        <v>2800</v>
      </c>
      <c r="AF423" s="64" t="s">
        <v>2801</v>
      </c>
      <c r="AG423" s="64" t="s">
        <v>728</v>
      </c>
      <c r="AH423" s="64" t="s">
        <v>2328</v>
      </c>
      <c r="AI423" s="19"/>
      <c r="AJ423" s="64" t="s">
        <v>396</v>
      </c>
      <c r="AK423" s="64" t="s">
        <v>60</v>
      </c>
      <c r="AL423" s="64" t="s">
        <v>61</v>
      </c>
      <c r="AM423" s="64"/>
      <c r="AN423" s="70"/>
      <c r="AO423" s="70"/>
    </row>
    <row r="424" spans="1:41" ht="15.75" thickBot="1">
      <c r="A424" s="7">
        <v>386</v>
      </c>
      <c r="B424" s="166" t="s">
        <v>41</v>
      </c>
      <c r="C424" s="63" t="s">
        <v>2802</v>
      </c>
      <c r="D424" s="64" t="s">
        <v>2803</v>
      </c>
      <c r="E424" s="64" t="s">
        <v>73</v>
      </c>
      <c r="F424" s="65" t="s">
        <v>699</v>
      </c>
      <c r="G424" s="99" t="s">
        <v>914</v>
      </c>
      <c r="H424" s="100" t="s">
        <v>915</v>
      </c>
      <c r="I424" s="64" t="s">
        <v>1655</v>
      </c>
      <c r="J424" s="64">
        <v>3</v>
      </c>
      <c r="K424" s="68" t="s">
        <v>2804</v>
      </c>
      <c r="L424" s="69">
        <v>9906471574</v>
      </c>
      <c r="M424" s="64">
        <v>67.400000000000006</v>
      </c>
      <c r="N424" s="64" t="s">
        <v>2805</v>
      </c>
      <c r="O424" s="64">
        <v>47.6</v>
      </c>
      <c r="P424" s="64" t="s">
        <v>109</v>
      </c>
      <c r="Q424" s="64" t="s">
        <v>2805</v>
      </c>
      <c r="R424" s="20" t="s">
        <v>51</v>
      </c>
      <c r="S424" s="20" t="s">
        <v>51</v>
      </c>
      <c r="T424" s="20" t="s">
        <v>51</v>
      </c>
      <c r="U424" s="70"/>
      <c r="V424" s="70"/>
      <c r="W424" s="70"/>
      <c r="X424" s="70"/>
      <c r="Y424" s="70"/>
      <c r="Z424" s="70"/>
      <c r="AA424" s="70"/>
      <c r="AB424" s="70"/>
      <c r="AC424" s="64" t="s">
        <v>717</v>
      </c>
      <c r="AD424" s="64" t="s">
        <v>53</v>
      </c>
      <c r="AE424" s="68" t="s">
        <v>2806</v>
      </c>
      <c r="AF424" s="64">
        <v>36406</v>
      </c>
      <c r="AG424" s="64" t="s">
        <v>2807</v>
      </c>
      <c r="AH424" s="64" t="s">
        <v>1596</v>
      </c>
      <c r="AI424" s="19"/>
      <c r="AJ424" s="64" t="s">
        <v>60</v>
      </c>
      <c r="AK424" s="64" t="s">
        <v>60</v>
      </c>
      <c r="AL424" s="64" t="s">
        <v>61</v>
      </c>
      <c r="AM424" s="64"/>
      <c r="AN424" s="70"/>
      <c r="AO424" s="70"/>
    </row>
    <row r="425" spans="1:41" ht="15.75" thickBot="1">
      <c r="A425" s="7">
        <v>392</v>
      </c>
      <c r="B425" s="166" t="s">
        <v>41</v>
      </c>
      <c r="C425" s="63" t="s">
        <v>2808</v>
      </c>
      <c r="D425" s="64" t="s">
        <v>2809</v>
      </c>
      <c r="E425" s="64" t="s">
        <v>73</v>
      </c>
      <c r="F425" s="65" t="s">
        <v>699</v>
      </c>
      <c r="G425" s="99" t="s">
        <v>914</v>
      </c>
      <c r="H425" s="100" t="s">
        <v>915</v>
      </c>
      <c r="I425" s="64" t="s">
        <v>1655</v>
      </c>
      <c r="J425" s="64">
        <v>3</v>
      </c>
      <c r="K425" s="68" t="s">
        <v>2810</v>
      </c>
      <c r="L425" s="69">
        <v>8805051094</v>
      </c>
      <c r="M425" s="64">
        <v>59.2</v>
      </c>
      <c r="N425" s="64" t="s">
        <v>733</v>
      </c>
      <c r="O425" s="64">
        <v>57.38</v>
      </c>
      <c r="P425" s="64" t="s">
        <v>49</v>
      </c>
      <c r="Q425" s="64" t="s">
        <v>733</v>
      </c>
      <c r="R425" s="20" t="s">
        <v>51</v>
      </c>
      <c r="S425" s="20" t="s">
        <v>51</v>
      </c>
      <c r="T425" s="20" t="s">
        <v>51</v>
      </c>
      <c r="U425" s="70"/>
      <c r="V425" s="70"/>
      <c r="W425" s="70"/>
      <c r="X425" s="70"/>
      <c r="Y425" s="70"/>
      <c r="Z425" s="70"/>
      <c r="AA425" s="70"/>
      <c r="AB425" s="70"/>
      <c r="AC425" s="64" t="s">
        <v>100</v>
      </c>
      <c r="AD425" s="64" t="s">
        <v>53</v>
      </c>
      <c r="AE425" s="68" t="s">
        <v>2811</v>
      </c>
      <c r="AF425" s="64">
        <v>36405</v>
      </c>
      <c r="AG425" s="64" t="s">
        <v>2812</v>
      </c>
      <c r="AH425" s="64" t="s">
        <v>2813</v>
      </c>
      <c r="AI425" s="19"/>
      <c r="AJ425" s="64" t="s">
        <v>71</v>
      </c>
      <c r="AK425" s="64" t="s">
        <v>60</v>
      </c>
      <c r="AL425" s="64" t="s">
        <v>61</v>
      </c>
      <c r="AM425" s="64"/>
      <c r="AN425" s="70"/>
      <c r="AO425" s="70"/>
    </row>
    <row r="426" spans="1:41" ht="15.75" thickBot="1">
      <c r="A426" s="7">
        <v>401</v>
      </c>
      <c r="B426" s="166" t="s">
        <v>41</v>
      </c>
      <c r="C426" s="63" t="s">
        <v>2814</v>
      </c>
      <c r="D426" s="64" t="s">
        <v>2815</v>
      </c>
      <c r="E426" s="64" t="s">
        <v>73</v>
      </c>
      <c r="F426" s="65" t="s">
        <v>699</v>
      </c>
      <c r="G426" s="99" t="s">
        <v>914</v>
      </c>
      <c r="H426" s="100" t="s">
        <v>915</v>
      </c>
      <c r="I426" s="64" t="s">
        <v>1655</v>
      </c>
      <c r="J426" s="64">
        <v>3</v>
      </c>
      <c r="K426" s="68" t="s">
        <v>2816</v>
      </c>
      <c r="L426" s="69">
        <v>7057576139</v>
      </c>
      <c r="M426" s="64">
        <v>80.8</v>
      </c>
      <c r="N426" s="64" t="s">
        <v>733</v>
      </c>
      <c r="O426" s="64">
        <v>49.5</v>
      </c>
      <c r="P426" s="64" t="s">
        <v>109</v>
      </c>
      <c r="Q426" s="64" t="s">
        <v>733</v>
      </c>
      <c r="R426" s="20" t="s">
        <v>51</v>
      </c>
      <c r="S426" s="20" t="s">
        <v>51</v>
      </c>
      <c r="T426" s="20" t="s">
        <v>51</v>
      </c>
      <c r="U426" s="70"/>
      <c r="V426" s="70"/>
      <c r="W426" s="70"/>
      <c r="X426" s="70"/>
      <c r="Y426" s="70"/>
      <c r="Z426" s="70"/>
      <c r="AA426" s="70"/>
      <c r="AB426" s="70"/>
      <c r="AC426" s="64" t="s">
        <v>717</v>
      </c>
      <c r="AD426" s="64" t="s">
        <v>53</v>
      </c>
      <c r="AE426" s="68" t="s">
        <v>2817</v>
      </c>
      <c r="AF426" s="64" t="s">
        <v>2818</v>
      </c>
      <c r="AG426" s="64" t="s">
        <v>2819</v>
      </c>
      <c r="AH426" s="64" t="s">
        <v>1875</v>
      </c>
      <c r="AI426" s="19"/>
      <c r="AJ426" s="64" t="s">
        <v>59</v>
      </c>
      <c r="AK426" s="64" t="s">
        <v>60</v>
      </c>
      <c r="AL426" s="64" t="s">
        <v>61</v>
      </c>
      <c r="AM426" s="64"/>
      <c r="AN426" s="70"/>
      <c r="AO426" s="70"/>
    </row>
    <row r="427" spans="1:41" ht="15.75" thickBot="1">
      <c r="A427" s="7">
        <v>409</v>
      </c>
      <c r="B427" s="166" t="s">
        <v>41</v>
      </c>
      <c r="C427" s="63" t="s">
        <v>2820</v>
      </c>
      <c r="D427" s="64" t="s">
        <v>2821</v>
      </c>
      <c r="E427" s="64" t="s">
        <v>73</v>
      </c>
      <c r="F427" s="65" t="s">
        <v>699</v>
      </c>
      <c r="G427" s="99" t="s">
        <v>914</v>
      </c>
      <c r="H427" s="100" t="s">
        <v>915</v>
      </c>
      <c r="I427" s="64" t="s">
        <v>1655</v>
      </c>
      <c r="J427" s="64">
        <v>3</v>
      </c>
      <c r="K427" s="68" t="s">
        <v>2822</v>
      </c>
      <c r="L427" s="69">
        <v>8087889175</v>
      </c>
      <c r="M427" s="64">
        <v>70</v>
      </c>
      <c r="N427" s="64" t="s">
        <v>733</v>
      </c>
      <c r="O427" s="64">
        <v>56</v>
      </c>
      <c r="P427" s="64" t="s">
        <v>109</v>
      </c>
      <c r="Q427" s="64" t="s">
        <v>733</v>
      </c>
      <c r="R427" s="20" t="s">
        <v>51</v>
      </c>
      <c r="S427" s="20" t="s">
        <v>51</v>
      </c>
      <c r="T427" s="20" t="s">
        <v>51</v>
      </c>
      <c r="U427" s="70"/>
      <c r="V427" s="70"/>
      <c r="W427" s="70"/>
      <c r="X427" s="70"/>
      <c r="Y427" s="70"/>
      <c r="Z427" s="70"/>
      <c r="AA427" s="70"/>
      <c r="AB427" s="70"/>
      <c r="AC427" s="64" t="s">
        <v>100</v>
      </c>
      <c r="AD427" s="64" t="s">
        <v>53</v>
      </c>
      <c r="AE427" s="68" t="s">
        <v>2823</v>
      </c>
      <c r="AF427" s="64" t="s">
        <v>2824</v>
      </c>
      <c r="AG427" s="64" t="s">
        <v>1098</v>
      </c>
      <c r="AH427" s="64" t="s">
        <v>148</v>
      </c>
      <c r="AI427" s="19"/>
      <c r="AJ427" s="64" t="s">
        <v>59</v>
      </c>
      <c r="AK427" s="64" t="s">
        <v>60</v>
      </c>
      <c r="AL427" s="64" t="s">
        <v>61</v>
      </c>
      <c r="AM427" s="64"/>
      <c r="AN427" s="70"/>
      <c r="AO427" s="70"/>
    </row>
    <row r="428" spans="1:41" ht="15.75" thickBot="1">
      <c r="A428" s="7">
        <v>410</v>
      </c>
      <c r="B428" s="166" t="s">
        <v>41</v>
      </c>
      <c r="C428" s="63" t="s">
        <v>2825</v>
      </c>
      <c r="D428" s="64" t="s">
        <v>2826</v>
      </c>
      <c r="E428" s="64" t="s">
        <v>73</v>
      </c>
      <c r="F428" s="65" t="s">
        <v>699</v>
      </c>
      <c r="G428" s="99" t="s">
        <v>914</v>
      </c>
      <c r="H428" s="100" t="s">
        <v>915</v>
      </c>
      <c r="I428" s="64" t="s">
        <v>1655</v>
      </c>
      <c r="J428" s="64">
        <v>3</v>
      </c>
      <c r="K428" s="68" t="s">
        <v>2827</v>
      </c>
      <c r="L428" s="69">
        <v>8796074403</v>
      </c>
      <c r="M428" s="64">
        <v>52</v>
      </c>
      <c r="N428" s="64" t="s">
        <v>733</v>
      </c>
      <c r="O428" s="64">
        <v>49</v>
      </c>
      <c r="P428" s="64" t="s">
        <v>109</v>
      </c>
      <c r="Q428" s="64" t="s">
        <v>733</v>
      </c>
      <c r="R428" s="20" t="s">
        <v>51</v>
      </c>
      <c r="S428" s="20" t="s">
        <v>51</v>
      </c>
      <c r="T428" s="20" t="s">
        <v>51</v>
      </c>
      <c r="U428" s="70"/>
      <c r="V428" s="70"/>
      <c r="W428" s="70"/>
      <c r="X428" s="70"/>
      <c r="Y428" s="70"/>
      <c r="Z428" s="70"/>
      <c r="AA428" s="70"/>
      <c r="AB428" s="70"/>
      <c r="AC428" s="64" t="s">
        <v>52</v>
      </c>
      <c r="AD428" s="64" t="s">
        <v>53</v>
      </c>
      <c r="AE428" s="68" t="s">
        <v>2828</v>
      </c>
      <c r="AF428" s="64" t="s">
        <v>2829</v>
      </c>
      <c r="AG428" s="64" t="s">
        <v>373</v>
      </c>
      <c r="AH428" s="64" t="s">
        <v>2830</v>
      </c>
      <c r="AI428" s="19"/>
      <c r="AJ428" s="64" t="s">
        <v>169</v>
      </c>
      <c r="AK428" s="64" t="s">
        <v>60</v>
      </c>
      <c r="AL428" s="64" t="s">
        <v>61</v>
      </c>
      <c r="AM428" s="64"/>
      <c r="AN428" s="70"/>
      <c r="AO428" s="70"/>
    </row>
    <row r="429" spans="1:41" ht="15.75" thickBot="1">
      <c r="A429" s="7">
        <v>426</v>
      </c>
      <c r="B429" s="166" t="s">
        <v>41</v>
      </c>
      <c r="C429" s="63" t="s">
        <v>2831</v>
      </c>
      <c r="D429" s="64" t="s">
        <v>2832</v>
      </c>
      <c r="E429" s="64" t="s">
        <v>44</v>
      </c>
      <c r="F429" s="65" t="s">
        <v>699</v>
      </c>
      <c r="G429" s="99" t="s">
        <v>914</v>
      </c>
      <c r="H429" s="100" t="s">
        <v>915</v>
      </c>
      <c r="I429" s="64" t="s">
        <v>1655</v>
      </c>
      <c r="J429" s="64">
        <v>3</v>
      </c>
      <c r="K429" s="68" t="s">
        <v>2833</v>
      </c>
      <c r="L429" s="69">
        <v>9850075765</v>
      </c>
      <c r="M429" s="64">
        <v>88.8</v>
      </c>
      <c r="N429" s="64" t="s">
        <v>733</v>
      </c>
      <c r="O429" s="64">
        <v>58</v>
      </c>
      <c r="P429" s="64" t="s">
        <v>109</v>
      </c>
      <c r="Q429" s="64" t="s">
        <v>733</v>
      </c>
      <c r="R429" s="20" t="s">
        <v>51</v>
      </c>
      <c r="S429" s="20" t="s">
        <v>51</v>
      </c>
      <c r="T429" s="20" t="s">
        <v>51</v>
      </c>
      <c r="U429" s="70"/>
      <c r="V429" s="70"/>
      <c r="W429" s="70"/>
      <c r="X429" s="70"/>
      <c r="Y429" s="70"/>
      <c r="Z429" s="70"/>
      <c r="AA429" s="70"/>
      <c r="AB429" s="70"/>
      <c r="AC429" s="64" t="s">
        <v>100</v>
      </c>
      <c r="AD429" s="64" t="s">
        <v>53</v>
      </c>
      <c r="AE429" s="68" t="s">
        <v>2834</v>
      </c>
      <c r="AF429" s="64" t="s">
        <v>2835</v>
      </c>
      <c r="AG429" s="64" t="s">
        <v>2836</v>
      </c>
      <c r="AH429" s="64" t="s">
        <v>2041</v>
      </c>
      <c r="AI429" s="19"/>
      <c r="AJ429" s="64" t="s">
        <v>59</v>
      </c>
      <c r="AK429" s="64" t="s">
        <v>60</v>
      </c>
      <c r="AL429" s="64" t="s">
        <v>61</v>
      </c>
      <c r="AM429" s="64"/>
      <c r="AN429" s="70"/>
      <c r="AO429" s="70"/>
    </row>
    <row r="430" spans="1:41" ht="15.75" thickBot="1">
      <c r="A430" s="7">
        <v>483</v>
      </c>
      <c r="B430" s="166" t="s">
        <v>41</v>
      </c>
      <c r="C430" s="63" t="s">
        <v>2837</v>
      </c>
      <c r="D430" s="64" t="s">
        <v>2838</v>
      </c>
      <c r="E430" s="64" t="s">
        <v>73</v>
      </c>
      <c r="F430" s="65" t="s">
        <v>699</v>
      </c>
      <c r="G430" s="99" t="s">
        <v>914</v>
      </c>
      <c r="H430" s="100" t="s">
        <v>915</v>
      </c>
      <c r="I430" s="64" t="s">
        <v>1655</v>
      </c>
      <c r="J430" s="64">
        <v>3</v>
      </c>
      <c r="K430" s="68" t="s">
        <v>2839</v>
      </c>
      <c r="L430" s="69">
        <v>9168193553</v>
      </c>
      <c r="M430" s="64">
        <v>46.3</v>
      </c>
      <c r="N430" s="64" t="s">
        <v>733</v>
      </c>
      <c r="O430" s="64">
        <v>45.6</v>
      </c>
      <c r="P430" s="64" t="s">
        <v>109</v>
      </c>
      <c r="Q430" s="64" t="s">
        <v>733</v>
      </c>
      <c r="R430" s="20" t="s">
        <v>51</v>
      </c>
      <c r="S430" s="20" t="s">
        <v>51</v>
      </c>
      <c r="T430" s="20" t="s">
        <v>51</v>
      </c>
      <c r="U430" s="70"/>
      <c r="V430" s="70"/>
      <c r="W430" s="70"/>
      <c r="X430" s="70"/>
      <c r="Y430" s="70"/>
      <c r="Z430" s="70"/>
      <c r="AA430" s="70"/>
      <c r="AB430" s="70"/>
      <c r="AC430" s="64" t="s">
        <v>100</v>
      </c>
      <c r="AD430" s="64" t="s">
        <v>53</v>
      </c>
      <c r="AE430" s="68" t="s">
        <v>2840</v>
      </c>
      <c r="AF430" s="64">
        <v>35532</v>
      </c>
      <c r="AG430" s="64" t="s">
        <v>1188</v>
      </c>
      <c r="AH430" s="64" t="s">
        <v>2841</v>
      </c>
      <c r="AI430" s="19"/>
      <c r="AJ430" s="64" t="s">
        <v>169</v>
      </c>
      <c r="AK430" s="64" t="s">
        <v>60</v>
      </c>
      <c r="AL430" s="64" t="s">
        <v>61</v>
      </c>
      <c r="AM430" s="64"/>
      <c r="AN430" s="25"/>
      <c r="AO430" s="25"/>
    </row>
    <row r="431" spans="1:41" ht="15.75" thickBot="1">
      <c r="A431" s="7">
        <v>484</v>
      </c>
      <c r="B431" s="166" t="s">
        <v>41</v>
      </c>
      <c r="C431" s="63" t="s">
        <v>2842</v>
      </c>
      <c r="D431" s="64" t="s">
        <v>2843</v>
      </c>
      <c r="E431" s="64" t="s">
        <v>73</v>
      </c>
      <c r="F431" s="65" t="s">
        <v>699</v>
      </c>
      <c r="G431" s="99" t="s">
        <v>914</v>
      </c>
      <c r="H431" s="100" t="s">
        <v>915</v>
      </c>
      <c r="I431" s="64" t="s">
        <v>1655</v>
      </c>
      <c r="J431" s="64">
        <v>3</v>
      </c>
      <c r="K431" s="68" t="s">
        <v>2844</v>
      </c>
      <c r="L431" s="69">
        <v>8149628522</v>
      </c>
      <c r="M431" s="64">
        <v>65</v>
      </c>
      <c r="N431" s="64" t="s">
        <v>733</v>
      </c>
      <c r="O431" s="64">
        <v>45</v>
      </c>
      <c r="P431" s="64" t="s">
        <v>109</v>
      </c>
      <c r="Q431" s="64" t="s">
        <v>733</v>
      </c>
      <c r="R431" s="20" t="s">
        <v>51</v>
      </c>
      <c r="S431" s="20" t="s">
        <v>51</v>
      </c>
      <c r="T431" s="20" t="s">
        <v>51</v>
      </c>
      <c r="U431" s="70"/>
      <c r="V431" s="70"/>
      <c r="W431" s="70"/>
      <c r="X431" s="70"/>
      <c r="Y431" s="70"/>
      <c r="Z431" s="70"/>
      <c r="AA431" s="70"/>
      <c r="AB431" s="70"/>
      <c r="AC431" s="64" t="s">
        <v>717</v>
      </c>
      <c r="AD431" s="64" t="s">
        <v>53</v>
      </c>
      <c r="AE431" s="68" t="s">
        <v>2845</v>
      </c>
      <c r="AF431" s="64" t="s">
        <v>2846</v>
      </c>
      <c r="AG431" s="64" t="s">
        <v>573</v>
      </c>
      <c r="AH431" s="64" t="s">
        <v>389</v>
      </c>
      <c r="AI431" s="19"/>
      <c r="AJ431" s="64" t="s">
        <v>2847</v>
      </c>
      <c r="AK431" s="64" t="s">
        <v>60</v>
      </c>
      <c r="AL431" s="64" t="s">
        <v>61</v>
      </c>
      <c r="AM431" s="64"/>
      <c r="AN431" s="25"/>
      <c r="AO431" s="25"/>
    </row>
    <row r="432" spans="1:41" ht="15.75" thickBot="1">
      <c r="A432" s="7">
        <v>511</v>
      </c>
      <c r="B432" s="166" t="s">
        <v>41</v>
      </c>
      <c r="C432" s="63" t="s">
        <v>2848</v>
      </c>
      <c r="D432" s="64" t="s">
        <v>2849</v>
      </c>
      <c r="E432" s="64" t="s">
        <v>73</v>
      </c>
      <c r="F432" s="65" t="s">
        <v>699</v>
      </c>
      <c r="G432" s="99" t="s">
        <v>914</v>
      </c>
      <c r="H432" s="100" t="s">
        <v>915</v>
      </c>
      <c r="I432" s="64" t="s">
        <v>1655</v>
      </c>
      <c r="J432" s="64">
        <v>3</v>
      </c>
      <c r="K432" s="68" t="s">
        <v>2850</v>
      </c>
      <c r="L432" s="69">
        <v>9130102314</v>
      </c>
      <c r="M432" s="64">
        <v>83.2</v>
      </c>
      <c r="N432" s="64" t="s">
        <v>733</v>
      </c>
      <c r="O432" s="64">
        <v>55</v>
      </c>
      <c r="P432" s="64" t="s">
        <v>109</v>
      </c>
      <c r="Q432" s="64" t="s">
        <v>733</v>
      </c>
      <c r="R432" s="20" t="s">
        <v>51</v>
      </c>
      <c r="S432" s="20" t="s">
        <v>51</v>
      </c>
      <c r="T432" s="20" t="s">
        <v>51</v>
      </c>
      <c r="U432" s="70"/>
      <c r="V432" s="70"/>
      <c r="W432" s="70"/>
      <c r="X432" s="70"/>
      <c r="Y432" s="70"/>
      <c r="Z432" s="70"/>
      <c r="AA432" s="70"/>
      <c r="AB432" s="70"/>
      <c r="AC432" s="64" t="s">
        <v>52</v>
      </c>
      <c r="AD432" s="64" t="s">
        <v>53</v>
      </c>
      <c r="AE432" s="68" t="s">
        <v>2851</v>
      </c>
      <c r="AF432" s="64" t="s">
        <v>2852</v>
      </c>
      <c r="AG432" s="64" t="s">
        <v>2497</v>
      </c>
      <c r="AH432" s="64" t="s">
        <v>1875</v>
      </c>
      <c r="AI432" s="19"/>
      <c r="AJ432" s="64" t="s">
        <v>2853</v>
      </c>
      <c r="AK432" s="64" t="s">
        <v>60</v>
      </c>
      <c r="AL432" s="64" t="s">
        <v>61</v>
      </c>
      <c r="AM432" s="64"/>
      <c r="AN432" s="70"/>
      <c r="AO432" s="70"/>
    </row>
    <row r="433" spans="1:41" ht="15.75" thickBot="1">
      <c r="A433" s="7">
        <v>512</v>
      </c>
      <c r="B433" s="166" t="s">
        <v>41</v>
      </c>
      <c r="C433" s="63" t="s">
        <v>2854</v>
      </c>
      <c r="D433" s="64" t="s">
        <v>2855</v>
      </c>
      <c r="E433" s="64" t="s">
        <v>73</v>
      </c>
      <c r="F433" s="65" t="s">
        <v>699</v>
      </c>
      <c r="G433" s="99" t="s">
        <v>914</v>
      </c>
      <c r="H433" s="100" t="s">
        <v>915</v>
      </c>
      <c r="I433" s="64" t="s">
        <v>1655</v>
      </c>
      <c r="J433" s="64">
        <v>3</v>
      </c>
      <c r="K433" s="68" t="s">
        <v>2856</v>
      </c>
      <c r="L433" s="69">
        <v>9623461244</v>
      </c>
      <c r="M433" s="64">
        <v>60</v>
      </c>
      <c r="N433" s="64" t="s">
        <v>50</v>
      </c>
      <c r="O433" s="64">
        <v>45.3</v>
      </c>
      <c r="P433" s="64" t="s">
        <v>109</v>
      </c>
      <c r="Q433" s="64" t="s">
        <v>2857</v>
      </c>
      <c r="R433" s="20" t="s">
        <v>51</v>
      </c>
      <c r="S433" s="20" t="s">
        <v>51</v>
      </c>
      <c r="T433" s="20" t="s">
        <v>51</v>
      </c>
      <c r="U433" s="70"/>
      <c r="V433" s="70"/>
      <c r="W433" s="70"/>
      <c r="X433" s="70"/>
      <c r="Y433" s="70"/>
      <c r="Z433" s="70"/>
      <c r="AA433" s="70"/>
      <c r="AB433" s="70"/>
      <c r="AC433" s="64" t="s">
        <v>52</v>
      </c>
      <c r="AD433" s="64" t="s">
        <v>53</v>
      </c>
      <c r="AE433" s="68" t="s">
        <v>2858</v>
      </c>
      <c r="AF433" s="64" t="s">
        <v>2859</v>
      </c>
      <c r="AG433" s="64" t="s">
        <v>2860</v>
      </c>
      <c r="AH433" s="64" t="s">
        <v>500</v>
      </c>
      <c r="AI433" s="19"/>
      <c r="AJ433" s="64" t="s">
        <v>59</v>
      </c>
      <c r="AK433" s="64" t="s">
        <v>60</v>
      </c>
      <c r="AL433" s="64" t="s">
        <v>61</v>
      </c>
      <c r="AM433" s="64"/>
      <c r="AN433" s="70"/>
      <c r="AO433" s="70"/>
    </row>
    <row r="434" spans="1:41" ht="15.75" thickBot="1">
      <c r="A434" s="7">
        <v>522</v>
      </c>
      <c r="B434" s="166" t="s">
        <v>41</v>
      </c>
      <c r="C434" s="63" t="s">
        <v>2861</v>
      </c>
      <c r="D434" s="64" t="s">
        <v>2862</v>
      </c>
      <c r="E434" s="64" t="s">
        <v>73</v>
      </c>
      <c r="F434" s="65" t="s">
        <v>699</v>
      </c>
      <c r="G434" s="99" t="s">
        <v>914</v>
      </c>
      <c r="H434" s="100" t="s">
        <v>915</v>
      </c>
      <c r="I434" s="64" t="s">
        <v>1655</v>
      </c>
      <c r="J434" s="64">
        <v>3</v>
      </c>
      <c r="K434" s="68" t="s">
        <v>2863</v>
      </c>
      <c r="L434" s="69">
        <v>9657388710</v>
      </c>
      <c r="M434" s="64">
        <v>85</v>
      </c>
      <c r="N434" s="64" t="s">
        <v>733</v>
      </c>
      <c r="O434" s="64">
        <v>61.62</v>
      </c>
      <c r="P434" s="64" t="s">
        <v>109</v>
      </c>
      <c r="Q434" s="64" t="s">
        <v>733</v>
      </c>
      <c r="R434" s="20" t="s">
        <v>51</v>
      </c>
      <c r="S434" s="20" t="s">
        <v>51</v>
      </c>
      <c r="T434" s="20" t="s">
        <v>51</v>
      </c>
      <c r="U434" s="70"/>
      <c r="V434" s="70"/>
      <c r="W434" s="70"/>
      <c r="X434" s="70"/>
      <c r="Y434" s="70"/>
      <c r="Z434" s="70"/>
      <c r="AA434" s="70"/>
      <c r="AB434" s="70"/>
      <c r="AC434" s="64" t="s">
        <v>717</v>
      </c>
      <c r="AD434" s="64" t="s">
        <v>53</v>
      </c>
      <c r="AE434" s="68" t="s">
        <v>2864</v>
      </c>
      <c r="AF434" s="71">
        <v>35860</v>
      </c>
      <c r="AG434" s="64" t="s">
        <v>2865</v>
      </c>
      <c r="AH434" s="64" t="s">
        <v>1468</v>
      </c>
      <c r="AI434" s="19"/>
      <c r="AJ434" s="64" t="s">
        <v>59</v>
      </c>
      <c r="AK434" s="64" t="s">
        <v>60</v>
      </c>
      <c r="AL434" s="64" t="s">
        <v>61</v>
      </c>
      <c r="AM434" s="64"/>
      <c r="AN434" s="70"/>
      <c r="AO434" s="70"/>
    </row>
    <row r="435" spans="1:41" ht="15.75" thickBot="1">
      <c r="A435" s="7">
        <v>552</v>
      </c>
      <c r="B435" s="166" t="s">
        <v>41</v>
      </c>
      <c r="C435" s="63" t="s">
        <v>2866</v>
      </c>
      <c r="D435" s="64" t="s">
        <v>2867</v>
      </c>
      <c r="E435" s="64" t="s">
        <v>73</v>
      </c>
      <c r="F435" s="65" t="s">
        <v>699</v>
      </c>
      <c r="G435" s="99" t="s">
        <v>914</v>
      </c>
      <c r="H435" s="100" t="s">
        <v>915</v>
      </c>
      <c r="I435" s="64" t="s">
        <v>1655</v>
      </c>
      <c r="J435" s="64">
        <v>3</v>
      </c>
      <c r="K435" s="68" t="s">
        <v>2868</v>
      </c>
      <c r="L435" s="69">
        <v>9037940461</v>
      </c>
      <c r="M435" s="64">
        <v>79.8</v>
      </c>
      <c r="N435" s="64" t="s">
        <v>50</v>
      </c>
      <c r="O435" s="64">
        <v>92.6</v>
      </c>
      <c r="P435" s="64" t="s">
        <v>49</v>
      </c>
      <c r="Q435" s="64" t="s">
        <v>50</v>
      </c>
      <c r="R435" s="20" t="s">
        <v>51</v>
      </c>
      <c r="S435" s="20" t="s">
        <v>51</v>
      </c>
      <c r="T435" s="20" t="s">
        <v>51</v>
      </c>
      <c r="U435" s="70"/>
      <c r="V435" s="70"/>
      <c r="W435" s="70"/>
      <c r="X435" s="70"/>
      <c r="Y435" s="70"/>
      <c r="Z435" s="70"/>
      <c r="AA435" s="70"/>
      <c r="AB435" s="70"/>
      <c r="AC435" s="64" t="s">
        <v>52</v>
      </c>
      <c r="AD435" s="64" t="s">
        <v>53</v>
      </c>
      <c r="AE435" s="68" t="s">
        <v>2869</v>
      </c>
      <c r="AF435" s="64" t="s">
        <v>2870</v>
      </c>
      <c r="AG435" s="64" t="s">
        <v>2871</v>
      </c>
      <c r="AH435" s="64" t="s">
        <v>2872</v>
      </c>
      <c r="AI435" s="19"/>
      <c r="AJ435" s="64" t="s">
        <v>59</v>
      </c>
      <c r="AK435" s="64" t="s">
        <v>60</v>
      </c>
      <c r="AL435" s="64" t="s">
        <v>61</v>
      </c>
      <c r="AM435" s="64"/>
      <c r="AN435" s="70"/>
      <c r="AO435" s="70"/>
    </row>
    <row r="436" spans="1:41" ht="90.75" thickBot="1">
      <c r="A436" s="7">
        <v>554</v>
      </c>
      <c r="B436" s="166" t="s">
        <v>41</v>
      </c>
      <c r="C436" s="82" t="s">
        <v>2873</v>
      </c>
      <c r="D436" s="76" t="s">
        <v>2874</v>
      </c>
      <c r="E436" s="128" t="s">
        <v>73</v>
      </c>
      <c r="F436" s="65" t="s">
        <v>699</v>
      </c>
      <c r="G436" s="99" t="s">
        <v>914</v>
      </c>
      <c r="H436" s="100" t="s">
        <v>915</v>
      </c>
      <c r="I436" s="76" t="s">
        <v>1636</v>
      </c>
      <c r="J436" s="76">
        <v>5</v>
      </c>
      <c r="K436" s="114" t="s">
        <v>2875</v>
      </c>
      <c r="L436" s="84">
        <v>8149796140</v>
      </c>
      <c r="M436" s="76">
        <v>68.900000000000006</v>
      </c>
      <c r="N436" s="76" t="s">
        <v>733</v>
      </c>
      <c r="O436" s="76">
        <v>56.46</v>
      </c>
      <c r="P436" s="129" t="s">
        <v>109</v>
      </c>
      <c r="Q436" s="76" t="s">
        <v>733</v>
      </c>
      <c r="R436" s="35" t="s">
        <v>51</v>
      </c>
      <c r="S436" s="35" t="s">
        <v>51</v>
      </c>
      <c r="T436" s="35" t="s">
        <v>51</v>
      </c>
      <c r="U436" s="79"/>
      <c r="V436" s="79"/>
      <c r="W436" s="79"/>
      <c r="X436" s="79"/>
      <c r="Y436" s="79"/>
      <c r="Z436" s="79"/>
      <c r="AA436" s="79"/>
      <c r="AB436" s="79"/>
      <c r="AC436" s="35" t="s">
        <v>52</v>
      </c>
      <c r="AD436" s="75" t="s">
        <v>53</v>
      </c>
      <c r="AE436" s="78" t="s">
        <v>2876</v>
      </c>
      <c r="AF436" s="102">
        <v>35483</v>
      </c>
      <c r="AG436" s="76" t="s">
        <v>2877</v>
      </c>
      <c r="AH436" s="76" t="s">
        <v>2878</v>
      </c>
      <c r="AI436" s="34"/>
      <c r="AJ436" s="128" t="s">
        <v>59</v>
      </c>
      <c r="AK436" s="76" t="s">
        <v>60</v>
      </c>
      <c r="AL436" s="76" t="s">
        <v>1642</v>
      </c>
      <c r="AM436" s="79"/>
      <c r="AN436" s="79"/>
      <c r="AO436" s="79"/>
    </row>
    <row r="437" spans="1:41" ht="35.25" thickBot="1">
      <c r="A437" s="7">
        <v>14</v>
      </c>
      <c r="B437" s="170" t="s">
        <v>41</v>
      </c>
      <c r="C437" s="183" t="s">
        <v>2879</v>
      </c>
      <c r="D437" s="184" t="s">
        <v>2880</v>
      </c>
      <c r="E437" s="185" t="s">
        <v>73</v>
      </c>
      <c r="F437" s="65" t="s">
        <v>699</v>
      </c>
      <c r="G437" s="99" t="s">
        <v>2437</v>
      </c>
      <c r="H437" s="100" t="s">
        <v>2438</v>
      </c>
      <c r="I437" s="186">
        <v>2017</v>
      </c>
      <c r="J437" s="185">
        <v>1</v>
      </c>
      <c r="K437" s="187" t="s">
        <v>2881</v>
      </c>
      <c r="L437" s="44">
        <v>9637785565</v>
      </c>
      <c r="M437" s="185">
        <v>70</v>
      </c>
      <c r="N437" s="185" t="s">
        <v>48</v>
      </c>
      <c r="O437" s="185">
        <v>60</v>
      </c>
      <c r="P437" s="185" t="s">
        <v>109</v>
      </c>
      <c r="Q437" s="185" t="s">
        <v>65</v>
      </c>
      <c r="R437" s="185" t="s">
        <v>51</v>
      </c>
      <c r="S437" s="185" t="s">
        <v>51</v>
      </c>
      <c r="T437" s="185" t="s">
        <v>51</v>
      </c>
      <c r="U437" s="185"/>
      <c r="V437" s="185"/>
      <c r="W437" s="185"/>
      <c r="X437" s="185"/>
      <c r="Y437" s="185"/>
      <c r="Z437" s="185"/>
      <c r="AA437" s="185"/>
      <c r="AB437" s="185"/>
      <c r="AC437" s="185" t="s">
        <v>52</v>
      </c>
      <c r="AD437" s="185" t="s">
        <v>53</v>
      </c>
      <c r="AE437" s="185" t="s">
        <v>2882</v>
      </c>
      <c r="AF437" s="185" t="s">
        <v>2883</v>
      </c>
      <c r="AG437" s="185" t="s">
        <v>2884</v>
      </c>
      <c r="AH437" s="185" t="s">
        <v>2885</v>
      </c>
      <c r="AI437" s="185" t="s">
        <v>2886</v>
      </c>
      <c r="AJ437" s="185" t="s">
        <v>59</v>
      </c>
      <c r="AK437" s="185" t="s">
        <v>60</v>
      </c>
      <c r="AL437" s="185" t="s">
        <v>61</v>
      </c>
      <c r="AM437" s="185"/>
      <c r="AN437" s="188"/>
      <c r="AO437" s="85"/>
    </row>
    <row r="438" spans="1:41" ht="21.75" thickBot="1">
      <c r="A438" s="7">
        <v>42</v>
      </c>
      <c r="B438" s="166" t="s">
        <v>41</v>
      </c>
      <c r="C438" s="139" t="s">
        <v>2887</v>
      </c>
      <c r="D438" s="122" t="s">
        <v>2888</v>
      </c>
      <c r="E438" s="11" t="s">
        <v>73</v>
      </c>
      <c r="F438" s="65" t="s">
        <v>699</v>
      </c>
      <c r="G438" s="99" t="s">
        <v>2437</v>
      </c>
      <c r="H438" s="100" t="s">
        <v>2438</v>
      </c>
      <c r="I438" s="15">
        <v>2017</v>
      </c>
      <c r="J438" s="11">
        <v>1</v>
      </c>
      <c r="K438" s="189" t="s">
        <v>2889</v>
      </c>
      <c r="L438" s="53">
        <v>8605158607</v>
      </c>
      <c r="M438" s="11">
        <v>79.8</v>
      </c>
      <c r="N438" s="11" t="s">
        <v>48</v>
      </c>
      <c r="O438" s="11">
        <v>52.15</v>
      </c>
      <c r="P438" s="11" t="s">
        <v>109</v>
      </c>
      <c r="Q438" s="11" t="s">
        <v>65</v>
      </c>
      <c r="R438" s="11" t="s">
        <v>51</v>
      </c>
      <c r="S438" s="11" t="s">
        <v>51</v>
      </c>
      <c r="T438" s="11" t="s">
        <v>51</v>
      </c>
      <c r="U438" s="11"/>
      <c r="V438" s="11"/>
      <c r="W438" s="11"/>
      <c r="X438" s="11"/>
      <c r="Y438" s="11"/>
      <c r="Z438" s="11"/>
      <c r="AA438" s="11"/>
      <c r="AB438" s="11"/>
      <c r="AC438" s="11" t="s">
        <v>100</v>
      </c>
      <c r="AD438" s="11" t="s">
        <v>53</v>
      </c>
      <c r="AE438" s="11" t="s">
        <v>2890</v>
      </c>
      <c r="AF438" s="11" t="s">
        <v>2891</v>
      </c>
      <c r="AG438" s="11" t="s">
        <v>1931</v>
      </c>
      <c r="AH438" s="11" t="s">
        <v>626</v>
      </c>
      <c r="AI438" s="11" t="s">
        <v>2892</v>
      </c>
      <c r="AJ438" s="11" t="s">
        <v>71</v>
      </c>
      <c r="AK438" s="11" t="s">
        <v>60</v>
      </c>
      <c r="AL438" s="11" t="s">
        <v>61</v>
      </c>
      <c r="AM438" s="11"/>
      <c r="AN438" s="92"/>
      <c r="AO438" s="85"/>
    </row>
    <row r="439" spans="1:41" ht="21.75" thickBot="1">
      <c r="A439" s="7">
        <v>48</v>
      </c>
      <c r="B439" s="166" t="s">
        <v>41</v>
      </c>
      <c r="C439" s="137" t="s">
        <v>2893</v>
      </c>
      <c r="D439" s="18" t="s">
        <v>2894</v>
      </c>
      <c r="E439" s="19" t="s">
        <v>73</v>
      </c>
      <c r="F439" s="65" t="s">
        <v>699</v>
      </c>
      <c r="G439" s="99" t="s">
        <v>2437</v>
      </c>
      <c r="H439" s="100" t="s">
        <v>2438</v>
      </c>
      <c r="I439" s="20">
        <v>2017</v>
      </c>
      <c r="J439" s="19">
        <v>1</v>
      </c>
      <c r="K439" s="138" t="s">
        <v>2895</v>
      </c>
      <c r="L439" s="22">
        <v>9886288593</v>
      </c>
      <c r="M439" s="19" t="s">
        <v>1059</v>
      </c>
      <c r="N439" s="19" t="s">
        <v>50</v>
      </c>
      <c r="O439" s="19"/>
      <c r="P439" s="19" t="s">
        <v>109</v>
      </c>
      <c r="Q439" s="19" t="s">
        <v>50</v>
      </c>
      <c r="R439" s="19" t="s">
        <v>51</v>
      </c>
      <c r="S439" s="19" t="s">
        <v>51</v>
      </c>
      <c r="T439" s="19" t="s">
        <v>51</v>
      </c>
      <c r="U439" s="19"/>
      <c r="V439" s="19"/>
      <c r="W439" s="19"/>
      <c r="X439" s="19"/>
      <c r="Y439" s="19"/>
      <c r="Z439" s="19"/>
      <c r="AA439" s="19"/>
      <c r="AB439" s="19"/>
      <c r="AC439" s="19" t="s">
        <v>52</v>
      </c>
      <c r="AD439" s="19" t="s">
        <v>53</v>
      </c>
      <c r="AE439" s="19" t="s">
        <v>2896</v>
      </c>
      <c r="AF439" s="19" t="s">
        <v>2897</v>
      </c>
      <c r="AG439" s="19" t="s">
        <v>650</v>
      </c>
      <c r="AH439" s="19" t="s">
        <v>2769</v>
      </c>
      <c r="AI439" s="19" t="s">
        <v>2898</v>
      </c>
      <c r="AJ439" s="19" t="s">
        <v>59</v>
      </c>
      <c r="AK439" s="19" t="s">
        <v>60</v>
      </c>
      <c r="AL439" s="19" t="s">
        <v>61</v>
      </c>
      <c r="AM439" s="19"/>
      <c r="AN439" s="70"/>
      <c r="AO439" s="85"/>
    </row>
    <row r="440" spans="1:41" ht="21.75" thickBot="1">
      <c r="A440" s="7">
        <v>70</v>
      </c>
      <c r="B440" s="166" t="s">
        <v>41</v>
      </c>
      <c r="C440" s="137" t="s">
        <v>2899</v>
      </c>
      <c r="D440" s="18" t="s">
        <v>2900</v>
      </c>
      <c r="E440" s="19" t="s">
        <v>73</v>
      </c>
      <c r="F440" s="65" t="s">
        <v>699</v>
      </c>
      <c r="G440" s="99" t="s">
        <v>2437</v>
      </c>
      <c r="H440" s="100" t="s">
        <v>2438</v>
      </c>
      <c r="I440" s="20">
        <v>2017</v>
      </c>
      <c r="J440" s="19">
        <v>1</v>
      </c>
      <c r="K440" s="138" t="s">
        <v>2901</v>
      </c>
      <c r="L440" s="22">
        <v>9011643804</v>
      </c>
      <c r="M440" s="19">
        <v>66</v>
      </c>
      <c r="N440" s="19" t="s">
        <v>48</v>
      </c>
      <c r="O440" s="19">
        <v>46.62</v>
      </c>
      <c r="P440" s="19" t="s">
        <v>109</v>
      </c>
      <c r="Q440" s="19" t="s">
        <v>65</v>
      </c>
      <c r="R440" s="19" t="s">
        <v>51</v>
      </c>
      <c r="S440" s="19" t="s">
        <v>51</v>
      </c>
      <c r="T440" s="19" t="s">
        <v>51</v>
      </c>
      <c r="U440" s="19"/>
      <c r="V440" s="19"/>
      <c r="W440" s="19"/>
      <c r="X440" s="19"/>
      <c r="Y440" s="19"/>
      <c r="Z440" s="19"/>
      <c r="AA440" s="19"/>
      <c r="AB440" s="19"/>
      <c r="AC440" s="19" t="s">
        <v>100</v>
      </c>
      <c r="AD440" s="19" t="s">
        <v>53</v>
      </c>
      <c r="AE440" s="19" t="s">
        <v>2902</v>
      </c>
      <c r="AF440" s="19" t="s">
        <v>2903</v>
      </c>
      <c r="AG440" s="19" t="s">
        <v>2904</v>
      </c>
      <c r="AH440" s="19" t="s">
        <v>500</v>
      </c>
      <c r="AI440" s="19" t="s">
        <v>2905</v>
      </c>
      <c r="AJ440" s="19" t="s">
        <v>169</v>
      </c>
      <c r="AK440" s="19" t="s">
        <v>60</v>
      </c>
      <c r="AL440" s="19" t="s">
        <v>61</v>
      </c>
      <c r="AM440" s="19"/>
      <c r="AN440" s="70"/>
      <c r="AO440" s="85"/>
    </row>
    <row r="441" spans="1:41" ht="21.75" thickBot="1">
      <c r="A441" s="7">
        <v>82</v>
      </c>
      <c r="B441" s="166" t="s">
        <v>41</v>
      </c>
      <c r="C441" s="137" t="s">
        <v>2906</v>
      </c>
      <c r="D441" s="18" t="s">
        <v>2907</v>
      </c>
      <c r="E441" s="19" t="s">
        <v>73</v>
      </c>
      <c r="F441" s="65" t="s">
        <v>699</v>
      </c>
      <c r="G441" s="99" t="s">
        <v>2437</v>
      </c>
      <c r="H441" s="100" t="s">
        <v>2438</v>
      </c>
      <c r="I441" s="20">
        <v>2017</v>
      </c>
      <c r="J441" s="19">
        <v>1</v>
      </c>
      <c r="K441" s="138" t="s">
        <v>2908</v>
      </c>
      <c r="L441" s="22">
        <v>8793896470</v>
      </c>
      <c r="M441" s="19">
        <v>58</v>
      </c>
      <c r="N441" s="19" t="s">
        <v>48</v>
      </c>
      <c r="O441" s="19">
        <v>49.08</v>
      </c>
      <c r="P441" s="19" t="s">
        <v>49</v>
      </c>
      <c r="Q441" s="19" t="s">
        <v>65</v>
      </c>
      <c r="R441" s="19" t="s">
        <v>51</v>
      </c>
      <c r="S441" s="19" t="s">
        <v>51</v>
      </c>
      <c r="T441" s="19" t="s">
        <v>51</v>
      </c>
      <c r="U441" s="19"/>
      <c r="V441" s="19"/>
      <c r="W441" s="19"/>
      <c r="X441" s="19"/>
      <c r="Y441" s="19"/>
      <c r="Z441" s="19"/>
      <c r="AA441" s="19"/>
      <c r="AB441" s="19"/>
      <c r="AC441" s="19" t="s">
        <v>51</v>
      </c>
      <c r="AD441" s="19" t="s">
        <v>53</v>
      </c>
      <c r="AE441" s="19" t="s">
        <v>2909</v>
      </c>
      <c r="AF441" s="19" t="s">
        <v>2910</v>
      </c>
      <c r="AG441" s="19" t="s">
        <v>272</v>
      </c>
      <c r="AH441" s="19" t="s">
        <v>1550</v>
      </c>
      <c r="AI441" s="19" t="s">
        <v>2911</v>
      </c>
      <c r="AJ441" s="19" t="s">
        <v>169</v>
      </c>
      <c r="AK441" s="19" t="s">
        <v>60</v>
      </c>
      <c r="AL441" s="19" t="s">
        <v>61</v>
      </c>
      <c r="AM441" s="19"/>
      <c r="AN441" s="70"/>
      <c r="AO441" s="85"/>
    </row>
    <row r="442" spans="1:41" ht="21.75" thickBot="1">
      <c r="A442" s="7">
        <v>90</v>
      </c>
      <c r="B442" s="166" t="s">
        <v>41</v>
      </c>
      <c r="C442" s="137" t="s">
        <v>2912</v>
      </c>
      <c r="D442" s="18" t="s">
        <v>1948</v>
      </c>
      <c r="E442" s="19" t="s">
        <v>73</v>
      </c>
      <c r="F442" s="65" t="s">
        <v>699</v>
      </c>
      <c r="G442" s="99" t="s">
        <v>2437</v>
      </c>
      <c r="H442" s="100" t="s">
        <v>2438</v>
      </c>
      <c r="I442" s="20">
        <v>2017</v>
      </c>
      <c r="J442" s="19">
        <v>1</v>
      </c>
      <c r="K442" s="31" t="s">
        <v>2913</v>
      </c>
      <c r="L442" s="22">
        <v>8446235389</v>
      </c>
      <c r="M442" s="19">
        <v>80</v>
      </c>
      <c r="N442" s="19"/>
      <c r="O442" s="19">
        <v>54</v>
      </c>
      <c r="P442" s="19" t="s">
        <v>109</v>
      </c>
      <c r="Q442" s="19"/>
      <c r="R442" s="19" t="s">
        <v>51</v>
      </c>
      <c r="S442" s="19" t="s">
        <v>51</v>
      </c>
      <c r="T442" s="19" t="s">
        <v>51</v>
      </c>
      <c r="U442" s="19"/>
      <c r="V442" s="19"/>
      <c r="W442" s="19"/>
      <c r="X442" s="19"/>
      <c r="Y442" s="19"/>
      <c r="Z442" s="19"/>
      <c r="AA442" s="19"/>
      <c r="AB442" s="19"/>
      <c r="AC442" s="19" t="s">
        <v>100</v>
      </c>
      <c r="AD442" s="19" t="s">
        <v>53</v>
      </c>
      <c r="AE442" s="19" t="s">
        <v>2914</v>
      </c>
      <c r="AF442" s="19" t="s">
        <v>1951</v>
      </c>
      <c r="AG442" s="19" t="s">
        <v>2915</v>
      </c>
      <c r="AH442" s="19" t="s">
        <v>280</v>
      </c>
      <c r="AI442" s="19" t="s">
        <v>2916</v>
      </c>
      <c r="AJ442" s="19" t="s">
        <v>150</v>
      </c>
      <c r="AK442" s="19" t="s">
        <v>60</v>
      </c>
      <c r="AL442" s="19" t="s">
        <v>61</v>
      </c>
      <c r="AM442" s="19"/>
      <c r="AN442" s="70"/>
      <c r="AO442" s="85"/>
    </row>
    <row r="443" spans="1:41" ht="24" thickBot="1">
      <c r="A443" s="7">
        <v>92</v>
      </c>
      <c r="B443" s="166" t="s">
        <v>41</v>
      </c>
      <c r="C443" s="62" t="s">
        <v>2917</v>
      </c>
      <c r="D443" s="18" t="s">
        <v>2918</v>
      </c>
      <c r="E443" s="19" t="s">
        <v>73</v>
      </c>
      <c r="F443" s="65" t="s">
        <v>699</v>
      </c>
      <c r="G443" s="99" t="s">
        <v>2437</v>
      </c>
      <c r="H443" s="100" t="s">
        <v>2438</v>
      </c>
      <c r="I443" s="20">
        <v>2017</v>
      </c>
      <c r="J443" s="19">
        <v>1</v>
      </c>
      <c r="K443" s="31" t="s">
        <v>2919</v>
      </c>
      <c r="L443" s="26">
        <v>8054010047</v>
      </c>
      <c r="M443" s="19" t="s">
        <v>2920</v>
      </c>
      <c r="N443" s="19" t="s">
        <v>50</v>
      </c>
      <c r="O443" s="19">
        <v>56.8</v>
      </c>
      <c r="P443" s="19" t="s">
        <v>109</v>
      </c>
      <c r="Q443" s="19" t="s">
        <v>50</v>
      </c>
      <c r="R443" s="19" t="s">
        <v>51</v>
      </c>
      <c r="S443" s="19" t="s">
        <v>51</v>
      </c>
      <c r="T443" s="19" t="s">
        <v>51</v>
      </c>
      <c r="U443" s="19"/>
      <c r="V443" s="19"/>
      <c r="W443" s="19"/>
      <c r="X443" s="19"/>
      <c r="Y443" s="19"/>
      <c r="Z443" s="19"/>
      <c r="AA443" s="19"/>
      <c r="AB443" s="19"/>
      <c r="AC443" s="19" t="s">
        <v>100</v>
      </c>
      <c r="AD443" s="19" t="s">
        <v>53</v>
      </c>
      <c r="AE443" s="19" t="s">
        <v>2921</v>
      </c>
      <c r="AF443" s="19" t="s">
        <v>2922</v>
      </c>
      <c r="AG443" s="19" t="s">
        <v>2923</v>
      </c>
      <c r="AH443" s="19" t="s">
        <v>208</v>
      </c>
      <c r="AI443" s="19" t="s">
        <v>2924</v>
      </c>
      <c r="AJ443" s="19" t="s">
        <v>59</v>
      </c>
      <c r="AK443" s="19" t="s">
        <v>60</v>
      </c>
      <c r="AL443" s="19" t="s">
        <v>61</v>
      </c>
      <c r="AM443" s="19"/>
      <c r="AN443" s="70"/>
      <c r="AO443" s="85"/>
    </row>
    <row r="444" spans="1:41" ht="21.75" thickBot="1">
      <c r="A444" s="7">
        <v>113</v>
      </c>
      <c r="B444" s="166" t="s">
        <v>41</v>
      </c>
      <c r="C444" s="17" t="s">
        <v>2925</v>
      </c>
      <c r="D444" s="18" t="s">
        <v>2214</v>
      </c>
      <c r="E444" s="19" t="s">
        <v>73</v>
      </c>
      <c r="F444" s="65" t="s">
        <v>699</v>
      </c>
      <c r="G444" s="99" t="s">
        <v>2437</v>
      </c>
      <c r="H444" s="100" t="s">
        <v>2438</v>
      </c>
      <c r="I444" s="20">
        <v>2017</v>
      </c>
      <c r="J444" s="19">
        <v>1</v>
      </c>
      <c r="K444" s="31" t="s">
        <v>2926</v>
      </c>
      <c r="L444" s="22">
        <v>8210474856</v>
      </c>
      <c r="M444" s="19"/>
      <c r="N444" s="19"/>
      <c r="O444" s="19"/>
      <c r="P444" s="19" t="s">
        <v>109</v>
      </c>
      <c r="Q444" s="19"/>
      <c r="R444" s="19" t="s">
        <v>51</v>
      </c>
      <c r="S444" s="19" t="s">
        <v>51</v>
      </c>
      <c r="T444" s="19" t="s">
        <v>51</v>
      </c>
      <c r="U444" s="19"/>
      <c r="V444" s="19"/>
      <c r="W444" s="19"/>
      <c r="X444" s="19"/>
      <c r="Y444" s="19"/>
      <c r="Z444" s="19"/>
      <c r="AA444" s="19"/>
      <c r="AB444" s="19"/>
      <c r="AC444" s="19"/>
      <c r="AD444" s="19" t="s">
        <v>53</v>
      </c>
      <c r="AE444" s="19"/>
      <c r="AF444" s="19"/>
      <c r="AG444" s="19"/>
      <c r="AH444" s="19"/>
      <c r="AI444" s="19"/>
      <c r="AJ444" s="19"/>
      <c r="AK444" s="19"/>
      <c r="AL444" s="19"/>
      <c r="AM444" s="19"/>
      <c r="AN444" s="70"/>
      <c r="AO444" s="85"/>
    </row>
    <row r="445" spans="1:41" ht="21.75" thickBot="1">
      <c r="A445" s="7">
        <v>162</v>
      </c>
      <c r="B445" s="166" t="s">
        <v>41</v>
      </c>
      <c r="C445" s="137" t="s">
        <v>2927</v>
      </c>
      <c r="D445" s="18" t="s">
        <v>2928</v>
      </c>
      <c r="E445" s="19" t="s">
        <v>73</v>
      </c>
      <c r="F445" s="65" t="s">
        <v>699</v>
      </c>
      <c r="G445" s="99" t="s">
        <v>2437</v>
      </c>
      <c r="H445" s="100" t="s">
        <v>2438</v>
      </c>
      <c r="I445" s="20">
        <v>2017</v>
      </c>
      <c r="J445" s="19">
        <v>1</v>
      </c>
      <c r="K445" s="138" t="s">
        <v>2929</v>
      </c>
      <c r="L445" s="22">
        <v>9637612527</v>
      </c>
      <c r="M445" s="19">
        <v>65</v>
      </c>
      <c r="N445" s="19" t="s">
        <v>48</v>
      </c>
      <c r="O445" s="19">
        <v>57.23</v>
      </c>
      <c r="P445" s="19" t="s">
        <v>109</v>
      </c>
      <c r="Q445" s="19" t="s">
        <v>65</v>
      </c>
      <c r="R445" s="19" t="s">
        <v>51</v>
      </c>
      <c r="S445" s="19" t="s">
        <v>51</v>
      </c>
      <c r="T445" s="19" t="s">
        <v>51</v>
      </c>
      <c r="U445" s="19"/>
      <c r="V445" s="19"/>
      <c r="W445" s="19"/>
      <c r="X445" s="19"/>
      <c r="Y445" s="19"/>
      <c r="Z445" s="19"/>
      <c r="AA445" s="19"/>
      <c r="AB445" s="19"/>
      <c r="AC445" s="19" t="s">
        <v>100</v>
      </c>
      <c r="AD445" s="19" t="s">
        <v>53</v>
      </c>
      <c r="AE445" s="19" t="s">
        <v>2930</v>
      </c>
      <c r="AF445" s="19" t="s">
        <v>2931</v>
      </c>
      <c r="AG445" s="19" t="s">
        <v>2932</v>
      </c>
      <c r="AH445" s="19" t="s">
        <v>760</v>
      </c>
      <c r="AI445" s="19">
        <v>8830063023</v>
      </c>
      <c r="AJ445" s="19" t="s">
        <v>59</v>
      </c>
      <c r="AK445" s="19" t="s">
        <v>60</v>
      </c>
      <c r="AL445" s="19" t="s">
        <v>61</v>
      </c>
      <c r="AM445" s="19"/>
      <c r="AN445" s="70"/>
      <c r="AO445" s="85"/>
    </row>
    <row r="446" spans="1:41" ht="21.75" thickBot="1">
      <c r="A446" s="7">
        <v>193</v>
      </c>
      <c r="B446" s="166" t="s">
        <v>41</v>
      </c>
      <c r="C446" s="137" t="s">
        <v>2933</v>
      </c>
      <c r="D446" s="18" t="s">
        <v>2934</v>
      </c>
      <c r="E446" s="19" t="s">
        <v>44</v>
      </c>
      <c r="F446" s="65" t="s">
        <v>699</v>
      </c>
      <c r="G446" s="99" t="s">
        <v>2437</v>
      </c>
      <c r="H446" s="100" t="s">
        <v>2438</v>
      </c>
      <c r="I446" s="20">
        <v>2017</v>
      </c>
      <c r="J446" s="19">
        <v>1</v>
      </c>
      <c r="K446" s="138" t="s">
        <v>2935</v>
      </c>
      <c r="L446" s="22">
        <v>7058545378</v>
      </c>
      <c r="M446" s="19">
        <v>74.400000000000006</v>
      </c>
      <c r="N446" s="19" t="s">
        <v>48</v>
      </c>
      <c r="O446" s="19">
        <v>84.15</v>
      </c>
      <c r="P446" s="19" t="s">
        <v>49</v>
      </c>
      <c r="Q446" s="19" t="s">
        <v>65</v>
      </c>
      <c r="R446" s="19" t="s">
        <v>51</v>
      </c>
      <c r="S446" s="19" t="s">
        <v>51</v>
      </c>
      <c r="T446" s="19" t="s">
        <v>51</v>
      </c>
      <c r="U446" s="19"/>
      <c r="V446" s="19"/>
      <c r="W446" s="19"/>
      <c r="X446" s="19"/>
      <c r="Y446" s="19"/>
      <c r="Z446" s="19"/>
      <c r="AA446" s="19"/>
      <c r="AB446" s="19"/>
      <c r="AC446" s="19" t="s">
        <v>52</v>
      </c>
      <c r="AD446" s="19" t="s">
        <v>53</v>
      </c>
      <c r="AE446" s="19" t="s">
        <v>2936</v>
      </c>
      <c r="AF446" s="19" t="s">
        <v>2937</v>
      </c>
      <c r="AG446" s="19" t="s">
        <v>2938</v>
      </c>
      <c r="AH446" s="19" t="s">
        <v>2939</v>
      </c>
      <c r="AI446" s="19" t="s">
        <v>2940</v>
      </c>
      <c r="AJ446" s="19" t="s">
        <v>59</v>
      </c>
      <c r="AK446" s="19" t="s">
        <v>133</v>
      </c>
      <c r="AL446" s="19" t="s">
        <v>61</v>
      </c>
      <c r="AM446" s="19"/>
      <c r="AN446" s="70"/>
      <c r="AO446" s="85"/>
    </row>
    <row r="447" spans="1:41" ht="21.75" thickBot="1">
      <c r="A447" s="7">
        <v>220</v>
      </c>
      <c r="B447" s="166" t="s">
        <v>41</v>
      </c>
      <c r="C447" s="137" t="s">
        <v>2941</v>
      </c>
      <c r="D447" s="18" t="s">
        <v>2942</v>
      </c>
      <c r="E447" s="19" t="s">
        <v>73</v>
      </c>
      <c r="F447" s="65" t="s">
        <v>699</v>
      </c>
      <c r="G447" s="99" t="s">
        <v>2437</v>
      </c>
      <c r="H447" s="100" t="s">
        <v>2438</v>
      </c>
      <c r="I447" s="20">
        <v>2017</v>
      </c>
      <c r="J447" s="19">
        <v>1</v>
      </c>
      <c r="K447" s="138" t="s">
        <v>2943</v>
      </c>
      <c r="L447" s="22">
        <v>9623628506</v>
      </c>
      <c r="M447" s="19">
        <v>78.2</v>
      </c>
      <c r="N447" s="19" t="s">
        <v>48</v>
      </c>
      <c r="O447" s="19">
        <v>50</v>
      </c>
      <c r="P447" s="19" t="s">
        <v>109</v>
      </c>
      <c r="Q447" s="19" t="s">
        <v>65</v>
      </c>
      <c r="R447" s="19" t="s">
        <v>51</v>
      </c>
      <c r="S447" s="19" t="s">
        <v>51</v>
      </c>
      <c r="T447" s="19" t="s">
        <v>51</v>
      </c>
      <c r="U447" s="19"/>
      <c r="V447" s="19"/>
      <c r="W447" s="19"/>
      <c r="X447" s="19"/>
      <c r="Y447" s="19"/>
      <c r="Z447" s="19"/>
      <c r="AA447" s="19"/>
      <c r="AB447" s="19"/>
      <c r="AC447" s="19" t="s">
        <v>100</v>
      </c>
      <c r="AD447" s="19" t="s">
        <v>53</v>
      </c>
      <c r="AE447" s="19" t="s">
        <v>2944</v>
      </c>
      <c r="AF447" s="19" t="s">
        <v>2945</v>
      </c>
      <c r="AG447" s="19" t="s">
        <v>883</v>
      </c>
      <c r="AH447" s="19" t="s">
        <v>956</v>
      </c>
      <c r="AI447" s="19" t="s">
        <v>2946</v>
      </c>
      <c r="AJ447" s="19" t="s">
        <v>71</v>
      </c>
      <c r="AK447" s="19" t="s">
        <v>60</v>
      </c>
      <c r="AL447" s="19" t="s">
        <v>61</v>
      </c>
      <c r="AM447" s="19"/>
      <c r="AN447" s="70"/>
      <c r="AO447" s="85"/>
    </row>
    <row r="448" spans="1:41" ht="21.75" thickBot="1">
      <c r="A448" s="7">
        <v>222</v>
      </c>
      <c r="B448" s="166" t="s">
        <v>41</v>
      </c>
      <c r="C448" s="137" t="s">
        <v>2947</v>
      </c>
      <c r="D448" s="18" t="s">
        <v>2948</v>
      </c>
      <c r="E448" s="19" t="s">
        <v>73</v>
      </c>
      <c r="F448" s="65" t="s">
        <v>699</v>
      </c>
      <c r="G448" s="99" t="s">
        <v>2437</v>
      </c>
      <c r="H448" s="100" t="s">
        <v>2438</v>
      </c>
      <c r="I448" s="20">
        <v>2017</v>
      </c>
      <c r="J448" s="19">
        <v>1</v>
      </c>
      <c r="K448" s="138" t="s">
        <v>2949</v>
      </c>
      <c r="L448" s="22">
        <v>9767957004</v>
      </c>
      <c r="M448" s="19">
        <v>68.8</v>
      </c>
      <c r="N448" s="19" t="s">
        <v>48</v>
      </c>
      <c r="O448" s="19">
        <v>53.08</v>
      </c>
      <c r="P448" s="19" t="s">
        <v>49</v>
      </c>
      <c r="Q448" s="19" t="s">
        <v>65</v>
      </c>
      <c r="R448" s="19" t="s">
        <v>51</v>
      </c>
      <c r="S448" s="19" t="s">
        <v>51</v>
      </c>
      <c r="T448" s="19" t="s">
        <v>51</v>
      </c>
      <c r="U448" s="19"/>
      <c r="V448" s="19"/>
      <c r="W448" s="19"/>
      <c r="X448" s="19"/>
      <c r="Y448" s="19"/>
      <c r="Z448" s="19"/>
      <c r="AA448" s="19"/>
      <c r="AB448" s="19"/>
      <c r="AC448" s="19" t="s">
        <v>100</v>
      </c>
      <c r="AD448" s="19" t="s">
        <v>53</v>
      </c>
      <c r="AE448" s="19" t="s">
        <v>2950</v>
      </c>
      <c r="AF448" s="19" t="s">
        <v>2951</v>
      </c>
      <c r="AG448" s="19" t="s">
        <v>1932</v>
      </c>
      <c r="AH448" s="19" t="s">
        <v>2952</v>
      </c>
      <c r="AI448" s="19" t="s">
        <v>2953</v>
      </c>
      <c r="AJ448" s="19" t="s">
        <v>71</v>
      </c>
      <c r="AK448" s="19" t="s">
        <v>60</v>
      </c>
      <c r="AL448" s="19" t="s">
        <v>61</v>
      </c>
      <c r="AM448" s="19"/>
      <c r="AN448" s="70"/>
      <c r="AO448" s="85"/>
    </row>
    <row r="449" spans="1:41" ht="21.75" thickBot="1">
      <c r="A449" s="7">
        <v>265</v>
      </c>
      <c r="B449" s="166" t="s">
        <v>41</v>
      </c>
      <c r="C449" s="137" t="s">
        <v>2954</v>
      </c>
      <c r="D449" s="18" t="s">
        <v>2955</v>
      </c>
      <c r="E449" s="19" t="s">
        <v>44</v>
      </c>
      <c r="F449" s="65" t="s">
        <v>699</v>
      </c>
      <c r="G449" s="99" t="s">
        <v>2437</v>
      </c>
      <c r="H449" s="100" t="s">
        <v>2438</v>
      </c>
      <c r="I449" s="20">
        <v>2017</v>
      </c>
      <c r="J449" s="19">
        <v>1</v>
      </c>
      <c r="K449" s="138" t="s">
        <v>2956</v>
      </c>
      <c r="L449" s="22">
        <v>9561311675</v>
      </c>
      <c r="M449" s="19">
        <v>86.2</v>
      </c>
      <c r="N449" s="19" t="s">
        <v>50</v>
      </c>
      <c r="O449" s="19">
        <v>70.400000000000006</v>
      </c>
      <c r="P449" s="19" t="s">
        <v>109</v>
      </c>
      <c r="Q449" s="19" t="s">
        <v>50</v>
      </c>
      <c r="R449" s="19" t="s">
        <v>51</v>
      </c>
      <c r="S449" s="19" t="s">
        <v>51</v>
      </c>
      <c r="T449" s="19" t="s">
        <v>51</v>
      </c>
      <c r="U449" s="19"/>
      <c r="V449" s="19"/>
      <c r="W449" s="19"/>
      <c r="X449" s="19"/>
      <c r="Y449" s="19"/>
      <c r="Z449" s="19"/>
      <c r="AA449" s="19"/>
      <c r="AB449" s="19"/>
      <c r="AC449" s="19" t="s">
        <v>100</v>
      </c>
      <c r="AD449" s="19" t="s">
        <v>53</v>
      </c>
      <c r="AE449" s="19" t="s">
        <v>2957</v>
      </c>
      <c r="AF449" s="19" t="s">
        <v>2958</v>
      </c>
      <c r="AG449" s="19" t="s">
        <v>77</v>
      </c>
      <c r="AH449" s="19" t="s">
        <v>558</v>
      </c>
      <c r="AI449" s="19" t="s">
        <v>2959</v>
      </c>
      <c r="AJ449" s="19" t="s">
        <v>150</v>
      </c>
      <c r="AK449" s="19" t="s">
        <v>60</v>
      </c>
      <c r="AL449" s="19" t="s">
        <v>61</v>
      </c>
      <c r="AM449" s="19"/>
      <c r="AN449" s="70"/>
      <c r="AO449" s="85"/>
    </row>
    <row r="450" spans="1:41" ht="21.75" thickBot="1">
      <c r="A450" s="7">
        <v>271</v>
      </c>
      <c r="B450" s="166" t="s">
        <v>41</v>
      </c>
      <c r="C450" s="137" t="s">
        <v>2960</v>
      </c>
      <c r="D450" s="18" t="s">
        <v>2961</v>
      </c>
      <c r="E450" s="19" t="s">
        <v>73</v>
      </c>
      <c r="F450" s="65" t="s">
        <v>699</v>
      </c>
      <c r="G450" s="99" t="s">
        <v>2437</v>
      </c>
      <c r="H450" s="100" t="s">
        <v>2438</v>
      </c>
      <c r="I450" s="20">
        <v>2017</v>
      </c>
      <c r="J450" s="19">
        <v>1</v>
      </c>
      <c r="K450" s="138" t="s">
        <v>2962</v>
      </c>
      <c r="L450" s="22">
        <v>7219533255</v>
      </c>
      <c r="M450" s="19" t="s">
        <v>528</v>
      </c>
      <c r="N450" s="19" t="s">
        <v>50</v>
      </c>
      <c r="O450" s="19">
        <v>61</v>
      </c>
      <c r="P450" s="19" t="s">
        <v>109</v>
      </c>
      <c r="Q450" s="19" t="s">
        <v>65</v>
      </c>
      <c r="R450" s="19" t="s">
        <v>51</v>
      </c>
      <c r="S450" s="19" t="s">
        <v>51</v>
      </c>
      <c r="T450" s="19" t="s">
        <v>51</v>
      </c>
      <c r="U450" s="19"/>
      <c r="V450" s="19"/>
      <c r="W450" s="19"/>
      <c r="X450" s="19"/>
      <c r="Y450" s="19"/>
      <c r="Z450" s="19"/>
      <c r="AA450" s="19"/>
      <c r="AB450" s="19"/>
      <c r="AC450" s="19" t="s">
        <v>100</v>
      </c>
      <c r="AD450" s="19" t="s">
        <v>53</v>
      </c>
      <c r="AE450" s="19" t="s">
        <v>2963</v>
      </c>
      <c r="AF450" s="19" t="s">
        <v>2964</v>
      </c>
      <c r="AG450" s="19" t="s">
        <v>279</v>
      </c>
      <c r="AH450" s="19" t="s">
        <v>78</v>
      </c>
      <c r="AI450" s="19" t="s">
        <v>2965</v>
      </c>
      <c r="AJ450" s="19" t="s">
        <v>2966</v>
      </c>
      <c r="AK450" s="19" t="s">
        <v>60</v>
      </c>
      <c r="AL450" s="19" t="s">
        <v>61</v>
      </c>
      <c r="AM450" s="19"/>
      <c r="AN450" s="70"/>
      <c r="AO450" s="85"/>
    </row>
    <row r="451" spans="1:41" ht="21.75" thickBot="1">
      <c r="A451" s="7">
        <v>279</v>
      </c>
      <c r="B451" s="166" t="s">
        <v>41</v>
      </c>
      <c r="C451" s="137" t="s">
        <v>2967</v>
      </c>
      <c r="D451" s="18" t="s">
        <v>2968</v>
      </c>
      <c r="E451" s="19" t="s">
        <v>73</v>
      </c>
      <c r="F451" s="65" t="s">
        <v>699</v>
      </c>
      <c r="G451" s="99" t="s">
        <v>2437</v>
      </c>
      <c r="H451" s="100" t="s">
        <v>2438</v>
      </c>
      <c r="I451" s="20">
        <v>2017</v>
      </c>
      <c r="J451" s="19">
        <v>1</v>
      </c>
      <c r="K451" s="138" t="s">
        <v>2969</v>
      </c>
      <c r="L451" s="22">
        <v>9579801773</v>
      </c>
      <c r="M451" s="19">
        <v>73.2</v>
      </c>
      <c r="N451" s="19" t="s">
        <v>48</v>
      </c>
      <c r="O451" s="19">
        <v>50</v>
      </c>
      <c r="P451" s="19" t="s">
        <v>109</v>
      </c>
      <c r="Q451" s="19" t="s">
        <v>65</v>
      </c>
      <c r="R451" s="19" t="s">
        <v>51</v>
      </c>
      <c r="S451" s="19" t="s">
        <v>51</v>
      </c>
      <c r="T451" s="19" t="s">
        <v>51</v>
      </c>
      <c r="U451" s="19"/>
      <c r="V451" s="19"/>
      <c r="W451" s="19"/>
      <c r="X451" s="19"/>
      <c r="Y451" s="19"/>
      <c r="Z451" s="19"/>
      <c r="AA451" s="19"/>
      <c r="AB451" s="19"/>
      <c r="AC451" s="19" t="s">
        <v>100</v>
      </c>
      <c r="AD451" s="19" t="s">
        <v>53</v>
      </c>
      <c r="AE451" s="19" t="s">
        <v>2970</v>
      </c>
      <c r="AF451" s="19" t="s">
        <v>2971</v>
      </c>
      <c r="AG451" s="19" t="s">
        <v>2972</v>
      </c>
      <c r="AH451" s="19" t="s">
        <v>2973</v>
      </c>
      <c r="AI451" s="19">
        <v>9579801773</v>
      </c>
      <c r="AJ451" s="19" t="s">
        <v>178</v>
      </c>
      <c r="AK451" s="19" t="s">
        <v>178</v>
      </c>
      <c r="AL451" s="19" t="s">
        <v>61</v>
      </c>
      <c r="AM451" s="19"/>
      <c r="AN451" s="70"/>
      <c r="AO451" s="85"/>
    </row>
    <row r="452" spans="1:41" ht="21.75" thickBot="1">
      <c r="A452" s="7">
        <v>300</v>
      </c>
      <c r="B452" s="170" t="s">
        <v>41</v>
      </c>
      <c r="C452" s="137" t="s">
        <v>2974</v>
      </c>
      <c r="D452" s="18" t="s">
        <v>2975</v>
      </c>
      <c r="E452" s="19" t="s">
        <v>73</v>
      </c>
      <c r="F452" s="65" t="s">
        <v>699</v>
      </c>
      <c r="G452" s="99" t="s">
        <v>2437</v>
      </c>
      <c r="H452" s="100" t="s">
        <v>2438</v>
      </c>
      <c r="I452" s="20">
        <v>2017</v>
      </c>
      <c r="J452" s="19">
        <v>1</v>
      </c>
      <c r="K452" s="138" t="s">
        <v>2976</v>
      </c>
      <c r="L452" s="22">
        <v>9423159681</v>
      </c>
      <c r="M452" s="19">
        <v>57.2</v>
      </c>
      <c r="N452" s="19" t="s">
        <v>48</v>
      </c>
      <c r="O452" s="19">
        <v>56.6</v>
      </c>
      <c r="P452" s="19" t="s">
        <v>109</v>
      </c>
      <c r="Q452" s="19" t="s">
        <v>65</v>
      </c>
      <c r="R452" s="19" t="s">
        <v>51</v>
      </c>
      <c r="S452" s="19" t="s">
        <v>51</v>
      </c>
      <c r="T452" s="19" t="s">
        <v>51</v>
      </c>
      <c r="U452" s="19"/>
      <c r="V452" s="19"/>
      <c r="W452" s="19"/>
      <c r="X452" s="19"/>
      <c r="Y452" s="19"/>
      <c r="Z452" s="19"/>
      <c r="AA452" s="19"/>
      <c r="AB452" s="19"/>
      <c r="AC452" s="19" t="s">
        <v>51</v>
      </c>
      <c r="AD452" s="19" t="s">
        <v>53</v>
      </c>
      <c r="AE452" s="19" t="s">
        <v>2977</v>
      </c>
      <c r="AF452" s="19" t="s">
        <v>2978</v>
      </c>
      <c r="AG452" s="19" t="s">
        <v>2979</v>
      </c>
      <c r="AH452" s="19" t="s">
        <v>956</v>
      </c>
      <c r="AI452" s="19" t="s">
        <v>2980</v>
      </c>
      <c r="AJ452" s="19" t="s">
        <v>59</v>
      </c>
      <c r="AK452" s="19" t="s">
        <v>60</v>
      </c>
      <c r="AL452" s="19" t="s">
        <v>61</v>
      </c>
      <c r="AM452" s="19"/>
      <c r="AN452" s="70"/>
      <c r="AO452" s="85"/>
    </row>
    <row r="453" spans="1:41" ht="21.75" thickBot="1">
      <c r="A453" s="7">
        <v>334</v>
      </c>
      <c r="B453" s="166" t="s">
        <v>41</v>
      </c>
      <c r="C453" s="137" t="s">
        <v>2981</v>
      </c>
      <c r="D453" s="18" t="s">
        <v>2982</v>
      </c>
      <c r="E453" s="19" t="s">
        <v>73</v>
      </c>
      <c r="F453" s="65" t="s">
        <v>699</v>
      </c>
      <c r="G453" s="99" t="s">
        <v>2437</v>
      </c>
      <c r="H453" s="100" t="s">
        <v>2438</v>
      </c>
      <c r="I453" s="20">
        <v>2017</v>
      </c>
      <c r="J453" s="19">
        <v>1</v>
      </c>
      <c r="K453" s="138" t="s">
        <v>2983</v>
      </c>
      <c r="L453" s="22">
        <v>9763752465</v>
      </c>
      <c r="M453" s="19">
        <v>59.2</v>
      </c>
      <c r="N453" s="19" t="s">
        <v>48</v>
      </c>
      <c r="O453" s="19">
        <v>49.54</v>
      </c>
      <c r="P453" s="19"/>
      <c r="Q453" s="19" t="s">
        <v>65</v>
      </c>
      <c r="R453" s="19" t="s">
        <v>51</v>
      </c>
      <c r="S453" s="19" t="s">
        <v>51</v>
      </c>
      <c r="T453" s="19" t="s">
        <v>51</v>
      </c>
      <c r="U453" s="19"/>
      <c r="V453" s="19"/>
      <c r="W453" s="19"/>
      <c r="X453" s="19"/>
      <c r="Y453" s="19"/>
      <c r="Z453" s="19"/>
      <c r="AA453" s="19"/>
      <c r="AB453" s="19"/>
      <c r="AC453" s="19" t="s">
        <v>51</v>
      </c>
      <c r="AD453" s="19" t="s">
        <v>53</v>
      </c>
      <c r="AE453" s="19" t="s">
        <v>2984</v>
      </c>
      <c r="AF453" s="19" t="s">
        <v>2985</v>
      </c>
      <c r="AG453" s="19" t="s">
        <v>2986</v>
      </c>
      <c r="AH453" s="19" t="s">
        <v>2987</v>
      </c>
      <c r="AI453" s="19" t="s">
        <v>2988</v>
      </c>
      <c r="AJ453" s="19" t="s">
        <v>59</v>
      </c>
      <c r="AK453" s="19" t="s">
        <v>60</v>
      </c>
      <c r="AL453" s="19" t="s">
        <v>61</v>
      </c>
      <c r="AM453" s="19"/>
      <c r="AN453" s="70"/>
      <c r="AO453" s="85"/>
    </row>
    <row r="454" spans="1:41" ht="21.75" thickBot="1">
      <c r="A454" s="7">
        <v>347</v>
      </c>
      <c r="B454" s="166" t="s">
        <v>41</v>
      </c>
      <c r="C454" s="137" t="s">
        <v>2989</v>
      </c>
      <c r="D454" s="18" t="s">
        <v>2990</v>
      </c>
      <c r="E454" s="19" t="s">
        <v>44</v>
      </c>
      <c r="F454" s="65" t="s">
        <v>699</v>
      </c>
      <c r="G454" s="99" t="s">
        <v>2437</v>
      </c>
      <c r="H454" s="100" t="s">
        <v>2438</v>
      </c>
      <c r="I454" s="20">
        <v>2017</v>
      </c>
      <c r="J454" s="19">
        <v>1</v>
      </c>
      <c r="K454" s="138" t="s">
        <v>2991</v>
      </c>
      <c r="L454" s="22">
        <v>7219557161</v>
      </c>
      <c r="M454" s="19">
        <v>40</v>
      </c>
      <c r="N454" s="19" t="s">
        <v>48</v>
      </c>
      <c r="O454" s="19">
        <v>46.33</v>
      </c>
      <c r="P454" s="19" t="s">
        <v>109</v>
      </c>
      <c r="Q454" s="19" t="s">
        <v>65</v>
      </c>
      <c r="R454" s="19" t="s">
        <v>51</v>
      </c>
      <c r="S454" s="19" t="s">
        <v>51</v>
      </c>
      <c r="T454" s="19" t="s">
        <v>51</v>
      </c>
      <c r="U454" s="19"/>
      <c r="V454" s="19"/>
      <c r="W454" s="19"/>
      <c r="X454" s="19"/>
      <c r="Y454" s="19"/>
      <c r="Z454" s="19"/>
      <c r="AA454" s="19"/>
      <c r="AB454" s="19"/>
      <c r="AC454" s="19" t="s">
        <v>100</v>
      </c>
      <c r="AD454" s="19" t="s">
        <v>53</v>
      </c>
      <c r="AE454" s="19" t="s">
        <v>2992</v>
      </c>
      <c r="AF454" s="19" t="s">
        <v>2993</v>
      </c>
      <c r="AG454" s="19" t="s">
        <v>2994</v>
      </c>
      <c r="AH454" s="19" t="s">
        <v>1719</v>
      </c>
      <c r="AI454" s="19" t="s">
        <v>2995</v>
      </c>
      <c r="AJ454" s="19" t="s">
        <v>150</v>
      </c>
      <c r="AK454" s="19" t="s">
        <v>60</v>
      </c>
      <c r="AL454" s="19" t="s">
        <v>61</v>
      </c>
      <c r="AM454" s="19"/>
      <c r="AN454" s="70"/>
      <c r="AO454" s="85"/>
    </row>
    <row r="455" spans="1:41" ht="21.75" thickBot="1">
      <c r="A455" s="7">
        <v>395</v>
      </c>
      <c r="B455" s="166" t="s">
        <v>41</v>
      </c>
      <c r="C455" s="30" t="s">
        <v>2996</v>
      </c>
      <c r="D455" s="18" t="s">
        <v>2997</v>
      </c>
      <c r="E455" s="19" t="s">
        <v>73</v>
      </c>
      <c r="F455" s="65" t="s">
        <v>699</v>
      </c>
      <c r="G455" s="99" t="s">
        <v>2437</v>
      </c>
      <c r="H455" s="100" t="s">
        <v>2438</v>
      </c>
      <c r="I455" s="20">
        <v>2017</v>
      </c>
      <c r="J455" s="19">
        <v>1</v>
      </c>
      <c r="K455" s="31" t="s">
        <v>2998</v>
      </c>
      <c r="L455" s="22">
        <v>8888914208</v>
      </c>
      <c r="M455" s="19">
        <v>62</v>
      </c>
      <c r="N455" s="19" t="s">
        <v>48</v>
      </c>
      <c r="O455" s="19">
        <v>52</v>
      </c>
      <c r="P455" s="19" t="s">
        <v>49</v>
      </c>
      <c r="Q455" s="19" t="s">
        <v>65</v>
      </c>
      <c r="R455" s="19" t="s">
        <v>51</v>
      </c>
      <c r="S455" s="19" t="s">
        <v>51</v>
      </c>
      <c r="T455" s="19" t="s">
        <v>51</v>
      </c>
      <c r="U455" s="19"/>
      <c r="V455" s="19"/>
      <c r="W455" s="19"/>
      <c r="X455" s="19"/>
      <c r="Y455" s="19"/>
      <c r="Z455" s="19"/>
      <c r="AA455" s="19"/>
      <c r="AB455" s="19"/>
      <c r="AC455" s="19" t="s">
        <v>51</v>
      </c>
      <c r="AD455" s="19" t="s">
        <v>53</v>
      </c>
      <c r="AE455" s="19" t="s">
        <v>2999</v>
      </c>
      <c r="AF455" s="19" t="s">
        <v>3000</v>
      </c>
      <c r="AG455" s="19" t="s">
        <v>3001</v>
      </c>
      <c r="AH455" s="19" t="s">
        <v>884</v>
      </c>
      <c r="AI455" s="19" t="s">
        <v>3002</v>
      </c>
      <c r="AJ455" s="19" t="s">
        <v>71</v>
      </c>
      <c r="AK455" s="19" t="s">
        <v>60</v>
      </c>
      <c r="AL455" s="19" t="s">
        <v>61</v>
      </c>
      <c r="AM455" s="19"/>
      <c r="AN455" s="70"/>
      <c r="AO455" s="85"/>
    </row>
    <row r="456" spans="1:41" ht="21.75" thickBot="1">
      <c r="A456" s="7">
        <v>444</v>
      </c>
      <c r="B456" s="166" t="s">
        <v>41</v>
      </c>
      <c r="C456" s="137" t="s">
        <v>3003</v>
      </c>
      <c r="D456" s="18" t="s">
        <v>3004</v>
      </c>
      <c r="E456" s="19" t="s">
        <v>44</v>
      </c>
      <c r="F456" s="65" t="s">
        <v>699</v>
      </c>
      <c r="G456" s="99" t="s">
        <v>2437</v>
      </c>
      <c r="H456" s="100" t="s">
        <v>2438</v>
      </c>
      <c r="I456" s="20">
        <v>2017</v>
      </c>
      <c r="J456" s="19">
        <v>1</v>
      </c>
      <c r="K456" s="138" t="s">
        <v>3005</v>
      </c>
      <c r="L456" s="22">
        <v>7276590503</v>
      </c>
      <c r="M456" s="19" t="s">
        <v>1224</v>
      </c>
      <c r="N456" s="19" t="s">
        <v>50</v>
      </c>
      <c r="O456" s="19">
        <v>51.83</v>
      </c>
      <c r="P456" s="19" t="s">
        <v>109</v>
      </c>
      <c r="Q456" s="19" t="s">
        <v>65</v>
      </c>
      <c r="R456" s="19" t="s">
        <v>51</v>
      </c>
      <c r="S456" s="19" t="s">
        <v>51</v>
      </c>
      <c r="T456" s="19" t="s">
        <v>51</v>
      </c>
      <c r="U456" s="19"/>
      <c r="V456" s="19"/>
      <c r="W456" s="19"/>
      <c r="X456" s="19"/>
      <c r="Y456" s="19"/>
      <c r="Z456" s="19"/>
      <c r="AA456" s="19"/>
      <c r="AB456" s="19"/>
      <c r="AC456" s="19" t="s">
        <v>100</v>
      </c>
      <c r="AD456" s="19" t="s">
        <v>53</v>
      </c>
      <c r="AE456" s="19" t="s">
        <v>3006</v>
      </c>
      <c r="AF456" s="19" t="s">
        <v>3007</v>
      </c>
      <c r="AG456" s="19" t="s">
        <v>595</v>
      </c>
      <c r="AH456" s="19" t="s">
        <v>3008</v>
      </c>
      <c r="AI456" s="19" t="s">
        <v>3009</v>
      </c>
      <c r="AJ456" s="19" t="s">
        <v>59</v>
      </c>
      <c r="AK456" s="19" t="s">
        <v>60</v>
      </c>
      <c r="AL456" s="19" t="s">
        <v>61</v>
      </c>
      <c r="AM456" s="19"/>
      <c r="AN456" s="70"/>
      <c r="AO456" s="85"/>
    </row>
    <row r="457" spans="1:41" ht="21.75" thickBot="1">
      <c r="A457" s="7">
        <v>474</v>
      </c>
      <c r="B457" s="166" t="s">
        <v>41</v>
      </c>
      <c r="C457" s="137" t="s">
        <v>3010</v>
      </c>
      <c r="D457" s="18" t="s">
        <v>3011</v>
      </c>
      <c r="E457" s="19" t="s">
        <v>73</v>
      </c>
      <c r="F457" s="65" t="s">
        <v>699</v>
      </c>
      <c r="G457" s="99" t="s">
        <v>2437</v>
      </c>
      <c r="H457" s="100" t="s">
        <v>2438</v>
      </c>
      <c r="I457" s="20">
        <v>2017</v>
      </c>
      <c r="J457" s="19">
        <v>1</v>
      </c>
      <c r="K457" s="138" t="s">
        <v>3012</v>
      </c>
      <c r="L457" s="22">
        <v>9552172255</v>
      </c>
      <c r="M457" s="19">
        <v>43</v>
      </c>
      <c r="N457" s="19" t="s">
        <v>48</v>
      </c>
      <c r="O457" s="19">
        <v>42</v>
      </c>
      <c r="P457" s="19" t="s">
        <v>109</v>
      </c>
      <c r="Q457" s="19" t="s">
        <v>65</v>
      </c>
      <c r="R457" s="19" t="s">
        <v>51</v>
      </c>
      <c r="S457" s="19" t="s">
        <v>51</v>
      </c>
      <c r="T457" s="19" t="s">
        <v>51</v>
      </c>
      <c r="U457" s="19"/>
      <c r="V457" s="19"/>
      <c r="W457" s="19"/>
      <c r="X457" s="19"/>
      <c r="Y457" s="19"/>
      <c r="Z457" s="19"/>
      <c r="AA457" s="19"/>
      <c r="AB457" s="19"/>
      <c r="AC457" s="19" t="s">
        <v>51</v>
      </c>
      <c r="AD457" s="19" t="s">
        <v>53</v>
      </c>
      <c r="AE457" s="19" t="s">
        <v>3013</v>
      </c>
      <c r="AF457" s="19" t="s">
        <v>3014</v>
      </c>
      <c r="AG457" s="19" t="s">
        <v>1932</v>
      </c>
      <c r="AH457" s="19"/>
      <c r="AI457" s="19" t="s">
        <v>3015</v>
      </c>
      <c r="AJ457" s="19" t="s">
        <v>3016</v>
      </c>
      <c r="AK457" s="19" t="s">
        <v>60</v>
      </c>
      <c r="AL457" s="19" t="s">
        <v>61</v>
      </c>
      <c r="AM457" s="19"/>
      <c r="AN457" s="70"/>
      <c r="AO457" s="85"/>
    </row>
    <row r="458" spans="1:41" ht="21.75" thickBot="1">
      <c r="A458" s="7">
        <v>477</v>
      </c>
      <c r="B458" s="166" t="s">
        <v>41</v>
      </c>
      <c r="C458" s="17" t="s">
        <v>3017</v>
      </c>
      <c r="D458" s="18" t="s">
        <v>3018</v>
      </c>
      <c r="E458" s="19" t="s">
        <v>44</v>
      </c>
      <c r="F458" s="65" t="s">
        <v>699</v>
      </c>
      <c r="G458" s="99" t="s">
        <v>2437</v>
      </c>
      <c r="H458" s="100" t="s">
        <v>2438</v>
      </c>
      <c r="I458" s="20">
        <v>2017</v>
      </c>
      <c r="J458" s="19">
        <v>1</v>
      </c>
      <c r="K458" s="31" t="s">
        <v>3019</v>
      </c>
      <c r="L458" s="22">
        <v>9067168398</v>
      </c>
      <c r="M458" s="19">
        <v>80.02</v>
      </c>
      <c r="N458" s="19" t="s">
        <v>48</v>
      </c>
      <c r="O458" s="19">
        <v>67.8</v>
      </c>
      <c r="P458" s="19" t="s">
        <v>109</v>
      </c>
      <c r="Q458" s="19" t="s">
        <v>65</v>
      </c>
      <c r="R458" s="19" t="s">
        <v>51</v>
      </c>
      <c r="S458" s="19" t="s">
        <v>51</v>
      </c>
      <c r="T458" s="19" t="s">
        <v>51</v>
      </c>
      <c r="U458" s="19"/>
      <c r="V458" s="19"/>
      <c r="W458" s="19"/>
      <c r="X458" s="19"/>
      <c r="Y458" s="19"/>
      <c r="Z458" s="19"/>
      <c r="AA458" s="19"/>
      <c r="AB458" s="19"/>
      <c r="AC458" s="19" t="s">
        <v>100</v>
      </c>
      <c r="AD458" s="19" t="s">
        <v>53</v>
      </c>
      <c r="AE458" s="19" t="s">
        <v>3020</v>
      </c>
      <c r="AF458" s="19" t="s">
        <v>3021</v>
      </c>
      <c r="AG458" s="19" t="s">
        <v>3022</v>
      </c>
      <c r="AH458" s="19" t="s">
        <v>3023</v>
      </c>
      <c r="AI458" s="19" t="s">
        <v>3024</v>
      </c>
      <c r="AJ458" s="19"/>
      <c r="AK458" s="19" t="s">
        <v>133</v>
      </c>
      <c r="AL458" s="19" t="s">
        <v>61</v>
      </c>
      <c r="AM458" s="19"/>
      <c r="AN458" s="70"/>
      <c r="AO458" s="85"/>
    </row>
    <row r="459" spans="1:41" ht="35.25" thickBot="1">
      <c r="A459" s="7">
        <v>505</v>
      </c>
      <c r="B459" s="166" t="s">
        <v>41</v>
      </c>
      <c r="C459" s="62" t="s">
        <v>3025</v>
      </c>
      <c r="D459" s="18" t="s">
        <v>541</v>
      </c>
      <c r="E459" s="19" t="s">
        <v>73</v>
      </c>
      <c r="F459" s="65" t="s">
        <v>699</v>
      </c>
      <c r="G459" s="99" t="s">
        <v>2437</v>
      </c>
      <c r="H459" s="100" t="s">
        <v>2438</v>
      </c>
      <c r="I459" s="20">
        <v>2017</v>
      </c>
      <c r="J459" s="19">
        <v>1</v>
      </c>
      <c r="K459" s="190" t="s">
        <v>3026</v>
      </c>
      <c r="L459" s="26">
        <v>9595863886</v>
      </c>
      <c r="M459" s="19">
        <v>69</v>
      </c>
      <c r="N459" s="19" t="s">
        <v>48</v>
      </c>
      <c r="O459" s="19">
        <v>54.62</v>
      </c>
      <c r="P459" s="19" t="s">
        <v>109</v>
      </c>
      <c r="Q459" s="19" t="s">
        <v>65</v>
      </c>
      <c r="R459" s="19" t="s">
        <v>51</v>
      </c>
      <c r="S459" s="19" t="s">
        <v>51</v>
      </c>
      <c r="T459" s="19" t="s">
        <v>51</v>
      </c>
      <c r="U459" s="19"/>
      <c r="V459" s="19"/>
      <c r="W459" s="19"/>
      <c r="X459" s="19"/>
      <c r="Y459" s="19"/>
      <c r="Z459" s="19"/>
      <c r="AA459" s="19"/>
      <c r="AB459" s="19"/>
      <c r="AC459" s="19" t="s">
        <v>52</v>
      </c>
      <c r="AD459" s="19" t="s">
        <v>53</v>
      </c>
      <c r="AE459" s="19" t="s">
        <v>3027</v>
      </c>
      <c r="AF459" s="19" t="s">
        <v>3028</v>
      </c>
      <c r="AG459" s="19" t="s">
        <v>3029</v>
      </c>
      <c r="AH459" s="19" t="s">
        <v>3030</v>
      </c>
      <c r="AI459" s="19" t="s">
        <v>3031</v>
      </c>
      <c r="AJ459" s="19" t="s">
        <v>3032</v>
      </c>
      <c r="AK459" s="19" t="s">
        <v>133</v>
      </c>
      <c r="AL459" s="19" t="s">
        <v>61</v>
      </c>
      <c r="AM459" s="19"/>
      <c r="AN459" s="70"/>
      <c r="AO459" s="85"/>
    </row>
    <row r="460" spans="1:41" ht="21.75" thickBot="1">
      <c r="A460" s="7">
        <v>527</v>
      </c>
      <c r="B460" s="166" t="s">
        <v>41</v>
      </c>
      <c r="C460" s="137" t="s">
        <v>3033</v>
      </c>
      <c r="D460" s="18" t="s">
        <v>2380</v>
      </c>
      <c r="E460" s="19" t="s">
        <v>73</v>
      </c>
      <c r="F460" s="65" t="s">
        <v>699</v>
      </c>
      <c r="G460" s="99" t="s">
        <v>2437</v>
      </c>
      <c r="H460" s="100" t="s">
        <v>2438</v>
      </c>
      <c r="I460" s="20">
        <v>2017</v>
      </c>
      <c r="J460" s="19">
        <v>1</v>
      </c>
      <c r="K460" s="138" t="s">
        <v>3034</v>
      </c>
      <c r="L460" s="22">
        <v>9752880362</v>
      </c>
      <c r="M460" s="19" t="s">
        <v>1609</v>
      </c>
      <c r="N460" s="19" t="s">
        <v>50</v>
      </c>
      <c r="O460" s="19">
        <v>71</v>
      </c>
      <c r="P460" s="19" t="s">
        <v>49</v>
      </c>
      <c r="Q460" s="19" t="s">
        <v>50</v>
      </c>
      <c r="R460" s="19" t="s">
        <v>51</v>
      </c>
      <c r="S460" s="19" t="s">
        <v>51</v>
      </c>
      <c r="T460" s="19" t="s">
        <v>51</v>
      </c>
      <c r="U460" s="19"/>
      <c r="V460" s="19"/>
      <c r="W460" s="19"/>
      <c r="X460" s="19"/>
      <c r="Y460" s="19"/>
      <c r="Z460" s="19"/>
      <c r="AA460" s="19"/>
      <c r="AB460" s="19"/>
      <c r="AC460" s="19" t="s">
        <v>100</v>
      </c>
      <c r="AD460" s="19" t="s">
        <v>53</v>
      </c>
      <c r="AE460" s="19" t="s">
        <v>3035</v>
      </c>
      <c r="AF460" s="19" t="s">
        <v>3036</v>
      </c>
      <c r="AG460" s="19" t="s">
        <v>3037</v>
      </c>
      <c r="AH460" s="19" t="s">
        <v>2627</v>
      </c>
      <c r="AI460" s="19" t="s">
        <v>3038</v>
      </c>
      <c r="AJ460" s="19"/>
      <c r="AK460" s="19" t="s">
        <v>60</v>
      </c>
      <c r="AL460" s="19" t="s">
        <v>61</v>
      </c>
      <c r="AM460" s="19"/>
      <c r="AN460" s="70"/>
      <c r="AO460" s="85"/>
    </row>
    <row r="461" spans="1:41" ht="21.75" thickBot="1">
      <c r="A461" s="7">
        <v>528</v>
      </c>
      <c r="B461" s="166" t="s">
        <v>41</v>
      </c>
      <c r="C461" s="137" t="s">
        <v>3039</v>
      </c>
      <c r="D461" s="18" t="s">
        <v>3040</v>
      </c>
      <c r="E461" s="19" t="s">
        <v>73</v>
      </c>
      <c r="F461" s="65" t="s">
        <v>699</v>
      </c>
      <c r="G461" s="99" t="s">
        <v>2437</v>
      </c>
      <c r="H461" s="100" t="s">
        <v>2438</v>
      </c>
      <c r="I461" s="20">
        <v>2017</v>
      </c>
      <c r="J461" s="19">
        <v>1</v>
      </c>
      <c r="K461" s="138" t="s">
        <v>3041</v>
      </c>
      <c r="L461" s="22">
        <v>9075670492</v>
      </c>
      <c r="M461" s="19">
        <v>66.2</v>
      </c>
      <c r="N461" s="19" t="s">
        <v>48</v>
      </c>
      <c r="O461" s="19">
        <v>56.46</v>
      </c>
      <c r="P461" s="19" t="s">
        <v>49</v>
      </c>
      <c r="Q461" s="19" t="s">
        <v>65</v>
      </c>
      <c r="R461" s="19" t="s">
        <v>51</v>
      </c>
      <c r="S461" s="19" t="s">
        <v>51</v>
      </c>
      <c r="T461" s="19" t="s">
        <v>51</v>
      </c>
      <c r="U461" s="19"/>
      <c r="V461" s="19"/>
      <c r="W461" s="19"/>
      <c r="X461" s="19"/>
      <c r="Y461" s="19"/>
      <c r="Z461" s="19"/>
      <c r="AA461" s="19"/>
      <c r="AB461" s="19"/>
      <c r="AC461" s="19" t="s">
        <v>100</v>
      </c>
      <c r="AD461" s="19" t="s">
        <v>53</v>
      </c>
      <c r="AE461" s="19" t="s">
        <v>3042</v>
      </c>
      <c r="AF461" s="19" t="s">
        <v>316</v>
      </c>
      <c r="AG461" s="19" t="s">
        <v>977</v>
      </c>
      <c r="AH461" s="19" t="s">
        <v>113</v>
      </c>
      <c r="AI461" s="19">
        <v>9822830940</v>
      </c>
      <c r="AJ461" s="19" t="s">
        <v>71</v>
      </c>
      <c r="AK461" s="19" t="s">
        <v>60</v>
      </c>
      <c r="AL461" s="19" t="s">
        <v>61</v>
      </c>
      <c r="AM461" s="19"/>
      <c r="AN461" s="70"/>
      <c r="AO461" s="85"/>
    </row>
    <row r="462" spans="1:41" ht="21.75" thickBot="1">
      <c r="A462" s="7">
        <v>536</v>
      </c>
      <c r="B462" s="166" t="s">
        <v>41</v>
      </c>
      <c r="C462" s="137" t="s">
        <v>3043</v>
      </c>
      <c r="D462" s="18" t="s">
        <v>3044</v>
      </c>
      <c r="E462" s="19" t="s">
        <v>73</v>
      </c>
      <c r="F462" s="65" t="s">
        <v>699</v>
      </c>
      <c r="G462" s="99" t="s">
        <v>2437</v>
      </c>
      <c r="H462" s="100" t="s">
        <v>2438</v>
      </c>
      <c r="I462" s="20">
        <v>2017</v>
      </c>
      <c r="J462" s="19">
        <v>1</v>
      </c>
      <c r="K462" s="138" t="s">
        <v>3045</v>
      </c>
      <c r="L462" s="22">
        <v>8552828007</v>
      </c>
      <c r="M462" s="19">
        <v>68.8</v>
      </c>
      <c r="N462" s="19"/>
      <c r="O462" s="19">
        <v>52.77</v>
      </c>
      <c r="P462" s="19" t="s">
        <v>109</v>
      </c>
      <c r="Q462" s="19" t="s">
        <v>65</v>
      </c>
      <c r="R462" s="19" t="s">
        <v>51</v>
      </c>
      <c r="S462" s="19" t="s">
        <v>51</v>
      </c>
      <c r="T462" s="19" t="s">
        <v>51</v>
      </c>
      <c r="U462" s="19"/>
      <c r="V462" s="19"/>
      <c r="W462" s="19"/>
      <c r="X462" s="19"/>
      <c r="Y462" s="19"/>
      <c r="Z462" s="19"/>
      <c r="AA462" s="19"/>
      <c r="AB462" s="19"/>
      <c r="AC462" s="19" t="s">
        <v>51</v>
      </c>
      <c r="AD462" s="19" t="s">
        <v>53</v>
      </c>
      <c r="AE462" s="19" t="s">
        <v>3046</v>
      </c>
      <c r="AF462" s="19" t="s">
        <v>3047</v>
      </c>
      <c r="AG462" s="19" t="s">
        <v>1824</v>
      </c>
      <c r="AH462" s="19"/>
      <c r="AI462" s="19">
        <v>9823214649</v>
      </c>
      <c r="AJ462" s="19" t="s">
        <v>59</v>
      </c>
      <c r="AK462" s="19" t="s">
        <v>60</v>
      </c>
      <c r="AL462" s="19" t="s">
        <v>61</v>
      </c>
      <c r="AM462" s="19"/>
      <c r="AN462" s="70"/>
      <c r="AO462" s="85"/>
    </row>
    <row r="463" spans="1:41" ht="21.75" thickBot="1">
      <c r="A463" s="7">
        <v>555</v>
      </c>
      <c r="B463" s="166" t="s">
        <v>41</v>
      </c>
      <c r="C463" s="137" t="s">
        <v>3048</v>
      </c>
      <c r="D463" s="18" t="s">
        <v>3049</v>
      </c>
      <c r="E463" s="19" t="s">
        <v>73</v>
      </c>
      <c r="F463" s="65" t="s">
        <v>699</v>
      </c>
      <c r="G463" s="99" t="s">
        <v>2437</v>
      </c>
      <c r="H463" s="100" t="s">
        <v>2438</v>
      </c>
      <c r="I463" s="20">
        <v>2017</v>
      </c>
      <c r="J463" s="19">
        <v>1</v>
      </c>
      <c r="K463" s="138" t="s">
        <v>3050</v>
      </c>
      <c r="L463" s="22">
        <v>8340492893</v>
      </c>
      <c r="M463" s="19" t="s">
        <v>1388</v>
      </c>
      <c r="N463" s="19" t="s">
        <v>50</v>
      </c>
      <c r="O463" s="19">
        <v>59.9</v>
      </c>
      <c r="P463" s="19" t="s">
        <v>109</v>
      </c>
      <c r="Q463" s="19" t="s">
        <v>50</v>
      </c>
      <c r="R463" s="19" t="s">
        <v>51</v>
      </c>
      <c r="S463" s="19" t="s">
        <v>51</v>
      </c>
      <c r="T463" s="19" t="s">
        <v>51</v>
      </c>
      <c r="U463" s="19"/>
      <c r="V463" s="19"/>
      <c r="W463" s="19"/>
      <c r="X463" s="19"/>
      <c r="Y463" s="19"/>
      <c r="Z463" s="19"/>
      <c r="AA463" s="19"/>
      <c r="AB463" s="19"/>
      <c r="AC463" s="19" t="s">
        <v>51</v>
      </c>
      <c r="AD463" s="19" t="s">
        <v>53</v>
      </c>
      <c r="AE463" s="19" t="s">
        <v>3051</v>
      </c>
      <c r="AF463" s="19" t="s">
        <v>3052</v>
      </c>
      <c r="AG463" s="19" t="s">
        <v>3053</v>
      </c>
      <c r="AH463" s="19" t="s">
        <v>148</v>
      </c>
      <c r="AI463" s="19" t="s">
        <v>3054</v>
      </c>
      <c r="AJ463" s="19" t="s">
        <v>150</v>
      </c>
      <c r="AK463" s="19" t="s">
        <v>60</v>
      </c>
      <c r="AL463" s="19" t="s">
        <v>61</v>
      </c>
      <c r="AM463" s="19"/>
      <c r="AN463" s="70"/>
      <c r="AO463" s="85"/>
    </row>
    <row r="464" spans="1:41" ht="21.75" thickBot="1">
      <c r="A464" s="7">
        <v>565</v>
      </c>
      <c r="B464" s="166" t="s">
        <v>41</v>
      </c>
      <c r="C464" s="137" t="s">
        <v>3055</v>
      </c>
      <c r="D464" s="18" t="s">
        <v>3056</v>
      </c>
      <c r="E464" s="19" t="s">
        <v>73</v>
      </c>
      <c r="F464" s="65" t="s">
        <v>699</v>
      </c>
      <c r="G464" s="99" t="s">
        <v>2437</v>
      </c>
      <c r="H464" s="100" t="s">
        <v>2438</v>
      </c>
      <c r="I464" s="20">
        <v>2017</v>
      </c>
      <c r="J464" s="19">
        <v>1</v>
      </c>
      <c r="K464" s="138" t="s">
        <v>3057</v>
      </c>
      <c r="L464" s="22">
        <v>8698275880</v>
      </c>
      <c r="M464" s="19">
        <v>73.2</v>
      </c>
      <c r="N464" s="19" t="s">
        <v>48</v>
      </c>
      <c r="O464" s="19">
        <v>58.61</v>
      </c>
      <c r="P464" s="19"/>
      <c r="Q464" s="19" t="s">
        <v>65</v>
      </c>
      <c r="R464" s="19" t="s">
        <v>51</v>
      </c>
      <c r="S464" s="19" t="s">
        <v>51</v>
      </c>
      <c r="T464" s="19" t="s">
        <v>51</v>
      </c>
      <c r="U464" s="19"/>
      <c r="V464" s="19"/>
      <c r="W464" s="19"/>
      <c r="X464" s="19"/>
      <c r="Y464" s="19"/>
      <c r="Z464" s="19"/>
      <c r="AA464" s="19"/>
      <c r="AB464" s="19"/>
      <c r="AC464" s="19" t="s">
        <v>51</v>
      </c>
      <c r="AD464" s="19" t="s">
        <v>53</v>
      </c>
      <c r="AE464" s="19" t="s">
        <v>3058</v>
      </c>
      <c r="AF464" s="19" t="s">
        <v>3059</v>
      </c>
      <c r="AG464" s="19" t="s">
        <v>3060</v>
      </c>
      <c r="AH464" s="19" t="s">
        <v>248</v>
      </c>
      <c r="AI464" s="19">
        <v>9420382598</v>
      </c>
      <c r="AJ464" s="19" t="s">
        <v>150</v>
      </c>
      <c r="AK464" s="19" t="s">
        <v>60</v>
      </c>
      <c r="AL464" s="19" t="s">
        <v>61</v>
      </c>
      <c r="AM464" s="19"/>
      <c r="AN464" s="70"/>
      <c r="AO464" s="85"/>
    </row>
    <row r="465" spans="1:41" ht="21.75" thickBot="1">
      <c r="A465" s="7">
        <v>572</v>
      </c>
      <c r="B465" s="166" t="s">
        <v>41</v>
      </c>
      <c r="C465" s="137" t="s">
        <v>3061</v>
      </c>
      <c r="D465" s="18" t="s">
        <v>3062</v>
      </c>
      <c r="E465" s="19" t="s">
        <v>44</v>
      </c>
      <c r="F465" s="65" t="s">
        <v>699</v>
      </c>
      <c r="G465" s="99" t="s">
        <v>2437</v>
      </c>
      <c r="H465" s="100" t="s">
        <v>2438</v>
      </c>
      <c r="I465" s="20">
        <v>2017</v>
      </c>
      <c r="J465" s="19">
        <v>1</v>
      </c>
      <c r="K465" s="138" t="s">
        <v>3063</v>
      </c>
      <c r="L465" s="22">
        <v>9975094853</v>
      </c>
      <c r="M465" s="19">
        <v>70</v>
      </c>
      <c r="N465" s="19" t="s">
        <v>48</v>
      </c>
      <c r="O465" s="19">
        <v>50.15</v>
      </c>
      <c r="P465" s="19" t="s">
        <v>109</v>
      </c>
      <c r="Q465" s="19" t="s">
        <v>65</v>
      </c>
      <c r="R465" s="19" t="s">
        <v>51</v>
      </c>
      <c r="S465" s="19" t="s">
        <v>51</v>
      </c>
      <c r="T465" s="19" t="s">
        <v>51</v>
      </c>
      <c r="U465" s="19"/>
      <c r="V465" s="19"/>
      <c r="W465" s="19"/>
      <c r="X465" s="19"/>
      <c r="Y465" s="19"/>
      <c r="Z465" s="19"/>
      <c r="AA465" s="19"/>
      <c r="AB465" s="19"/>
      <c r="AC465" s="19" t="s">
        <v>51</v>
      </c>
      <c r="AD465" s="19" t="s">
        <v>53</v>
      </c>
      <c r="AE465" s="19" t="s">
        <v>3064</v>
      </c>
      <c r="AF465" s="19" t="s">
        <v>3065</v>
      </c>
      <c r="AG465" s="19" t="s">
        <v>1931</v>
      </c>
      <c r="AH465" s="19" t="s">
        <v>574</v>
      </c>
      <c r="AI465" s="19" t="s">
        <v>3066</v>
      </c>
      <c r="AJ465" s="19" t="s">
        <v>59</v>
      </c>
      <c r="AK465" s="19" t="s">
        <v>60</v>
      </c>
      <c r="AL465" s="19" t="s">
        <v>61</v>
      </c>
      <c r="AM465" s="19"/>
      <c r="AN465" s="70"/>
      <c r="AO465" s="85"/>
    </row>
    <row r="466" spans="1:41" ht="21.75" thickBot="1">
      <c r="A466" s="7">
        <v>579</v>
      </c>
      <c r="B466" s="166" t="s">
        <v>41</v>
      </c>
      <c r="C466" s="137" t="s">
        <v>3067</v>
      </c>
      <c r="D466" s="18" t="s">
        <v>3068</v>
      </c>
      <c r="E466" s="19" t="s">
        <v>73</v>
      </c>
      <c r="F466" s="65" t="s">
        <v>699</v>
      </c>
      <c r="G466" s="99" t="s">
        <v>2437</v>
      </c>
      <c r="H466" s="100" t="s">
        <v>2438</v>
      </c>
      <c r="I466" s="20">
        <v>2017</v>
      </c>
      <c r="J466" s="19">
        <v>1</v>
      </c>
      <c r="K466" s="138" t="s">
        <v>3069</v>
      </c>
      <c r="L466" s="22">
        <v>8888553982</v>
      </c>
      <c r="M466" s="19">
        <v>69.8</v>
      </c>
      <c r="N466" s="19" t="s">
        <v>48</v>
      </c>
      <c r="O466" s="19">
        <v>68</v>
      </c>
      <c r="P466" s="19" t="s">
        <v>109</v>
      </c>
      <c r="Q466" s="19" t="s">
        <v>65</v>
      </c>
      <c r="R466" s="19" t="s">
        <v>51</v>
      </c>
      <c r="S466" s="19" t="s">
        <v>51</v>
      </c>
      <c r="T466" s="19" t="s">
        <v>51</v>
      </c>
      <c r="U466" s="19"/>
      <c r="V466" s="19"/>
      <c r="W466" s="19"/>
      <c r="X466" s="19"/>
      <c r="Y466" s="19"/>
      <c r="Z466" s="19"/>
      <c r="AA466" s="19"/>
      <c r="AB466" s="19"/>
      <c r="AC466" s="19" t="s">
        <v>51</v>
      </c>
      <c r="AD466" s="19" t="s">
        <v>53</v>
      </c>
      <c r="AE466" s="19" t="s">
        <v>3070</v>
      </c>
      <c r="AF466" s="19" t="s">
        <v>3071</v>
      </c>
      <c r="AG466" s="19" t="s">
        <v>1188</v>
      </c>
      <c r="AH466" s="19" t="s">
        <v>1013</v>
      </c>
      <c r="AI466" s="19">
        <v>9730595585</v>
      </c>
      <c r="AJ466" s="19" t="s">
        <v>150</v>
      </c>
      <c r="AK466" s="19" t="s">
        <v>60</v>
      </c>
      <c r="AL466" s="19" t="s">
        <v>61</v>
      </c>
      <c r="AM466" s="19"/>
      <c r="AN466" s="70"/>
      <c r="AO466" s="85"/>
    </row>
    <row r="467" spans="1:41" ht="21.75" thickBot="1">
      <c r="A467" s="7">
        <v>55</v>
      </c>
      <c r="B467" s="166" t="s">
        <v>41</v>
      </c>
      <c r="C467" s="137" t="s">
        <v>3072</v>
      </c>
      <c r="D467" s="18" t="s">
        <v>3073</v>
      </c>
      <c r="E467" s="19" t="s">
        <v>44</v>
      </c>
      <c r="F467" s="65" t="s">
        <v>699</v>
      </c>
      <c r="G467" s="99" t="s">
        <v>914</v>
      </c>
      <c r="H467" s="100" t="s">
        <v>915</v>
      </c>
      <c r="I467" s="20">
        <v>2017</v>
      </c>
      <c r="J467" s="19">
        <v>1</v>
      </c>
      <c r="K467" s="138" t="s">
        <v>3074</v>
      </c>
      <c r="L467" s="22">
        <v>7028024251</v>
      </c>
      <c r="M467" s="19" t="s">
        <v>1224</v>
      </c>
      <c r="N467" s="19" t="s">
        <v>50</v>
      </c>
      <c r="O467" s="19">
        <v>56</v>
      </c>
      <c r="P467" s="19" t="s">
        <v>109</v>
      </c>
      <c r="Q467" s="19" t="s">
        <v>65</v>
      </c>
      <c r="R467" s="19" t="s">
        <v>51</v>
      </c>
      <c r="S467" s="19" t="s">
        <v>51</v>
      </c>
      <c r="T467" s="19" t="s">
        <v>51</v>
      </c>
      <c r="U467" s="19"/>
      <c r="V467" s="19"/>
      <c r="W467" s="19"/>
      <c r="X467" s="19"/>
      <c r="Y467" s="19"/>
      <c r="Z467" s="19"/>
      <c r="AA467" s="19"/>
      <c r="AB467" s="19"/>
      <c r="AC467" s="19" t="s">
        <v>100</v>
      </c>
      <c r="AD467" s="19" t="s">
        <v>53</v>
      </c>
      <c r="AE467" s="19" t="s">
        <v>3075</v>
      </c>
      <c r="AF467" s="19" t="s">
        <v>3076</v>
      </c>
      <c r="AG467" s="19" t="s">
        <v>3077</v>
      </c>
      <c r="AH467" s="19" t="s">
        <v>3078</v>
      </c>
      <c r="AI467" s="19" t="s">
        <v>3079</v>
      </c>
      <c r="AJ467" s="19" t="s">
        <v>59</v>
      </c>
      <c r="AK467" s="19" t="s">
        <v>60</v>
      </c>
      <c r="AL467" s="19" t="s">
        <v>61</v>
      </c>
      <c r="AM467" s="19"/>
      <c r="AN467" s="70"/>
      <c r="AO467" s="85"/>
    </row>
    <row r="468" spans="1:41" ht="24" thickBot="1">
      <c r="A468" s="7">
        <v>75</v>
      </c>
      <c r="B468" s="166" t="s">
        <v>41</v>
      </c>
      <c r="C468" s="62" t="s">
        <v>3080</v>
      </c>
      <c r="D468" s="18" t="s">
        <v>3081</v>
      </c>
      <c r="E468" s="19" t="s">
        <v>73</v>
      </c>
      <c r="F468" s="65" t="s">
        <v>699</v>
      </c>
      <c r="G468" s="99" t="s">
        <v>914</v>
      </c>
      <c r="H468" s="100" t="s">
        <v>915</v>
      </c>
      <c r="I468" s="20">
        <v>2017</v>
      </c>
      <c r="J468" s="19">
        <v>1</v>
      </c>
      <c r="K468" s="31" t="s">
        <v>3082</v>
      </c>
      <c r="L468" s="26">
        <v>9096052940</v>
      </c>
      <c r="M468" s="19" t="s">
        <v>3083</v>
      </c>
      <c r="N468" s="19" t="s">
        <v>50</v>
      </c>
      <c r="O468" s="19">
        <v>57.85</v>
      </c>
      <c r="P468" s="19" t="s">
        <v>109</v>
      </c>
      <c r="Q468" s="19" t="s">
        <v>65</v>
      </c>
      <c r="R468" s="19" t="s">
        <v>51</v>
      </c>
      <c r="S468" s="19" t="s">
        <v>51</v>
      </c>
      <c r="T468" s="19" t="s">
        <v>51</v>
      </c>
      <c r="U468" s="19"/>
      <c r="V468" s="19"/>
      <c r="W468" s="19"/>
      <c r="X468" s="19"/>
      <c r="Y468" s="19"/>
      <c r="Z468" s="19"/>
      <c r="AA468" s="19"/>
      <c r="AB468" s="19"/>
      <c r="AC468" s="19" t="s">
        <v>52</v>
      </c>
      <c r="AD468" s="19" t="s">
        <v>53</v>
      </c>
      <c r="AE468" s="19" t="s">
        <v>3084</v>
      </c>
      <c r="AF468" s="19" t="s">
        <v>3085</v>
      </c>
      <c r="AG468" s="19" t="s">
        <v>3086</v>
      </c>
      <c r="AH468" s="19" t="s">
        <v>78</v>
      </c>
      <c r="AI468" s="19" t="s">
        <v>3087</v>
      </c>
      <c r="AJ468" s="19"/>
      <c r="AK468" s="19" t="s">
        <v>60</v>
      </c>
      <c r="AL468" s="19" t="s">
        <v>61</v>
      </c>
      <c r="AM468" s="19"/>
      <c r="AN468" s="70"/>
      <c r="AO468" s="85"/>
    </row>
    <row r="469" spans="1:41" ht="21.75" thickBot="1">
      <c r="A469" s="7">
        <v>86</v>
      </c>
      <c r="B469" s="166" t="s">
        <v>41</v>
      </c>
      <c r="C469" s="137" t="s">
        <v>3088</v>
      </c>
      <c r="D469" s="18" t="s">
        <v>3089</v>
      </c>
      <c r="E469" s="19" t="s">
        <v>73</v>
      </c>
      <c r="F469" s="65" t="s">
        <v>699</v>
      </c>
      <c r="G469" s="99" t="s">
        <v>914</v>
      </c>
      <c r="H469" s="100" t="s">
        <v>915</v>
      </c>
      <c r="I469" s="20">
        <v>2017</v>
      </c>
      <c r="J469" s="19">
        <v>1</v>
      </c>
      <c r="K469" s="138" t="s">
        <v>3090</v>
      </c>
      <c r="L469" s="22">
        <v>8087134087</v>
      </c>
      <c r="M469" s="19">
        <v>66.2</v>
      </c>
      <c r="N469" s="19" t="s">
        <v>48</v>
      </c>
      <c r="O469" s="19">
        <v>69.540000000000006</v>
      </c>
      <c r="P469" s="19" t="s">
        <v>109</v>
      </c>
      <c r="Q469" s="19" t="s">
        <v>65</v>
      </c>
      <c r="R469" s="19" t="s">
        <v>51</v>
      </c>
      <c r="S469" s="19" t="s">
        <v>51</v>
      </c>
      <c r="T469" s="19" t="s">
        <v>51</v>
      </c>
      <c r="U469" s="19"/>
      <c r="V469" s="19"/>
      <c r="W469" s="19"/>
      <c r="X469" s="19"/>
      <c r="Y469" s="19"/>
      <c r="Z469" s="19"/>
      <c r="AA469" s="19"/>
      <c r="AB469" s="19"/>
      <c r="AC469" s="19" t="s">
        <v>100</v>
      </c>
      <c r="AD469" s="19" t="s">
        <v>53</v>
      </c>
      <c r="AE469" s="19" t="s">
        <v>3091</v>
      </c>
      <c r="AF469" s="19" t="s">
        <v>3092</v>
      </c>
      <c r="AG469" s="19" t="s">
        <v>3093</v>
      </c>
      <c r="AH469" s="19" t="s">
        <v>840</v>
      </c>
      <c r="AI469" s="19" t="s">
        <v>3094</v>
      </c>
      <c r="AJ469" s="19" t="s">
        <v>59</v>
      </c>
      <c r="AK469" s="19" t="s">
        <v>60</v>
      </c>
      <c r="AL469" s="19" t="s">
        <v>61</v>
      </c>
      <c r="AM469" s="19"/>
      <c r="AN469" s="70"/>
      <c r="AO469" s="85"/>
    </row>
    <row r="470" spans="1:41" ht="21.75" thickBot="1">
      <c r="A470" s="7">
        <v>120</v>
      </c>
      <c r="B470" s="166" t="s">
        <v>41</v>
      </c>
      <c r="C470" s="137" t="s">
        <v>3095</v>
      </c>
      <c r="D470" s="18" t="s">
        <v>3096</v>
      </c>
      <c r="E470" s="19" t="s">
        <v>73</v>
      </c>
      <c r="F470" s="65" t="s">
        <v>699</v>
      </c>
      <c r="G470" s="99" t="s">
        <v>914</v>
      </c>
      <c r="H470" s="100" t="s">
        <v>915</v>
      </c>
      <c r="I470" s="20">
        <v>2017</v>
      </c>
      <c r="J470" s="19">
        <v>1</v>
      </c>
      <c r="K470" s="138" t="s">
        <v>3097</v>
      </c>
      <c r="L470" s="22">
        <v>8149759293</v>
      </c>
      <c r="M470" s="19">
        <v>66.8</v>
      </c>
      <c r="N470" s="19" t="s">
        <v>48</v>
      </c>
      <c r="O470" s="19">
        <v>57.23</v>
      </c>
      <c r="P470" s="19" t="s">
        <v>109</v>
      </c>
      <c r="Q470" s="19" t="s">
        <v>65</v>
      </c>
      <c r="R470" s="19" t="s">
        <v>51</v>
      </c>
      <c r="S470" s="19" t="s">
        <v>51</v>
      </c>
      <c r="T470" s="19" t="s">
        <v>51</v>
      </c>
      <c r="U470" s="19"/>
      <c r="V470" s="19"/>
      <c r="W470" s="19"/>
      <c r="X470" s="19"/>
      <c r="Y470" s="19"/>
      <c r="Z470" s="19"/>
      <c r="AA470" s="19"/>
      <c r="AB470" s="19"/>
      <c r="AC470" s="19" t="s">
        <v>52</v>
      </c>
      <c r="AD470" s="19" t="s">
        <v>53</v>
      </c>
      <c r="AE470" s="19" t="s">
        <v>3098</v>
      </c>
      <c r="AF470" s="19" t="s">
        <v>3099</v>
      </c>
      <c r="AG470" s="19" t="s">
        <v>3100</v>
      </c>
      <c r="AH470" s="19" t="s">
        <v>85</v>
      </c>
      <c r="AI470" s="19" t="s">
        <v>3101</v>
      </c>
      <c r="AJ470" s="19" t="s">
        <v>59</v>
      </c>
      <c r="AK470" s="19" t="s">
        <v>60</v>
      </c>
      <c r="AL470" s="19" t="s">
        <v>61</v>
      </c>
      <c r="AM470" s="19"/>
      <c r="AN470" s="70"/>
      <c r="AO470" s="85"/>
    </row>
    <row r="471" spans="1:41" ht="21.75" thickBot="1">
      <c r="A471" s="7">
        <v>135</v>
      </c>
      <c r="B471" s="166" t="s">
        <v>41</v>
      </c>
      <c r="C471" s="137" t="s">
        <v>3102</v>
      </c>
      <c r="D471" s="18" t="s">
        <v>3103</v>
      </c>
      <c r="E471" s="19" t="s">
        <v>73</v>
      </c>
      <c r="F471" s="65" t="s">
        <v>699</v>
      </c>
      <c r="G471" s="99" t="s">
        <v>914</v>
      </c>
      <c r="H471" s="100" t="s">
        <v>915</v>
      </c>
      <c r="I471" s="20">
        <v>2017</v>
      </c>
      <c r="J471" s="19">
        <v>1</v>
      </c>
      <c r="K471" s="138" t="s">
        <v>3104</v>
      </c>
      <c r="L471" s="22">
        <v>9172628050</v>
      </c>
      <c r="M471" s="19">
        <v>64.400000000000006</v>
      </c>
      <c r="N471" s="19" t="s">
        <v>48</v>
      </c>
      <c r="O471" s="19">
        <v>53.38</v>
      </c>
      <c r="P471" s="19" t="s">
        <v>109</v>
      </c>
      <c r="Q471" s="19" t="s">
        <v>65</v>
      </c>
      <c r="R471" s="19" t="s">
        <v>51</v>
      </c>
      <c r="S471" s="19" t="s">
        <v>51</v>
      </c>
      <c r="T471" s="19" t="s">
        <v>51</v>
      </c>
      <c r="U471" s="19"/>
      <c r="V471" s="19"/>
      <c r="W471" s="19"/>
      <c r="X471" s="19"/>
      <c r="Y471" s="19"/>
      <c r="Z471" s="19"/>
      <c r="AA471" s="19"/>
      <c r="AB471" s="19"/>
      <c r="AC471" s="19" t="s">
        <v>52</v>
      </c>
      <c r="AD471" s="19" t="s">
        <v>53</v>
      </c>
      <c r="AE471" s="19" t="s">
        <v>3105</v>
      </c>
      <c r="AF471" s="19" t="s">
        <v>3106</v>
      </c>
      <c r="AG471" s="19" t="s">
        <v>3107</v>
      </c>
      <c r="AH471" s="19" t="s">
        <v>2512</v>
      </c>
      <c r="AI471" s="19" t="s">
        <v>3108</v>
      </c>
      <c r="AJ471" s="19" t="s">
        <v>71</v>
      </c>
      <c r="AK471" s="19" t="s">
        <v>60</v>
      </c>
      <c r="AL471" s="19" t="s">
        <v>61</v>
      </c>
      <c r="AM471" s="19"/>
      <c r="AN471" s="70"/>
      <c r="AO471" s="85"/>
    </row>
    <row r="472" spans="1:41" ht="21.75" thickBot="1">
      <c r="A472" s="7">
        <v>198</v>
      </c>
      <c r="B472" s="166" t="s">
        <v>41</v>
      </c>
      <c r="C472" s="137" t="s">
        <v>3109</v>
      </c>
      <c r="D472" s="18" t="s">
        <v>3110</v>
      </c>
      <c r="E472" s="19" t="s">
        <v>44</v>
      </c>
      <c r="F472" s="65" t="s">
        <v>699</v>
      </c>
      <c r="G472" s="99" t="s">
        <v>914</v>
      </c>
      <c r="H472" s="100" t="s">
        <v>915</v>
      </c>
      <c r="I472" s="20">
        <v>2017</v>
      </c>
      <c r="J472" s="19">
        <v>1</v>
      </c>
      <c r="K472" s="138" t="s">
        <v>3111</v>
      </c>
      <c r="L472" s="22">
        <v>8286784675</v>
      </c>
      <c r="M472" s="19">
        <v>86</v>
      </c>
      <c r="N472" s="19" t="s">
        <v>48</v>
      </c>
      <c r="O472" s="19">
        <v>81.69</v>
      </c>
      <c r="P472" s="19" t="s">
        <v>109</v>
      </c>
      <c r="Q472" s="19" t="s">
        <v>65</v>
      </c>
      <c r="R472" s="19" t="s">
        <v>51</v>
      </c>
      <c r="S472" s="19" t="s">
        <v>51</v>
      </c>
      <c r="T472" s="19" t="s">
        <v>51</v>
      </c>
      <c r="U472" s="19"/>
      <c r="V472" s="19"/>
      <c r="W472" s="19"/>
      <c r="X472" s="19"/>
      <c r="Y472" s="19"/>
      <c r="Z472" s="19"/>
      <c r="AA472" s="19"/>
      <c r="AB472" s="19"/>
      <c r="AC472" s="19" t="s">
        <v>100</v>
      </c>
      <c r="AD472" s="19" t="s">
        <v>53</v>
      </c>
      <c r="AE472" s="19" t="s">
        <v>3112</v>
      </c>
      <c r="AF472" s="19" t="s">
        <v>3113</v>
      </c>
      <c r="AG472" s="19" t="s">
        <v>3114</v>
      </c>
      <c r="AH472" s="19" t="s">
        <v>3115</v>
      </c>
      <c r="AI472" s="19" t="s">
        <v>3116</v>
      </c>
      <c r="AJ472" s="19"/>
      <c r="AK472" s="19" t="s">
        <v>60</v>
      </c>
      <c r="AL472" s="19" t="s">
        <v>61</v>
      </c>
      <c r="AM472" s="19"/>
      <c r="AN472" s="70"/>
      <c r="AO472" s="85"/>
    </row>
    <row r="473" spans="1:41" ht="21.75" thickBot="1">
      <c r="A473" s="7">
        <v>229</v>
      </c>
      <c r="B473" s="166" t="s">
        <v>41</v>
      </c>
      <c r="C473" s="137" t="s">
        <v>3117</v>
      </c>
      <c r="D473" s="18" t="s">
        <v>1505</v>
      </c>
      <c r="E473" s="19" t="s">
        <v>73</v>
      </c>
      <c r="F473" s="65" t="s">
        <v>699</v>
      </c>
      <c r="G473" s="99" t="s">
        <v>914</v>
      </c>
      <c r="H473" s="100" t="s">
        <v>915</v>
      </c>
      <c r="I473" s="20">
        <v>2017</v>
      </c>
      <c r="J473" s="19">
        <v>1</v>
      </c>
      <c r="K473" s="138" t="s">
        <v>3118</v>
      </c>
      <c r="L473" s="22">
        <v>9657470283</v>
      </c>
      <c r="M473" s="19">
        <v>60</v>
      </c>
      <c r="N473" s="19" t="s">
        <v>48</v>
      </c>
      <c r="O473" s="19">
        <v>48.77</v>
      </c>
      <c r="P473" s="19" t="s">
        <v>109</v>
      </c>
      <c r="Q473" s="19" t="s">
        <v>65</v>
      </c>
      <c r="R473" s="19" t="s">
        <v>51</v>
      </c>
      <c r="S473" s="19" t="s">
        <v>51</v>
      </c>
      <c r="T473" s="19" t="s">
        <v>51</v>
      </c>
      <c r="U473" s="19"/>
      <c r="V473" s="19"/>
      <c r="W473" s="19"/>
      <c r="X473" s="19"/>
      <c r="Y473" s="19"/>
      <c r="Z473" s="19"/>
      <c r="AA473" s="19"/>
      <c r="AB473" s="19"/>
      <c r="AC473" s="19" t="s">
        <v>100</v>
      </c>
      <c r="AD473" s="19" t="s">
        <v>53</v>
      </c>
      <c r="AE473" s="19" t="s">
        <v>3119</v>
      </c>
      <c r="AF473" s="19" t="s">
        <v>1508</v>
      </c>
      <c r="AG473" s="19" t="s">
        <v>977</v>
      </c>
      <c r="AH473" s="19" t="s">
        <v>85</v>
      </c>
      <c r="AI473" s="19" t="s">
        <v>3120</v>
      </c>
      <c r="AJ473" s="19" t="s">
        <v>59</v>
      </c>
      <c r="AK473" s="19" t="s">
        <v>60</v>
      </c>
      <c r="AL473" s="19" t="s">
        <v>61</v>
      </c>
      <c r="AM473" s="19"/>
      <c r="AN473" s="70"/>
      <c r="AO473" s="85"/>
    </row>
    <row r="474" spans="1:41" ht="21.75" thickBot="1">
      <c r="A474" s="7">
        <v>259</v>
      </c>
      <c r="B474" s="166" t="s">
        <v>41</v>
      </c>
      <c r="C474" s="137" t="s">
        <v>3121</v>
      </c>
      <c r="D474" s="18" t="s">
        <v>3122</v>
      </c>
      <c r="E474" s="19" t="s">
        <v>44</v>
      </c>
      <c r="F474" s="65" t="s">
        <v>699</v>
      </c>
      <c r="G474" s="99" t="s">
        <v>914</v>
      </c>
      <c r="H474" s="100" t="s">
        <v>915</v>
      </c>
      <c r="I474" s="20">
        <v>2017</v>
      </c>
      <c r="J474" s="19">
        <v>1</v>
      </c>
      <c r="K474" s="138" t="s">
        <v>3123</v>
      </c>
      <c r="L474" s="22">
        <v>8850305824</v>
      </c>
      <c r="M474" s="19">
        <v>84.4</v>
      </c>
      <c r="N474" s="19" t="s">
        <v>48</v>
      </c>
      <c r="O474" s="19">
        <v>73.08</v>
      </c>
      <c r="P474" s="19" t="s">
        <v>109</v>
      </c>
      <c r="Q474" s="19" t="s">
        <v>65</v>
      </c>
      <c r="R474" s="19" t="s">
        <v>51</v>
      </c>
      <c r="S474" s="19" t="s">
        <v>51</v>
      </c>
      <c r="T474" s="19" t="s">
        <v>51</v>
      </c>
      <c r="U474" s="19"/>
      <c r="V474" s="19"/>
      <c r="W474" s="19"/>
      <c r="X474" s="19"/>
      <c r="Y474" s="19"/>
      <c r="Z474" s="19"/>
      <c r="AA474" s="19"/>
      <c r="AB474" s="19"/>
      <c r="AC474" s="19" t="s">
        <v>52</v>
      </c>
      <c r="AD474" s="19" t="s">
        <v>53</v>
      </c>
      <c r="AE474" s="19" t="s">
        <v>3124</v>
      </c>
      <c r="AF474" s="19" t="s">
        <v>3125</v>
      </c>
      <c r="AG474" s="19" t="s">
        <v>650</v>
      </c>
      <c r="AH474" s="19" t="s">
        <v>574</v>
      </c>
      <c r="AI474" s="19" t="s">
        <v>3126</v>
      </c>
      <c r="AJ474" s="19" t="s">
        <v>59</v>
      </c>
      <c r="AK474" s="19" t="s">
        <v>60</v>
      </c>
      <c r="AL474" s="19" t="s">
        <v>61</v>
      </c>
      <c r="AM474" s="19"/>
      <c r="AN474" s="70"/>
      <c r="AO474" s="85"/>
    </row>
    <row r="475" spans="1:41" ht="21.75" thickBot="1">
      <c r="A475" s="7">
        <v>285</v>
      </c>
      <c r="B475" s="166" t="s">
        <v>41</v>
      </c>
      <c r="C475" s="137" t="s">
        <v>3127</v>
      </c>
      <c r="D475" s="18" t="s">
        <v>3128</v>
      </c>
      <c r="E475" s="19" t="s">
        <v>73</v>
      </c>
      <c r="F475" s="65" t="s">
        <v>699</v>
      </c>
      <c r="G475" s="99" t="s">
        <v>914</v>
      </c>
      <c r="H475" s="100" t="s">
        <v>915</v>
      </c>
      <c r="I475" s="20">
        <v>2017</v>
      </c>
      <c r="J475" s="19">
        <v>1</v>
      </c>
      <c r="K475" s="138" t="s">
        <v>3129</v>
      </c>
      <c r="L475" s="22">
        <v>7904781919</v>
      </c>
      <c r="M475" s="19">
        <v>80</v>
      </c>
      <c r="N475" s="19" t="s">
        <v>3130</v>
      </c>
      <c r="O475" s="19">
        <v>53.7</v>
      </c>
      <c r="P475" s="19" t="s">
        <v>109</v>
      </c>
      <c r="Q475" s="19" t="s">
        <v>3130</v>
      </c>
      <c r="R475" s="19" t="s">
        <v>51</v>
      </c>
      <c r="S475" s="19" t="s">
        <v>51</v>
      </c>
      <c r="T475" s="19" t="s">
        <v>51</v>
      </c>
      <c r="U475" s="19"/>
      <c r="V475" s="19"/>
      <c r="W475" s="19"/>
      <c r="X475" s="19"/>
      <c r="Y475" s="19"/>
      <c r="Z475" s="19"/>
      <c r="AA475" s="19"/>
      <c r="AB475" s="19"/>
      <c r="AC475" s="19" t="s">
        <v>52</v>
      </c>
      <c r="AD475" s="19" t="s">
        <v>53</v>
      </c>
      <c r="AE475" s="19" t="s">
        <v>3131</v>
      </c>
      <c r="AF475" s="19"/>
      <c r="AG475" s="19" t="s">
        <v>3132</v>
      </c>
      <c r="AH475" s="19" t="s">
        <v>3133</v>
      </c>
      <c r="AI475" s="19" t="s">
        <v>3134</v>
      </c>
      <c r="AJ475" s="19" t="s">
        <v>59</v>
      </c>
      <c r="AK475" s="19" t="s">
        <v>60</v>
      </c>
      <c r="AL475" s="19" t="s">
        <v>61</v>
      </c>
      <c r="AM475" s="19"/>
      <c r="AN475" s="70"/>
      <c r="AO475" s="85"/>
    </row>
    <row r="476" spans="1:41" ht="21.75" thickBot="1">
      <c r="A476" s="7">
        <v>295</v>
      </c>
      <c r="B476" s="166" t="s">
        <v>41</v>
      </c>
      <c r="C476" s="137" t="s">
        <v>3135</v>
      </c>
      <c r="D476" s="18" t="s">
        <v>3136</v>
      </c>
      <c r="E476" s="19" t="s">
        <v>73</v>
      </c>
      <c r="F476" s="65" t="s">
        <v>699</v>
      </c>
      <c r="G476" s="99" t="s">
        <v>914</v>
      </c>
      <c r="H476" s="100" t="s">
        <v>915</v>
      </c>
      <c r="I476" s="20">
        <v>2017</v>
      </c>
      <c r="J476" s="19">
        <v>1</v>
      </c>
      <c r="K476" s="138" t="s">
        <v>3137</v>
      </c>
      <c r="L476" s="22">
        <v>9570172272</v>
      </c>
      <c r="M476" s="19" t="s">
        <v>1186</v>
      </c>
      <c r="N476" s="19" t="s">
        <v>3138</v>
      </c>
      <c r="O476" s="19">
        <v>78</v>
      </c>
      <c r="P476" s="19" t="s">
        <v>109</v>
      </c>
      <c r="Q476" s="19" t="s">
        <v>1287</v>
      </c>
      <c r="R476" s="19" t="s">
        <v>51</v>
      </c>
      <c r="S476" s="19" t="s">
        <v>51</v>
      </c>
      <c r="T476" s="19" t="s">
        <v>51</v>
      </c>
      <c r="U476" s="19"/>
      <c r="V476" s="19"/>
      <c r="W476" s="19"/>
      <c r="X476" s="19"/>
      <c r="Y476" s="19"/>
      <c r="Z476" s="19"/>
      <c r="AA476" s="19"/>
      <c r="AB476" s="19"/>
      <c r="AC476" s="19" t="s">
        <v>51</v>
      </c>
      <c r="AD476" s="19" t="s">
        <v>53</v>
      </c>
      <c r="AE476" s="19" t="s">
        <v>3139</v>
      </c>
      <c r="AF476" s="19" t="s">
        <v>3140</v>
      </c>
      <c r="AG476" s="19" t="s">
        <v>3141</v>
      </c>
      <c r="AH476" s="19" t="s">
        <v>248</v>
      </c>
      <c r="AI476" s="19" t="s">
        <v>3142</v>
      </c>
      <c r="AJ476" s="19" t="s">
        <v>59</v>
      </c>
      <c r="AK476" s="19" t="s">
        <v>60</v>
      </c>
      <c r="AL476" s="19" t="s">
        <v>61</v>
      </c>
      <c r="AM476" s="19"/>
      <c r="AN476" s="70"/>
      <c r="AO476" s="85"/>
    </row>
    <row r="477" spans="1:41" ht="21.75" thickBot="1">
      <c r="A477" s="7">
        <v>302</v>
      </c>
      <c r="B477" s="170" t="s">
        <v>41</v>
      </c>
      <c r="C477" s="137" t="s">
        <v>3143</v>
      </c>
      <c r="D477" s="18" t="s">
        <v>3144</v>
      </c>
      <c r="E477" s="19" t="s">
        <v>73</v>
      </c>
      <c r="F477" s="65" t="s">
        <v>699</v>
      </c>
      <c r="G477" s="99" t="s">
        <v>914</v>
      </c>
      <c r="H477" s="100" t="s">
        <v>915</v>
      </c>
      <c r="I477" s="20">
        <v>2017</v>
      </c>
      <c r="J477" s="19">
        <v>1</v>
      </c>
      <c r="K477" s="138" t="s">
        <v>3145</v>
      </c>
      <c r="L477" s="22">
        <v>9860480865</v>
      </c>
      <c r="M477" s="19">
        <v>60</v>
      </c>
      <c r="N477" s="19" t="s">
        <v>48</v>
      </c>
      <c r="O477" s="19">
        <v>56</v>
      </c>
      <c r="P477" s="19" t="s">
        <v>49</v>
      </c>
      <c r="Q477" s="19" t="s">
        <v>65</v>
      </c>
      <c r="R477" s="19" t="s">
        <v>51</v>
      </c>
      <c r="S477" s="19" t="s">
        <v>51</v>
      </c>
      <c r="T477" s="19" t="s">
        <v>51</v>
      </c>
      <c r="U477" s="19"/>
      <c r="V477" s="19"/>
      <c r="W477" s="19"/>
      <c r="X477" s="19"/>
      <c r="Y477" s="19"/>
      <c r="Z477" s="19"/>
      <c r="AA477" s="19"/>
      <c r="AB477" s="19"/>
      <c r="AC477" s="19" t="s">
        <v>100</v>
      </c>
      <c r="AD477" s="19" t="s">
        <v>53</v>
      </c>
      <c r="AE477" s="19" t="s">
        <v>3146</v>
      </c>
      <c r="AF477" s="19" t="s">
        <v>3147</v>
      </c>
      <c r="AG477" s="19" t="s">
        <v>3148</v>
      </c>
      <c r="AH477" s="19" t="s">
        <v>3149</v>
      </c>
      <c r="AI477" s="19">
        <v>9764679893</v>
      </c>
      <c r="AJ477" s="19" t="s">
        <v>59</v>
      </c>
      <c r="AK477" s="19" t="s">
        <v>133</v>
      </c>
      <c r="AL477" s="19" t="s">
        <v>61</v>
      </c>
      <c r="AM477" s="19"/>
      <c r="AN477" s="70"/>
      <c r="AO477" s="85"/>
    </row>
    <row r="478" spans="1:41" ht="21.75" thickBot="1">
      <c r="A478" s="7">
        <v>312</v>
      </c>
      <c r="B478" s="166" t="s">
        <v>41</v>
      </c>
      <c r="C478" s="137" t="s">
        <v>3150</v>
      </c>
      <c r="D478" s="18" t="s">
        <v>406</v>
      </c>
      <c r="E478" s="19" t="s">
        <v>44</v>
      </c>
      <c r="F478" s="65" t="s">
        <v>699</v>
      </c>
      <c r="G478" s="99" t="s">
        <v>914</v>
      </c>
      <c r="H478" s="100" t="s">
        <v>915</v>
      </c>
      <c r="I478" s="20">
        <v>2017</v>
      </c>
      <c r="J478" s="19">
        <v>1</v>
      </c>
      <c r="K478" s="138" t="s">
        <v>3151</v>
      </c>
      <c r="L478" s="22">
        <v>7410540927</v>
      </c>
      <c r="M478" s="19">
        <v>67.400000000000006</v>
      </c>
      <c r="N478" s="19" t="s">
        <v>48</v>
      </c>
      <c r="O478" s="19">
        <v>57.23</v>
      </c>
      <c r="P478" s="19" t="s">
        <v>109</v>
      </c>
      <c r="Q478" s="19" t="s">
        <v>65</v>
      </c>
      <c r="R478" s="19" t="s">
        <v>51</v>
      </c>
      <c r="S478" s="19" t="s">
        <v>51</v>
      </c>
      <c r="T478" s="19" t="s">
        <v>51</v>
      </c>
      <c r="U478" s="19"/>
      <c r="V478" s="19"/>
      <c r="W478" s="19"/>
      <c r="X478" s="19"/>
      <c r="Y478" s="19"/>
      <c r="Z478" s="19"/>
      <c r="AA478" s="19"/>
      <c r="AB478" s="19"/>
      <c r="AC478" s="19" t="s">
        <v>100</v>
      </c>
      <c r="AD478" s="19" t="s">
        <v>53</v>
      </c>
      <c r="AE478" s="19" t="s">
        <v>3152</v>
      </c>
      <c r="AF478" s="19" t="s">
        <v>409</v>
      </c>
      <c r="AG478" s="19" t="s">
        <v>1932</v>
      </c>
      <c r="AH478" s="19" t="s">
        <v>1013</v>
      </c>
      <c r="AI478" s="19" t="s">
        <v>3153</v>
      </c>
      <c r="AJ478" s="19" t="s">
        <v>59</v>
      </c>
      <c r="AK478" s="19" t="s">
        <v>60</v>
      </c>
      <c r="AL478" s="19" t="s">
        <v>61</v>
      </c>
      <c r="AM478" s="19"/>
      <c r="AN478" s="70"/>
      <c r="AO478" s="85"/>
    </row>
    <row r="479" spans="1:41" ht="21.75" thickBot="1">
      <c r="A479" s="7">
        <v>332</v>
      </c>
      <c r="B479" s="166" t="s">
        <v>41</v>
      </c>
      <c r="C479" s="137" t="s">
        <v>3154</v>
      </c>
      <c r="D479" s="18" t="s">
        <v>3155</v>
      </c>
      <c r="E479" s="19" t="s">
        <v>44</v>
      </c>
      <c r="F479" s="65" t="s">
        <v>699</v>
      </c>
      <c r="G479" s="99" t="s">
        <v>914</v>
      </c>
      <c r="H479" s="100" t="s">
        <v>915</v>
      </c>
      <c r="I479" s="20">
        <v>2017</v>
      </c>
      <c r="J479" s="19">
        <v>1</v>
      </c>
      <c r="K479" s="138" t="s">
        <v>3156</v>
      </c>
      <c r="L479" s="22">
        <v>7083571187</v>
      </c>
      <c r="M479" s="19" t="s">
        <v>1388</v>
      </c>
      <c r="N479" s="19" t="s">
        <v>50</v>
      </c>
      <c r="O479" s="19">
        <v>69</v>
      </c>
      <c r="P479" s="19" t="s">
        <v>109</v>
      </c>
      <c r="Q479" s="19" t="s">
        <v>50</v>
      </c>
      <c r="R479" s="19" t="s">
        <v>51</v>
      </c>
      <c r="S479" s="19" t="s">
        <v>51</v>
      </c>
      <c r="T479" s="19" t="s">
        <v>51</v>
      </c>
      <c r="U479" s="19"/>
      <c r="V479" s="19"/>
      <c r="W479" s="19"/>
      <c r="X479" s="19"/>
      <c r="Y479" s="19"/>
      <c r="Z479" s="19"/>
      <c r="AA479" s="19"/>
      <c r="AB479" s="19"/>
      <c r="AC479" s="19" t="s">
        <v>51</v>
      </c>
      <c r="AD479" s="19" t="s">
        <v>53</v>
      </c>
      <c r="AE479" s="19" t="s">
        <v>3157</v>
      </c>
      <c r="AF479" s="19" t="s">
        <v>3158</v>
      </c>
      <c r="AG479" s="19" t="s">
        <v>595</v>
      </c>
      <c r="AH479" s="19" t="s">
        <v>257</v>
      </c>
      <c r="AI479" s="19">
        <v>7083571187</v>
      </c>
      <c r="AJ479" s="19" t="s">
        <v>2666</v>
      </c>
      <c r="AK479" s="19"/>
      <c r="AL479" s="19" t="s">
        <v>61</v>
      </c>
      <c r="AM479" s="19"/>
      <c r="AN479" s="70"/>
      <c r="AO479" s="85"/>
    </row>
    <row r="480" spans="1:41" ht="35.25" thickBot="1">
      <c r="A480" s="7">
        <v>340</v>
      </c>
      <c r="B480" s="166" t="s">
        <v>41</v>
      </c>
      <c r="C480" s="62" t="s">
        <v>3159</v>
      </c>
      <c r="D480" s="18" t="s">
        <v>107</v>
      </c>
      <c r="E480" s="19" t="s">
        <v>73</v>
      </c>
      <c r="F480" s="65" t="s">
        <v>699</v>
      </c>
      <c r="G480" s="99" t="s">
        <v>914</v>
      </c>
      <c r="H480" s="100" t="s">
        <v>915</v>
      </c>
      <c r="I480" s="20">
        <v>2017</v>
      </c>
      <c r="J480" s="19">
        <v>1</v>
      </c>
      <c r="K480" s="31" t="s">
        <v>3160</v>
      </c>
      <c r="L480" s="26">
        <v>9096463388</v>
      </c>
      <c r="M480" s="19">
        <v>63.2</v>
      </c>
      <c r="N480" s="19" t="s">
        <v>48</v>
      </c>
      <c r="O480" s="19">
        <v>51</v>
      </c>
      <c r="P480" s="19" t="s">
        <v>109</v>
      </c>
      <c r="Q480" s="19" t="s">
        <v>65</v>
      </c>
      <c r="R480" s="19" t="s">
        <v>51</v>
      </c>
      <c r="S480" s="19" t="s">
        <v>51</v>
      </c>
      <c r="T480" s="19" t="s">
        <v>51</v>
      </c>
      <c r="U480" s="19"/>
      <c r="V480" s="19"/>
      <c r="W480" s="19"/>
      <c r="X480" s="19"/>
      <c r="Y480" s="19"/>
      <c r="Z480" s="19"/>
      <c r="AA480" s="19"/>
      <c r="AB480" s="19"/>
      <c r="AC480" s="19" t="s">
        <v>52</v>
      </c>
      <c r="AD480" s="19" t="s">
        <v>53</v>
      </c>
      <c r="AE480" s="19" t="s">
        <v>3161</v>
      </c>
      <c r="AF480" s="19" t="s">
        <v>111</v>
      </c>
      <c r="AG480" s="19" t="s">
        <v>672</v>
      </c>
      <c r="AH480" s="19" t="s">
        <v>2119</v>
      </c>
      <c r="AI480" s="19" t="s">
        <v>3162</v>
      </c>
      <c r="AJ480" s="19" t="s">
        <v>71</v>
      </c>
      <c r="AK480" s="19" t="s">
        <v>60</v>
      </c>
      <c r="AL480" s="19" t="s">
        <v>61</v>
      </c>
      <c r="AM480" s="19"/>
      <c r="AN480" s="70"/>
      <c r="AO480" s="85"/>
    </row>
    <row r="481" spans="1:41" ht="21.75" thickBot="1">
      <c r="A481" s="7">
        <v>346</v>
      </c>
      <c r="B481" s="166" t="s">
        <v>41</v>
      </c>
      <c r="C481" s="137" t="s">
        <v>3163</v>
      </c>
      <c r="D481" s="18" t="s">
        <v>431</v>
      </c>
      <c r="E481" s="19" t="s">
        <v>73</v>
      </c>
      <c r="F481" s="65" t="s">
        <v>699</v>
      </c>
      <c r="G481" s="99" t="s">
        <v>914</v>
      </c>
      <c r="H481" s="100" t="s">
        <v>915</v>
      </c>
      <c r="I481" s="20">
        <v>2017</v>
      </c>
      <c r="J481" s="19">
        <v>1</v>
      </c>
      <c r="K481" s="138" t="s">
        <v>3164</v>
      </c>
      <c r="L481" s="22">
        <v>7623044030</v>
      </c>
      <c r="M481" s="19"/>
      <c r="N481" s="19"/>
      <c r="O481" s="19">
        <v>67.09</v>
      </c>
      <c r="P481" s="19" t="s">
        <v>109</v>
      </c>
      <c r="Q481" s="19" t="s">
        <v>851</v>
      </c>
      <c r="R481" s="19" t="s">
        <v>51</v>
      </c>
      <c r="S481" s="19" t="s">
        <v>51</v>
      </c>
      <c r="T481" s="19" t="s">
        <v>51</v>
      </c>
      <c r="U481" s="19"/>
      <c r="V481" s="19"/>
      <c r="W481" s="19"/>
      <c r="X481" s="19"/>
      <c r="Y481" s="19"/>
      <c r="Z481" s="19"/>
      <c r="AA481" s="19"/>
      <c r="AB481" s="19"/>
      <c r="AC481" s="19" t="s">
        <v>51</v>
      </c>
      <c r="AD481" s="19" t="s">
        <v>53</v>
      </c>
      <c r="AE481" s="19" t="s">
        <v>3165</v>
      </c>
      <c r="AF481" s="19" t="s">
        <v>434</v>
      </c>
      <c r="AG481" s="19" t="s">
        <v>3166</v>
      </c>
      <c r="AH481" s="19"/>
      <c r="AI481" s="19">
        <v>9428464898</v>
      </c>
      <c r="AJ481" s="19" t="s">
        <v>59</v>
      </c>
      <c r="AK481" s="19" t="s">
        <v>60</v>
      </c>
      <c r="AL481" s="19" t="s">
        <v>61</v>
      </c>
      <c r="AM481" s="19"/>
      <c r="AN481" s="70"/>
      <c r="AO481" s="85"/>
    </row>
    <row r="482" spans="1:41" ht="21.75" thickBot="1">
      <c r="A482" s="7">
        <v>411</v>
      </c>
      <c r="B482" s="166" t="s">
        <v>41</v>
      </c>
      <c r="C482" s="137" t="s">
        <v>3167</v>
      </c>
      <c r="D482" s="18" t="s">
        <v>3168</v>
      </c>
      <c r="E482" s="19" t="s">
        <v>73</v>
      </c>
      <c r="F482" s="65" t="s">
        <v>699</v>
      </c>
      <c r="G482" s="99" t="s">
        <v>914</v>
      </c>
      <c r="H482" s="100" t="s">
        <v>915</v>
      </c>
      <c r="I482" s="20">
        <v>2017</v>
      </c>
      <c r="J482" s="19">
        <v>1</v>
      </c>
      <c r="K482" s="138" t="s">
        <v>3169</v>
      </c>
      <c r="L482" s="22">
        <v>7378795368</v>
      </c>
      <c r="M482" s="19">
        <v>60.4</v>
      </c>
      <c r="N482" s="19" t="s">
        <v>48</v>
      </c>
      <c r="O482" s="19">
        <v>55</v>
      </c>
      <c r="P482" s="19" t="s">
        <v>109</v>
      </c>
      <c r="Q482" s="19" t="s">
        <v>65</v>
      </c>
      <c r="R482" s="19" t="s">
        <v>51</v>
      </c>
      <c r="S482" s="19" t="s">
        <v>51</v>
      </c>
      <c r="T482" s="19" t="s">
        <v>51</v>
      </c>
      <c r="U482" s="19"/>
      <c r="V482" s="19"/>
      <c r="W482" s="19"/>
      <c r="X482" s="19"/>
      <c r="Y482" s="19"/>
      <c r="Z482" s="19"/>
      <c r="AA482" s="19"/>
      <c r="AB482" s="19"/>
      <c r="AC482" s="19" t="s">
        <v>51</v>
      </c>
      <c r="AD482" s="19" t="s">
        <v>53</v>
      </c>
      <c r="AE482" s="19" t="s">
        <v>3170</v>
      </c>
      <c r="AF482" s="19" t="s">
        <v>3171</v>
      </c>
      <c r="AG482" s="19" t="s">
        <v>3172</v>
      </c>
      <c r="AH482" s="19" t="s">
        <v>3173</v>
      </c>
      <c r="AI482" s="19" t="s">
        <v>3174</v>
      </c>
      <c r="AJ482" s="19" t="s">
        <v>150</v>
      </c>
      <c r="AK482" s="19" t="s">
        <v>60</v>
      </c>
      <c r="AL482" s="19" t="s">
        <v>61</v>
      </c>
      <c r="AM482" s="19"/>
      <c r="AN482" s="70"/>
      <c r="AO482" s="85"/>
    </row>
    <row r="483" spans="1:41" ht="21.75" thickBot="1">
      <c r="A483" s="7">
        <v>412</v>
      </c>
      <c r="B483" s="166" t="s">
        <v>41</v>
      </c>
      <c r="C483" s="137" t="s">
        <v>3175</v>
      </c>
      <c r="D483" s="18" t="s">
        <v>3176</v>
      </c>
      <c r="E483" s="19" t="s">
        <v>73</v>
      </c>
      <c r="F483" s="65" t="s">
        <v>699</v>
      </c>
      <c r="G483" s="99" t="s">
        <v>914</v>
      </c>
      <c r="H483" s="100" t="s">
        <v>915</v>
      </c>
      <c r="I483" s="20">
        <v>2017</v>
      </c>
      <c r="J483" s="19">
        <v>1</v>
      </c>
      <c r="K483" s="138" t="s">
        <v>3177</v>
      </c>
      <c r="L483" s="22">
        <v>9503370061</v>
      </c>
      <c r="M483" s="19">
        <v>65</v>
      </c>
      <c r="N483" s="19" t="s">
        <v>48</v>
      </c>
      <c r="O483" s="19">
        <v>71</v>
      </c>
      <c r="P483" s="19" t="s">
        <v>109</v>
      </c>
      <c r="Q483" s="19" t="s">
        <v>65</v>
      </c>
      <c r="R483" s="19" t="s">
        <v>51</v>
      </c>
      <c r="S483" s="19" t="s">
        <v>51</v>
      </c>
      <c r="T483" s="19" t="s">
        <v>51</v>
      </c>
      <c r="U483" s="19"/>
      <c r="V483" s="19"/>
      <c r="W483" s="19"/>
      <c r="X483" s="19"/>
      <c r="Y483" s="19"/>
      <c r="Z483" s="19"/>
      <c r="AA483" s="19"/>
      <c r="AB483" s="19"/>
      <c r="AC483" s="19" t="s">
        <v>100</v>
      </c>
      <c r="AD483" s="19" t="s">
        <v>53</v>
      </c>
      <c r="AE483" s="19" t="s">
        <v>3178</v>
      </c>
      <c r="AF483" s="19" t="s">
        <v>3179</v>
      </c>
      <c r="AG483" s="19" t="s">
        <v>3180</v>
      </c>
      <c r="AH483" s="19" t="s">
        <v>3181</v>
      </c>
      <c r="AI483" s="19" t="s">
        <v>3182</v>
      </c>
      <c r="AJ483" s="19" t="s">
        <v>178</v>
      </c>
      <c r="AK483" s="19" t="s">
        <v>178</v>
      </c>
      <c r="AL483" s="19" t="s">
        <v>61</v>
      </c>
      <c r="AM483" s="19"/>
      <c r="AN483" s="70"/>
      <c r="AO483" s="85"/>
    </row>
    <row r="484" spans="1:41" ht="21.75" thickBot="1">
      <c r="A484" s="7">
        <v>432</v>
      </c>
      <c r="B484" s="166" t="s">
        <v>41</v>
      </c>
      <c r="C484" s="137" t="s">
        <v>3183</v>
      </c>
      <c r="D484" s="18" t="s">
        <v>3184</v>
      </c>
      <c r="E484" s="19" t="s">
        <v>73</v>
      </c>
      <c r="F484" s="65" t="s">
        <v>699</v>
      </c>
      <c r="G484" s="99" t="s">
        <v>914</v>
      </c>
      <c r="H484" s="100" t="s">
        <v>915</v>
      </c>
      <c r="I484" s="20">
        <v>2017</v>
      </c>
      <c r="J484" s="19">
        <v>1</v>
      </c>
      <c r="K484" s="138" t="s">
        <v>3185</v>
      </c>
      <c r="L484" s="22">
        <v>9527056785</v>
      </c>
      <c r="M484" s="19">
        <v>55</v>
      </c>
      <c r="N484" s="19" t="s">
        <v>48</v>
      </c>
      <c r="O484" s="19">
        <v>52.31</v>
      </c>
      <c r="P484" s="19" t="s">
        <v>109</v>
      </c>
      <c r="Q484" s="19" t="s">
        <v>65</v>
      </c>
      <c r="R484" s="19" t="s">
        <v>51</v>
      </c>
      <c r="S484" s="19" t="s">
        <v>51</v>
      </c>
      <c r="T484" s="19" t="s">
        <v>51</v>
      </c>
      <c r="U484" s="19"/>
      <c r="V484" s="19"/>
      <c r="W484" s="19"/>
      <c r="X484" s="19"/>
      <c r="Y484" s="19"/>
      <c r="Z484" s="19"/>
      <c r="AA484" s="19"/>
      <c r="AB484" s="19"/>
      <c r="AC484" s="19" t="s">
        <v>51</v>
      </c>
      <c r="AD484" s="19" t="s">
        <v>53</v>
      </c>
      <c r="AE484" s="19" t="s">
        <v>3186</v>
      </c>
      <c r="AF484" s="19" t="s">
        <v>3187</v>
      </c>
      <c r="AG484" s="19" t="s">
        <v>3188</v>
      </c>
      <c r="AH484" s="19" t="s">
        <v>1013</v>
      </c>
      <c r="AI484" s="19">
        <v>9029453185</v>
      </c>
      <c r="AJ484" s="19" t="s">
        <v>169</v>
      </c>
      <c r="AK484" s="19" t="s">
        <v>60</v>
      </c>
      <c r="AL484" s="19" t="s">
        <v>61</v>
      </c>
      <c r="AM484" s="19"/>
      <c r="AN484" s="70"/>
      <c r="AO484" s="85"/>
    </row>
    <row r="485" spans="1:41" ht="21.75" thickBot="1">
      <c r="A485" s="7">
        <v>433</v>
      </c>
      <c r="B485" s="166" t="s">
        <v>41</v>
      </c>
      <c r="C485" s="137" t="s">
        <v>3189</v>
      </c>
      <c r="D485" s="18" t="s">
        <v>3190</v>
      </c>
      <c r="E485" s="19" t="s">
        <v>73</v>
      </c>
      <c r="F485" s="65" t="s">
        <v>699</v>
      </c>
      <c r="G485" s="99" t="s">
        <v>914</v>
      </c>
      <c r="H485" s="100" t="s">
        <v>915</v>
      </c>
      <c r="I485" s="20">
        <v>2017</v>
      </c>
      <c r="J485" s="19">
        <v>1</v>
      </c>
      <c r="K485" s="138" t="s">
        <v>3191</v>
      </c>
      <c r="L485" s="22">
        <v>8669024971</v>
      </c>
      <c r="M485" s="19">
        <v>69.8</v>
      </c>
      <c r="N485" s="19" t="s">
        <v>48</v>
      </c>
      <c r="O485" s="19">
        <v>48.92</v>
      </c>
      <c r="P485" s="19" t="s">
        <v>109</v>
      </c>
      <c r="Q485" s="19" t="s">
        <v>65</v>
      </c>
      <c r="R485" s="19" t="s">
        <v>51</v>
      </c>
      <c r="S485" s="19" t="s">
        <v>51</v>
      </c>
      <c r="T485" s="19" t="s">
        <v>51</v>
      </c>
      <c r="U485" s="19"/>
      <c r="V485" s="19"/>
      <c r="W485" s="19"/>
      <c r="X485" s="19"/>
      <c r="Y485" s="19"/>
      <c r="Z485" s="19"/>
      <c r="AA485" s="19"/>
      <c r="AB485" s="19"/>
      <c r="AC485" s="19" t="s">
        <v>51</v>
      </c>
      <c r="AD485" s="19" t="s">
        <v>53</v>
      </c>
      <c r="AE485" s="19" t="s">
        <v>3192</v>
      </c>
      <c r="AF485" s="19" t="s">
        <v>3193</v>
      </c>
      <c r="AG485" s="19" t="s">
        <v>3194</v>
      </c>
      <c r="AH485" s="19" t="s">
        <v>3195</v>
      </c>
      <c r="AI485" s="19">
        <v>8421598871</v>
      </c>
      <c r="AJ485" s="19" t="s">
        <v>3196</v>
      </c>
      <c r="AK485" s="19" t="s">
        <v>60</v>
      </c>
      <c r="AL485" s="19" t="s">
        <v>61</v>
      </c>
      <c r="AM485" s="19"/>
      <c r="AN485" s="70"/>
      <c r="AO485" s="85"/>
    </row>
    <row r="486" spans="1:41" ht="21.75" thickBot="1">
      <c r="A486" s="7">
        <v>435</v>
      </c>
      <c r="B486" s="166" t="s">
        <v>41</v>
      </c>
      <c r="C486" s="137" t="s">
        <v>3197</v>
      </c>
      <c r="D486" s="18" t="s">
        <v>1559</v>
      </c>
      <c r="E486" s="19" t="s">
        <v>73</v>
      </c>
      <c r="F486" s="65" t="s">
        <v>699</v>
      </c>
      <c r="G486" s="99" t="s">
        <v>914</v>
      </c>
      <c r="H486" s="100" t="s">
        <v>915</v>
      </c>
      <c r="I486" s="20">
        <v>2017</v>
      </c>
      <c r="J486" s="19">
        <v>1</v>
      </c>
      <c r="K486" s="138" t="s">
        <v>3198</v>
      </c>
      <c r="L486" s="22">
        <v>8796283228</v>
      </c>
      <c r="M486" s="19">
        <v>60.2</v>
      </c>
      <c r="N486" s="19" t="s">
        <v>48</v>
      </c>
      <c r="O486" s="19">
        <v>57.69</v>
      </c>
      <c r="P486" s="19" t="s">
        <v>109</v>
      </c>
      <c r="Q486" s="19" t="s">
        <v>65</v>
      </c>
      <c r="R486" s="19" t="s">
        <v>51</v>
      </c>
      <c r="S486" s="19" t="s">
        <v>51</v>
      </c>
      <c r="T486" s="19" t="s">
        <v>51</v>
      </c>
      <c r="U486" s="19"/>
      <c r="V486" s="19"/>
      <c r="W486" s="19"/>
      <c r="X486" s="19"/>
      <c r="Y486" s="19"/>
      <c r="Z486" s="19"/>
      <c r="AA486" s="19"/>
      <c r="AB486" s="19"/>
      <c r="AC486" s="19" t="s">
        <v>51</v>
      </c>
      <c r="AD486" s="19" t="s">
        <v>53</v>
      </c>
      <c r="AE486" s="19" t="s">
        <v>3199</v>
      </c>
      <c r="AF486" s="19" t="s">
        <v>1562</v>
      </c>
      <c r="AG486" s="19" t="s">
        <v>3200</v>
      </c>
      <c r="AH486" s="19" t="s">
        <v>3201</v>
      </c>
      <c r="AI486" s="19" t="s">
        <v>3202</v>
      </c>
      <c r="AJ486" s="19" t="s">
        <v>59</v>
      </c>
      <c r="AK486" s="19" t="s">
        <v>60</v>
      </c>
      <c r="AL486" s="19" t="s">
        <v>61</v>
      </c>
      <c r="AM486" s="19"/>
      <c r="AN486" s="70"/>
      <c r="AO486" s="85"/>
    </row>
    <row r="487" spans="1:41" ht="21.75" thickBot="1">
      <c r="A487" s="7">
        <v>438</v>
      </c>
      <c r="B487" s="166" t="s">
        <v>41</v>
      </c>
      <c r="C487" s="137" t="s">
        <v>3203</v>
      </c>
      <c r="D487" s="18" t="s">
        <v>3204</v>
      </c>
      <c r="E487" s="19" t="s">
        <v>73</v>
      </c>
      <c r="F487" s="65" t="s">
        <v>699</v>
      </c>
      <c r="G487" s="99" t="s">
        <v>914</v>
      </c>
      <c r="H487" s="100" t="s">
        <v>915</v>
      </c>
      <c r="I487" s="20">
        <v>2017</v>
      </c>
      <c r="J487" s="19">
        <v>1</v>
      </c>
      <c r="K487" s="138" t="s">
        <v>3205</v>
      </c>
      <c r="L487" s="22">
        <v>9430598059</v>
      </c>
      <c r="M487" s="19" t="s">
        <v>1388</v>
      </c>
      <c r="N487" s="19" t="s">
        <v>50</v>
      </c>
      <c r="O487" s="19">
        <v>63</v>
      </c>
      <c r="P487" s="19" t="s">
        <v>109</v>
      </c>
      <c r="Q487" s="19" t="s">
        <v>716</v>
      </c>
      <c r="R487" s="19" t="s">
        <v>51</v>
      </c>
      <c r="S487" s="19" t="s">
        <v>51</v>
      </c>
      <c r="T487" s="19" t="s">
        <v>51</v>
      </c>
      <c r="U487" s="19"/>
      <c r="V487" s="19"/>
      <c r="W487" s="19"/>
      <c r="X487" s="19"/>
      <c r="Y487" s="19"/>
      <c r="Z487" s="19"/>
      <c r="AA487" s="19"/>
      <c r="AB487" s="19"/>
      <c r="AC487" s="19" t="s">
        <v>52</v>
      </c>
      <c r="AD487" s="19" t="s">
        <v>53</v>
      </c>
      <c r="AE487" s="19" t="s">
        <v>3206</v>
      </c>
      <c r="AF487" s="19" t="s">
        <v>3207</v>
      </c>
      <c r="AG487" s="19" t="s">
        <v>3208</v>
      </c>
      <c r="AH487" s="19" t="s">
        <v>3209</v>
      </c>
      <c r="AI487" s="19" t="s">
        <v>3210</v>
      </c>
      <c r="AJ487" s="19" t="s">
        <v>59</v>
      </c>
      <c r="AK487" s="19" t="s">
        <v>60</v>
      </c>
      <c r="AL487" s="19" t="s">
        <v>61</v>
      </c>
      <c r="AM487" s="19"/>
      <c r="AN487" s="70"/>
      <c r="AO487" s="85"/>
    </row>
    <row r="488" spans="1:41" ht="21.75" thickBot="1">
      <c r="A488" s="7">
        <v>491</v>
      </c>
      <c r="B488" s="166" t="s">
        <v>41</v>
      </c>
      <c r="C488" s="137" t="s">
        <v>3211</v>
      </c>
      <c r="D488" s="18" t="s">
        <v>3212</v>
      </c>
      <c r="E488" s="19" t="s">
        <v>44</v>
      </c>
      <c r="F488" s="65" t="s">
        <v>699</v>
      </c>
      <c r="G488" s="99" t="s">
        <v>914</v>
      </c>
      <c r="H488" s="100" t="s">
        <v>915</v>
      </c>
      <c r="I488" s="20">
        <v>2017</v>
      </c>
      <c r="J488" s="19">
        <v>1</v>
      </c>
      <c r="K488" s="138" t="s">
        <v>3213</v>
      </c>
      <c r="L488" s="22">
        <v>7385564555</v>
      </c>
      <c r="M488" s="19">
        <v>82.2</v>
      </c>
      <c r="N488" s="19" t="s">
        <v>48</v>
      </c>
      <c r="O488" s="19">
        <v>52</v>
      </c>
      <c r="P488" s="19" t="s">
        <v>109</v>
      </c>
      <c r="Q488" s="19" t="s">
        <v>65</v>
      </c>
      <c r="R488" s="19" t="s">
        <v>51</v>
      </c>
      <c r="S488" s="19" t="s">
        <v>51</v>
      </c>
      <c r="T488" s="19" t="s">
        <v>51</v>
      </c>
      <c r="U488" s="19"/>
      <c r="V488" s="19"/>
      <c r="W488" s="19"/>
      <c r="X488" s="19"/>
      <c r="Y488" s="19"/>
      <c r="Z488" s="19"/>
      <c r="AA488" s="19"/>
      <c r="AB488" s="19"/>
      <c r="AC488" s="19" t="s">
        <v>100</v>
      </c>
      <c r="AD488" s="19" t="s">
        <v>53</v>
      </c>
      <c r="AE488" s="19" t="s">
        <v>3214</v>
      </c>
      <c r="AF488" s="19" t="s">
        <v>3215</v>
      </c>
      <c r="AG488" s="19" t="s">
        <v>3216</v>
      </c>
      <c r="AH488" s="19" t="s">
        <v>620</v>
      </c>
      <c r="AI488" s="19" t="s">
        <v>3217</v>
      </c>
      <c r="AJ488" s="19" t="s">
        <v>59</v>
      </c>
      <c r="AK488" s="19" t="s">
        <v>60</v>
      </c>
      <c r="AL488" s="19" t="s">
        <v>61</v>
      </c>
      <c r="AM488" s="19"/>
      <c r="AN488" s="70"/>
      <c r="AO488" s="85"/>
    </row>
    <row r="489" spans="1:41" ht="21.75" thickBot="1">
      <c r="A489" s="7">
        <v>510</v>
      </c>
      <c r="B489" s="166" t="s">
        <v>41</v>
      </c>
      <c r="C489" s="137" t="s">
        <v>3218</v>
      </c>
      <c r="D489" s="18" t="s">
        <v>3219</v>
      </c>
      <c r="E489" s="19" t="s">
        <v>73</v>
      </c>
      <c r="F489" s="65" t="s">
        <v>699</v>
      </c>
      <c r="G489" s="99" t="s">
        <v>914</v>
      </c>
      <c r="H489" s="100" t="s">
        <v>915</v>
      </c>
      <c r="I489" s="20">
        <v>2017</v>
      </c>
      <c r="J489" s="19">
        <v>1</v>
      </c>
      <c r="K489" s="138" t="s">
        <v>3220</v>
      </c>
      <c r="L489" s="22">
        <v>9850691789</v>
      </c>
      <c r="M489" s="19">
        <v>58.8</v>
      </c>
      <c r="N489" s="19" t="s">
        <v>48</v>
      </c>
      <c r="O489" s="19">
        <v>43.08</v>
      </c>
      <c r="P489" s="19" t="s">
        <v>49</v>
      </c>
      <c r="Q489" s="19" t="s">
        <v>65</v>
      </c>
      <c r="R489" s="19" t="s">
        <v>51</v>
      </c>
      <c r="S489" s="19" t="s">
        <v>51</v>
      </c>
      <c r="T489" s="19" t="s">
        <v>51</v>
      </c>
      <c r="U489" s="19"/>
      <c r="V489" s="19"/>
      <c r="W489" s="19"/>
      <c r="X489" s="19"/>
      <c r="Y489" s="19"/>
      <c r="Z489" s="19"/>
      <c r="AA489" s="19"/>
      <c r="AB489" s="19"/>
      <c r="AC489" s="19" t="s">
        <v>100</v>
      </c>
      <c r="AD489" s="19" t="s">
        <v>53</v>
      </c>
      <c r="AE489" s="19" t="s">
        <v>3221</v>
      </c>
      <c r="AF489" s="19" t="s">
        <v>3222</v>
      </c>
      <c r="AG489" s="19" t="s">
        <v>1309</v>
      </c>
      <c r="AH489" s="19" t="s">
        <v>1361</v>
      </c>
      <c r="AI489" s="19">
        <v>9881473766</v>
      </c>
      <c r="AJ489" s="19" t="s">
        <v>169</v>
      </c>
      <c r="AK489" s="19" t="s">
        <v>60</v>
      </c>
      <c r="AL489" s="19" t="s">
        <v>61</v>
      </c>
      <c r="AM489" s="19"/>
      <c r="AN489" s="70"/>
      <c r="AO489" s="85"/>
    </row>
    <row r="490" spans="1:41" ht="21.75" thickBot="1">
      <c r="A490" s="7">
        <v>513</v>
      </c>
      <c r="B490" s="166" t="s">
        <v>41</v>
      </c>
      <c r="C490" s="137" t="s">
        <v>3223</v>
      </c>
      <c r="D490" s="18" t="s">
        <v>3224</v>
      </c>
      <c r="E490" s="19" t="s">
        <v>73</v>
      </c>
      <c r="F490" s="65" t="s">
        <v>699</v>
      </c>
      <c r="G490" s="99" t="s">
        <v>914</v>
      </c>
      <c r="H490" s="100" t="s">
        <v>915</v>
      </c>
      <c r="I490" s="20">
        <v>2017</v>
      </c>
      <c r="J490" s="19">
        <v>1</v>
      </c>
      <c r="K490" s="138" t="s">
        <v>3225</v>
      </c>
      <c r="L490" s="22">
        <v>7741973994</v>
      </c>
      <c r="M490" s="19">
        <v>67.599999999999994</v>
      </c>
      <c r="N490" s="19" t="s">
        <v>48</v>
      </c>
      <c r="O490" s="19">
        <v>48</v>
      </c>
      <c r="P490" s="19" t="s">
        <v>49</v>
      </c>
      <c r="Q490" s="19" t="s">
        <v>65</v>
      </c>
      <c r="R490" s="19" t="s">
        <v>51</v>
      </c>
      <c r="S490" s="19" t="s">
        <v>51</v>
      </c>
      <c r="T490" s="19" t="s">
        <v>51</v>
      </c>
      <c r="U490" s="19"/>
      <c r="V490" s="19"/>
      <c r="W490" s="19"/>
      <c r="X490" s="19"/>
      <c r="Y490" s="19"/>
      <c r="Z490" s="19"/>
      <c r="AA490" s="19"/>
      <c r="AB490" s="19"/>
      <c r="AC490" s="19" t="s">
        <v>52</v>
      </c>
      <c r="AD490" s="19" t="s">
        <v>53</v>
      </c>
      <c r="AE490" s="19" t="s">
        <v>3226</v>
      </c>
      <c r="AF490" s="19" t="s">
        <v>3227</v>
      </c>
      <c r="AG490" s="19" t="s">
        <v>3228</v>
      </c>
      <c r="AH490" s="19"/>
      <c r="AI490" s="19" t="s">
        <v>3229</v>
      </c>
      <c r="AJ490" s="19" t="s">
        <v>169</v>
      </c>
      <c r="AK490" s="19" t="s">
        <v>60</v>
      </c>
      <c r="AL490" s="19" t="s">
        <v>61</v>
      </c>
      <c r="AM490" s="19"/>
      <c r="AN490" s="70"/>
      <c r="AO490" s="85"/>
    </row>
    <row r="491" spans="1:41" ht="21.75" thickBot="1">
      <c r="A491" s="7">
        <v>537</v>
      </c>
      <c r="B491" s="166" t="s">
        <v>41</v>
      </c>
      <c r="C491" s="137" t="s">
        <v>3230</v>
      </c>
      <c r="D491" s="18" t="s">
        <v>3231</v>
      </c>
      <c r="E491" s="19" t="s">
        <v>44</v>
      </c>
      <c r="F491" s="65" t="s">
        <v>699</v>
      </c>
      <c r="G491" s="99" t="s">
        <v>914</v>
      </c>
      <c r="H491" s="100" t="s">
        <v>915</v>
      </c>
      <c r="I491" s="20">
        <v>2017</v>
      </c>
      <c r="J491" s="19">
        <v>1</v>
      </c>
      <c r="K491" s="138" t="s">
        <v>3232</v>
      </c>
      <c r="L491" s="22">
        <v>9028655120</v>
      </c>
      <c r="M491" s="19" t="s">
        <v>2920</v>
      </c>
      <c r="N491" s="19" t="s">
        <v>50</v>
      </c>
      <c r="O491" s="19">
        <v>54</v>
      </c>
      <c r="P491" s="19" t="s">
        <v>2200</v>
      </c>
      <c r="Q491" s="19" t="s">
        <v>50</v>
      </c>
      <c r="R491" s="19" t="s">
        <v>51</v>
      </c>
      <c r="S491" s="19" t="s">
        <v>51</v>
      </c>
      <c r="T491" s="19" t="s">
        <v>51</v>
      </c>
      <c r="U491" s="19"/>
      <c r="V491" s="19"/>
      <c r="W491" s="19"/>
      <c r="X491" s="19"/>
      <c r="Y491" s="19"/>
      <c r="Z491" s="19"/>
      <c r="AA491" s="19"/>
      <c r="AB491" s="19"/>
      <c r="AC491" s="19" t="s">
        <v>100</v>
      </c>
      <c r="AD491" s="19" t="s">
        <v>53</v>
      </c>
      <c r="AE491" s="19" t="s">
        <v>3233</v>
      </c>
      <c r="AF491" s="19" t="s">
        <v>3234</v>
      </c>
      <c r="AG491" s="19" t="s">
        <v>380</v>
      </c>
      <c r="AH491" s="19" t="s">
        <v>3235</v>
      </c>
      <c r="AI491" s="19" t="s">
        <v>3236</v>
      </c>
      <c r="AJ491" s="19" t="s">
        <v>59</v>
      </c>
      <c r="AK491" s="19" t="s">
        <v>60</v>
      </c>
      <c r="AL491" s="19" t="s">
        <v>61</v>
      </c>
      <c r="AM491" s="19"/>
      <c r="AN491" s="70"/>
      <c r="AO491" s="85"/>
    </row>
    <row r="492" spans="1:41" ht="21.75" thickBot="1">
      <c r="A492" s="7">
        <v>567</v>
      </c>
      <c r="B492" s="166" t="s">
        <v>41</v>
      </c>
      <c r="C492" s="137" t="s">
        <v>3237</v>
      </c>
      <c r="D492" s="18" t="s">
        <v>3238</v>
      </c>
      <c r="E492" s="19" t="s">
        <v>73</v>
      </c>
      <c r="F492" s="65" t="s">
        <v>699</v>
      </c>
      <c r="G492" s="99" t="s">
        <v>914</v>
      </c>
      <c r="H492" s="100" t="s">
        <v>915</v>
      </c>
      <c r="I492" s="20">
        <v>2017</v>
      </c>
      <c r="J492" s="19">
        <v>1</v>
      </c>
      <c r="K492" s="138" t="s">
        <v>3239</v>
      </c>
      <c r="L492" s="22">
        <v>7030767467</v>
      </c>
      <c r="M492" s="19">
        <v>65.8</v>
      </c>
      <c r="N492" s="19" t="s">
        <v>48</v>
      </c>
      <c r="O492" s="19">
        <v>53.54</v>
      </c>
      <c r="P492" s="19" t="s">
        <v>109</v>
      </c>
      <c r="Q492" s="19" t="s">
        <v>65</v>
      </c>
      <c r="R492" s="19" t="s">
        <v>51</v>
      </c>
      <c r="S492" s="19" t="s">
        <v>51</v>
      </c>
      <c r="T492" s="19" t="s">
        <v>51</v>
      </c>
      <c r="U492" s="19"/>
      <c r="V492" s="19"/>
      <c r="W492" s="19"/>
      <c r="X492" s="19"/>
      <c r="Y492" s="19"/>
      <c r="Z492" s="19"/>
      <c r="AA492" s="19"/>
      <c r="AB492" s="19"/>
      <c r="AC492" s="19" t="s">
        <v>100</v>
      </c>
      <c r="AD492" s="19" t="s">
        <v>53</v>
      </c>
      <c r="AE492" s="19" t="s">
        <v>3240</v>
      </c>
      <c r="AF492" s="19" t="s">
        <v>1863</v>
      </c>
      <c r="AG492" s="19" t="s">
        <v>3241</v>
      </c>
      <c r="AH492" s="19" t="s">
        <v>3242</v>
      </c>
      <c r="AI492" s="19" t="s">
        <v>3243</v>
      </c>
      <c r="AJ492" s="19" t="s">
        <v>71</v>
      </c>
      <c r="AK492" s="19" t="s">
        <v>60</v>
      </c>
      <c r="AL492" s="19" t="s">
        <v>61</v>
      </c>
      <c r="AM492" s="19"/>
      <c r="AN492" s="70"/>
      <c r="AO492" s="85"/>
    </row>
    <row r="493" spans="1:41" ht="21.75" thickBot="1">
      <c r="A493" s="7">
        <v>1</v>
      </c>
      <c r="B493" s="170" t="s">
        <v>41</v>
      </c>
      <c r="C493" s="30" t="s">
        <v>3244</v>
      </c>
      <c r="D493" s="18" t="s">
        <v>3245</v>
      </c>
      <c r="E493" s="19" t="s">
        <v>73</v>
      </c>
      <c r="F493" s="191" t="s">
        <v>3246</v>
      </c>
      <c r="G493" s="192" t="s">
        <v>3247</v>
      </c>
      <c r="H493" s="193" t="s">
        <v>3248</v>
      </c>
      <c r="I493" s="20">
        <v>2017</v>
      </c>
      <c r="J493" s="20">
        <v>1</v>
      </c>
      <c r="K493" s="31" t="s">
        <v>3249</v>
      </c>
      <c r="L493" s="22">
        <v>7773939168</v>
      </c>
      <c r="M493" s="25">
        <v>54.4</v>
      </c>
      <c r="N493" s="25" t="s">
        <v>48</v>
      </c>
      <c r="O493" s="25">
        <v>44</v>
      </c>
      <c r="P493" s="25" t="s">
        <v>109</v>
      </c>
      <c r="Q493" s="25" t="s">
        <v>65</v>
      </c>
      <c r="R493" s="25" t="s">
        <v>51</v>
      </c>
      <c r="S493" s="25" t="s">
        <v>51</v>
      </c>
      <c r="T493" s="25" t="s">
        <v>51</v>
      </c>
      <c r="U493" s="25"/>
      <c r="V493" s="25"/>
      <c r="W493" s="25"/>
      <c r="X493" s="25"/>
      <c r="Y493" s="25"/>
      <c r="Z493" s="25"/>
      <c r="AA493" s="25"/>
      <c r="AB493" s="25"/>
      <c r="AC493" s="25" t="s">
        <v>717</v>
      </c>
      <c r="AD493" s="25" t="s">
        <v>53</v>
      </c>
      <c r="AE493" s="25" t="s">
        <v>3250</v>
      </c>
      <c r="AF493" s="25" t="s">
        <v>3251</v>
      </c>
      <c r="AG493" s="25" t="s">
        <v>1959</v>
      </c>
      <c r="AH493" s="25" t="s">
        <v>240</v>
      </c>
      <c r="AI493" s="19">
        <v>7719067979</v>
      </c>
      <c r="AJ493" s="25" t="s">
        <v>71</v>
      </c>
      <c r="AK493" s="25" t="s">
        <v>60</v>
      </c>
      <c r="AL493" s="25" t="s">
        <v>61</v>
      </c>
      <c r="AM493" s="25"/>
      <c r="AN493" s="25"/>
      <c r="AO493" s="85"/>
    </row>
    <row r="494" spans="1:41" ht="21.75" thickBot="1">
      <c r="A494" s="7">
        <v>21</v>
      </c>
      <c r="B494" s="170" t="s">
        <v>41</v>
      </c>
      <c r="C494" s="30" t="s">
        <v>3252</v>
      </c>
      <c r="D494" s="18" t="s">
        <v>3253</v>
      </c>
      <c r="E494" s="19" t="s">
        <v>73</v>
      </c>
      <c r="F494" s="191" t="s">
        <v>3246</v>
      </c>
      <c r="G494" s="192" t="s">
        <v>3247</v>
      </c>
      <c r="H494" s="193" t="s">
        <v>3248</v>
      </c>
      <c r="I494" s="20">
        <v>2017</v>
      </c>
      <c r="J494" s="20">
        <v>1</v>
      </c>
      <c r="K494" s="31" t="s">
        <v>3254</v>
      </c>
      <c r="L494" s="22">
        <v>8149933603</v>
      </c>
      <c r="M494" s="25">
        <v>78.91</v>
      </c>
      <c r="N494" s="25" t="s">
        <v>48</v>
      </c>
      <c r="O494" s="25">
        <v>53.38</v>
      </c>
      <c r="P494" s="25" t="s">
        <v>109</v>
      </c>
      <c r="Q494" s="25" t="s">
        <v>65</v>
      </c>
      <c r="R494" s="25" t="s">
        <v>51</v>
      </c>
      <c r="S494" s="25" t="s">
        <v>51</v>
      </c>
      <c r="T494" s="25" t="s">
        <v>51</v>
      </c>
      <c r="U494" s="25"/>
      <c r="V494" s="25"/>
      <c r="W494" s="25"/>
      <c r="X494" s="25"/>
      <c r="Y494" s="25"/>
      <c r="Z494" s="25"/>
      <c r="AA494" s="25"/>
      <c r="AB494" s="25"/>
      <c r="AC494" s="25" t="s">
        <v>717</v>
      </c>
      <c r="AD494" s="25" t="s">
        <v>53</v>
      </c>
      <c r="AE494" s="25" t="s">
        <v>3255</v>
      </c>
      <c r="AF494" s="25" t="s">
        <v>3256</v>
      </c>
      <c r="AG494" s="25" t="s">
        <v>3022</v>
      </c>
      <c r="AH494" s="25" t="s">
        <v>2537</v>
      </c>
      <c r="AI494" s="19" t="s">
        <v>3257</v>
      </c>
      <c r="AJ494" s="25" t="s">
        <v>2853</v>
      </c>
      <c r="AK494" s="25" t="s">
        <v>60</v>
      </c>
      <c r="AL494" s="25" t="s">
        <v>61</v>
      </c>
      <c r="AM494" s="25"/>
      <c r="AN494" s="25"/>
      <c r="AO494" s="85"/>
    </row>
    <row r="495" spans="1:41" ht="21.75" thickBot="1">
      <c r="A495" s="7">
        <v>25</v>
      </c>
      <c r="B495" s="170" t="s">
        <v>41</v>
      </c>
      <c r="C495" s="30" t="s">
        <v>3258</v>
      </c>
      <c r="D495" s="18" t="s">
        <v>3259</v>
      </c>
      <c r="E495" s="19" t="s">
        <v>73</v>
      </c>
      <c r="F495" s="191" t="s">
        <v>3246</v>
      </c>
      <c r="G495" s="192" t="s">
        <v>3247</v>
      </c>
      <c r="H495" s="193" t="s">
        <v>3248</v>
      </c>
      <c r="I495" s="20">
        <v>2017</v>
      </c>
      <c r="J495" s="20">
        <v>1</v>
      </c>
      <c r="K495" s="31" t="s">
        <v>3260</v>
      </c>
      <c r="L495" s="22">
        <v>9850374429</v>
      </c>
      <c r="M495" s="25">
        <v>47.53</v>
      </c>
      <c r="N495" s="25" t="s">
        <v>48</v>
      </c>
      <c r="O495" s="25">
        <v>58.62</v>
      </c>
      <c r="P495" s="25"/>
      <c r="Q495" s="25" t="s">
        <v>65</v>
      </c>
      <c r="R495" s="25" t="s">
        <v>51</v>
      </c>
      <c r="S495" s="25" t="s">
        <v>51</v>
      </c>
      <c r="T495" s="25" t="s">
        <v>51</v>
      </c>
      <c r="U495" s="25"/>
      <c r="V495" s="25"/>
      <c r="W495" s="25"/>
      <c r="X495" s="25"/>
      <c r="Y495" s="25"/>
      <c r="Z495" s="25"/>
      <c r="AA495" s="25"/>
      <c r="AB495" s="25"/>
      <c r="AC495" s="25" t="s">
        <v>51</v>
      </c>
      <c r="AD495" s="25" t="s">
        <v>53</v>
      </c>
      <c r="AE495" s="25" t="s">
        <v>3261</v>
      </c>
      <c r="AF495" s="25" t="s">
        <v>3262</v>
      </c>
      <c r="AG495" s="25" t="s">
        <v>3263</v>
      </c>
      <c r="AH495" s="25"/>
      <c r="AI495" s="19">
        <v>9881934352</v>
      </c>
      <c r="AJ495" s="25"/>
      <c r="AK495" s="25" t="s">
        <v>60</v>
      </c>
      <c r="AL495" s="25" t="s">
        <v>61</v>
      </c>
      <c r="AM495" s="25"/>
      <c r="AN495" s="25"/>
      <c r="AO495" s="85"/>
    </row>
    <row r="496" spans="1:41" ht="21.75" thickBot="1">
      <c r="A496" s="7">
        <v>47</v>
      </c>
      <c r="B496" s="166" t="s">
        <v>41</v>
      </c>
      <c r="C496" s="30" t="s">
        <v>3264</v>
      </c>
      <c r="D496" s="18" t="s">
        <v>3265</v>
      </c>
      <c r="E496" s="19" t="s">
        <v>73</v>
      </c>
      <c r="F496" s="191" t="s">
        <v>3246</v>
      </c>
      <c r="G496" s="192" t="s">
        <v>3247</v>
      </c>
      <c r="H496" s="193" t="s">
        <v>3248</v>
      </c>
      <c r="I496" s="20">
        <v>2017</v>
      </c>
      <c r="J496" s="20">
        <v>1</v>
      </c>
      <c r="K496" s="31" t="s">
        <v>3266</v>
      </c>
      <c r="L496" s="22">
        <v>7350967415</v>
      </c>
      <c r="M496" s="25" t="s">
        <v>3267</v>
      </c>
      <c r="N496" s="25" t="s">
        <v>50</v>
      </c>
      <c r="O496" s="25">
        <v>45.08</v>
      </c>
      <c r="P496" s="25" t="s">
        <v>109</v>
      </c>
      <c r="Q496" s="25" t="s">
        <v>65</v>
      </c>
      <c r="R496" s="25" t="s">
        <v>51</v>
      </c>
      <c r="S496" s="25" t="s">
        <v>51</v>
      </c>
      <c r="T496" s="25" t="s">
        <v>51</v>
      </c>
      <c r="U496" s="25"/>
      <c r="V496" s="25"/>
      <c r="W496" s="25"/>
      <c r="X496" s="25"/>
      <c r="Y496" s="25"/>
      <c r="Z496" s="25"/>
      <c r="AA496" s="25"/>
      <c r="AB496" s="25"/>
      <c r="AC496" s="25" t="s">
        <v>717</v>
      </c>
      <c r="AD496" s="25" t="s">
        <v>53</v>
      </c>
      <c r="AE496" s="25" t="s">
        <v>3268</v>
      </c>
      <c r="AF496" s="25" t="s">
        <v>3269</v>
      </c>
      <c r="AG496" s="25" t="s">
        <v>595</v>
      </c>
      <c r="AH496" s="25" t="s">
        <v>3270</v>
      </c>
      <c r="AI496" s="19" t="s">
        <v>3271</v>
      </c>
      <c r="AJ496" s="25" t="s">
        <v>59</v>
      </c>
      <c r="AK496" s="25" t="s">
        <v>60</v>
      </c>
      <c r="AL496" s="25" t="s">
        <v>61</v>
      </c>
      <c r="AM496" s="25"/>
      <c r="AN496" s="25"/>
      <c r="AO496" s="85"/>
    </row>
    <row r="497" spans="1:41" ht="21.75" thickBot="1">
      <c r="A497" s="7">
        <v>96</v>
      </c>
      <c r="B497" s="166" t="s">
        <v>41</v>
      </c>
      <c r="C497" s="30" t="s">
        <v>3272</v>
      </c>
      <c r="D497" s="18" t="s">
        <v>591</v>
      </c>
      <c r="E497" s="19" t="s">
        <v>73</v>
      </c>
      <c r="F497" s="191" t="s">
        <v>3246</v>
      </c>
      <c r="G497" s="192" t="s">
        <v>3247</v>
      </c>
      <c r="H497" s="193" t="s">
        <v>3248</v>
      </c>
      <c r="I497" s="20">
        <v>2017</v>
      </c>
      <c r="J497" s="20">
        <v>1</v>
      </c>
      <c r="K497" s="31" t="s">
        <v>3273</v>
      </c>
      <c r="L497" s="22">
        <v>8149180351</v>
      </c>
      <c r="M497" s="25">
        <v>77.599999999999994</v>
      </c>
      <c r="N497" s="25" t="s">
        <v>48</v>
      </c>
      <c r="O497" s="25">
        <v>62.92</v>
      </c>
      <c r="P497" s="25" t="s">
        <v>109</v>
      </c>
      <c r="Q497" s="25" t="s">
        <v>65</v>
      </c>
      <c r="R497" s="25" t="s">
        <v>51</v>
      </c>
      <c r="S497" s="25" t="s">
        <v>51</v>
      </c>
      <c r="T497" s="25" t="s">
        <v>51</v>
      </c>
      <c r="U497" s="25"/>
      <c r="V497" s="25"/>
      <c r="W497" s="25"/>
      <c r="X497" s="25"/>
      <c r="Y497" s="25"/>
      <c r="Z497" s="25"/>
      <c r="AA497" s="25"/>
      <c r="AB497" s="25"/>
      <c r="AC497" s="25" t="s">
        <v>100</v>
      </c>
      <c r="AD497" s="25" t="s">
        <v>53</v>
      </c>
      <c r="AE497" s="25" t="s">
        <v>3274</v>
      </c>
      <c r="AF497" s="25" t="s">
        <v>594</v>
      </c>
      <c r="AG497" s="25" t="s">
        <v>3275</v>
      </c>
      <c r="AH497" s="25" t="s">
        <v>3276</v>
      </c>
      <c r="AI497" s="19" t="s">
        <v>3277</v>
      </c>
      <c r="AJ497" s="25" t="s">
        <v>59</v>
      </c>
      <c r="AK497" s="25" t="s">
        <v>60</v>
      </c>
      <c r="AL497" s="25" t="s">
        <v>61</v>
      </c>
      <c r="AM497" s="25"/>
      <c r="AN497" s="25"/>
      <c r="AO497" s="85"/>
    </row>
    <row r="498" spans="1:41" ht="21.75" thickBot="1">
      <c r="A498" s="7">
        <v>116</v>
      </c>
      <c r="B498" s="166" t="s">
        <v>41</v>
      </c>
      <c r="C498" s="30" t="s">
        <v>3278</v>
      </c>
      <c r="D498" s="18" t="s">
        <v>2274</v>
      </c>
      <c r="E498" s="19" t="s">
        <v>73</v>
      </c>
      <c r="F498" s="191" t="s">
        <v>3246</v>
      </c>
      <c r="G498" s="192" t="s">
        <v>3247</v>
      </c>
      <c r="H498" s="193" t="s">
        <v>3248</v>
      </c>
      <c r="I498" s="20">
        <v>2017</v>
      </c>
      <c r="J498" s="20">
        <v>1</v>
      </c>
      <c r="K498" s="31" t="s">
        <v>3279</v>
      </c>
      <c r="L498" s="22">
        <v>8975101536</v>
      </c>
      <c r="M498" s="25">
        <v>76.8</v>
      </c>
      <c r="N498" s="25" t="s">
        <v>48</v>
      </c>
      <c r="O498" s="25">
        <v>54.62</v>
      </c>
      <c r="P498" s="25" t="s">
        <v>109</v>
      </c>
      <c r="Q498" s="25" t="s">
        <v>65</v>
      </c>
      <c r="R498" s="25" t="s">
        <v>51</v>
      </c>
      <c r="S498" s="25" t="s">
        <v>51</v>
      </c>
      <c r="T498" s="25" t="s">
        <v>51</v>
      </c>
      <c r="U498" s="25"/>
      <c r="V498" s="25"/>
      <c r="W498" s="25"/>
      <c r="X498" s="25"/>
      <c r="Y498" s="25"/>
      <c r="Z498" s="25"/>
      <c r="AA498" s="25"/>
      <c r="AB498" s="25"/>
      <c r="AC498" s="25" t="s">
        <v>717</v>
      </c>
      <c r="AD498" s="25" t="s">
        <v>53</v>
      </c>
      <c r="AE498" s="25" t="s">
        <v>3280</v>
      </c>
      <c r="AF498" s="25" t="s">
        <v>3281</v>
      </c>
      <c r="AG498" s="25" t="s">
        <v>3282</v>
      </c>
      <c r="AH498" s="25" t="s">
        <v>3283</v>
      </c>
      <c r="AI498" s="19" t="s">
        <v>3284</v>
      </c>
      <c r="AJ498" s="25" t="s">
        <v>150</v>
      </c>
      <c r="AK498" s="25" t="s">
        <v>60</v>
      </c>
      <c r="AL498" s="25" t="s">
        <v>61</v>
      </c>
      <c r="AM498" s="25"/>
      <c r="AN498" s="25"/>
      <c r="AO498" s="85"/>
    </row>
    <row r="499" spans="1:41" ht="15.75" thickBot="1">
      <c r="A499" s="7">
        <v>138</v>
      </c>
      <c r="B499" s="166" t="s">
        <v>41</v>
      </c>
      <c r="C499" s="30" t="s">
        <v>3285</v>
      </c>
      <c r="D499" s="25" t="s">
        <v>3286</v>
      </c>
      <c r="E499" s="19" t="s">
        <v>73</v>
      </c>
      <c r="F499" s="191" t="s">
        <v>3246</v>
      </c>
      <c r="G499" s="192" t="s">
        <v>3247</v>
      </c>
      <c r="H499" s="193" t="s">
        <v>3248</v>
      </c>
      <c r="I499" s="20">
        <v>2017</v>
      </c>
      <c r="J499" s="20">
        <v>1</v>
      </c>
      <c r="K499" s="31" t="s">
        <v>3287</v>
      </c>
      <c r="L499" s="22">
        <v>7276242571</v>
      </c>
      <c r="M499" s="25">
        <v>68.2</v>
      </c>
      <c r="N499" s="25" t="s">
        <v>48</v>
      </c>
      <c r="O499" s="25">
        <v>46.15</v>
      </c>
      <c r="P499" s="25" t="s">
        <v>109</v>
      </c>
      <c r="Q499" s="25" t="s">
        <v>65</v>
      </c>
      <c r="R499" s="25" t="s">
        <v>51</v>
      </c>
      <c r="S499" s="25" t="s">
        <v>51</v>
      </c>
      <c r="T499" s="25" t="s">
        <v>51</v>
      </c>
      <c r="U499" s="25"/>
      <c r="V499" s="25"/>
      <c r="W499" s="25"/>
      <c r="X499" s="25"/>
      <c r="Y499" s="25"/>
      <c r="Z499" s="25"/>
      <c r="AA499" s="25"/>
      <c r="AB499" s="25"/>
      <c r="AC499" s="25" t="s">
        <v>717</v>
      </c>
      <c r="AD499" s="25" t="s">
        <v>53</v>
      </c>
      <c r="AE499" s="25" t="s">
        <v>3288</v>
      </c>
      <c r="AF499" s="25" t="s">
        <v>3289</v>
      </c>
      <c r="AG499" s="25" t="s">
        <v>3290</v>
      </c>
      <c r="AH499" s="25" t="s">
        <v>2526</v>
      </c>
      <c r="AI499" s="19" t="s">
        <v>3291</v>
      </c>
      <c r="AJ499" s="25" t="s">
        <v>59</v>
      </c>
      <c r="AK499" s="25" t="s">
        <v>60</v>
      </c>
      <c r="AL499" s="25" t="s">
        <v>61</v>
      </c>
      <c r="AM499" s="25"/>
      <c r="AN499" s="25"/>
      <c r="AO499" s="85"/>
    </row>
    <row r="500" spans="1:41" ht="21.75" thickBot="1">
      <c r="A500" s="7">
        <v>158</v>
      </c>
      <c r="B500" s="166" t="s">
        <v>41</v>
      </c>
      <c r="C500" s="30" t="s">
        <v>3292</v>
      </c>
      <c r="D500" s="18" t="s">
        <v>2928</v>
      </c>
      <c r="E500" s="19" t="s">
        <v>73</v>
      </c>
      <c r="F500" s="191" t="s">
        <v>3246</v>
      </c>
      <c r="G500" s="192" t="s">
        <v>3247</v>
      </c>
      <c r="H500" s="193" t="s">
        <v>3248</v>
      </c>
      <c r="I500" s="20">
        <v>2017</v>
      </c>
      <c r="J500" s="20">
        <v>1</v>
      </c>
      <c r="K500" s="31" t="s">
        <v>3293</v>
      </c>
      <c r="L500" s="22">
        <v>8308440739</v>
      </c>
      <c r="M500" s="25"/>
      <c r="N500" s="25"/>
      <c r="O500" s="25">
        <v>43.85</v>
      </c>
      <c r="P500" s="25" t="s">
        <v>49</v>
      </c>
      <c r="Q500" s="25" t="s">
        <v>65</v>
      </c>
      <c r="R500" s="25" t="s">
        <v>51</v>
      </c>
      <c r="S500" s="25" t="s">
        <v>51</v>
      </c>
      <c r="T500" s="25" t="s">
        <v>51</v>
      </c>
      <c r="U500" s="25"/>
      <c r="V500" s="25"/>
      <c r="W500" s="25"/>
      <c r="X500" s="25"/>
      <c r="Y500" s="25"/>
      <c r="Z500" s="25"/>
      <c r="AA500" s="25"/>
      <c r="AB500" s="25"/>
      <c r="AC500" s="25" t="s">
        <v>717</v>
      </c>
      <c r="AD500" s="25" t="s">
        <v>53</v>
      </c>
      <c r="AE500" s="25" t="s">
        <v>3294</v>
      </c>
      <c r="AF500" s="25" t="s">
        <v>2931</v>
      </c>
      <c r="AG500" s="25" t="s">
        <v>619</v>
      </c>
      <c r="AH500" s="25" t="s">
        <v>3295</v>
      </c>
      <c r="AI500" s="19" t="s">
        <v>3296</v>
      </c>
      <c r="AJ500" s="25" t="s">
        <v>150</v>
      </c>
      <c r="AK500" s="25" t="s">
        <v>60</v>
      </c>
      <c r="AL500" s="25" t="s">
        <v>61</v>
      </c>
      <c r="AM500" s="25"/>
      <c r="AN500" s="25"/>
      <c r="AO500" s="85"/>
    </row>
    <row r="501" spans="1:41" ht="21.75" thickBot="1">
      <c r="A501" s="7">
        <v>181</v>
      </c>
      <c r="B501" s="166" t="s">
        <v>41</v>
      </c>
      <c r="C501" s="30" t="s">
        <v>3297</v>
      </c>
      <c r="D501" s="18" t="s">
        <v>3298</v>
      </c>
      <c r="E501" s="19" t="s">
        <v>73</v>
      </c>
      <c r="F501" s="191" t="s">
        <v>3246</v>
      </c>
      <c r="G501" s="192" t="s">
        <v>3247</v>
      </c>
      <c r="H501" s="193" t="s">
        <v>3248</v>
      </c>
      <c r="I501" s="20">
        <v>2017</v>
      </c>
      <c r="J501" s="20">
        <v>1</v>
      </c>
      <c r="K501" s="31" t="s">
        <v>3299</v>
      </c>
      <c r="L501" s="22">
        <v>7756071935</v>
      </c>
      <c r="M501" s="25">
        <v>64.400000000000006</v>
      </c>
      <c r="N501" s="25" t="s">
        <v>48</v>
      </c>
      <c r="O501" s="25">
        <v>47.38</v>
      </c>
      <c r="P501" s="25"/>
      <c r="Q501" s="25" t="s">
        <v>65</v>
      </c>
      <c r="R501" s="25" t="s">
        <v>51</v>
      </c>
      <c r="S501" s="25" t="s">
        <v>51</v>
      </c>
      <c r="T501" s="25" t="s">
        <v>51</v>
      </c>
      <c r="U501" s="25"/>
      <c r="V501" s="25"/>
      <c r="W501" s="25"/>
      <c r="X501" s="25"/>
      <c r="Y501" s="25"/>
      <c r="Z501" s="25"/>
      <c r="AA501" s="25"/>
      <c r="AB501" s="25"/>
      <c r="AC501" s="25" t="s">
        <v>51</v>
      </c>
      <c r="AD501" s="25" t="s">
        <v>53</v>
      </c>
      <c r="AE501" s="25" t="s">
        <v>3300</v>
      </c>
      <c r="AF501" s="25" t="s">
        <v>3301</v>
      </c>
      <c r="AG501" s="25" t="s">
        <v>619</v>
      </c>
      <c r="AH501" s="25"/>
      <c r="AI501" s="19">
        <v>8446110169</v>
      </c>
      <c r="AJ501" s="25"/>
      <c r="AK501" s="25" t="s">
        <v>60</v>
      </c>
      <c r="AL501" s="25" t="s">
        <v>61</v>
      </c>
      <c r="AM501" s="25"/>
      <c r="AN501" s="25"/>
      <c r="AO501" s="85"/>
    </row>
    <row r="502" spans="1:41" ht="21.75" thickBot="1">
      <c r="A502" s="7">
        <v>192</v>
      </c>
      <c r="B502" s="166" t="s">
        <v>41</v>
      </c>
      <c r="C502" s="30" t="s">
        <v>3302</v>
      </c>
      <c r="D502" s="18" t="s">
        <v>3303</v>
      </c>
      <c r="E502" s="19" t="s">
        <v>73</v>
      </c>
      <c r="F502" s="191" t="s">
        <v>3246</v>
      </c>
      <c r="G502" s="192" t="s">
        <v>3247</v>
      </c>
      <c r="H502" s="193" t="s">
        <v>3248</v>
      </c>
      <c r="I502" s="20">
        <v>2017</v>
      </c>
      <c r="J502" s="20">
        <v>1</v>
      </c>
      <c r="K502" s="31" t="s">
        <v>3304</v>
      </c>
      <c r="L502" s="22">
        <v>7744824565</v>
      </c>
      <c r="M502" s="25">
        <v>50.51</v>
      </c>
      <c r="N502" s="25" t="s">
        <v>48</v>
      </c>
      <c r="O502" s="25">
        <v>42.33</v>
      </c>
      <c r="P502" s="25" t="s">
        <v>109</v>
      </c>
      <c r="Q502" s="25" t="s">
        <v>65</v>
      </c>
      <c r="R502" s="25" t="s">
        <v>51</v>
      </c>
      <c r="S502" s="25" t="s">
        <v>51</v>
      </c>
      <c r="T502" s="25" t="s">
        <v>51</v>
      </c>
      <c r="U502" s="25"/>
      <c r="V502" s="25"/>
      <c r="W502" s="25"/>
      <c r="X502" s="25"/>
      <c r="Y502" s="25"/>
      <c r="Z502" s="25"/>
      <c r="AA502" s="25"/>
      <c r="AB502" s="25"/>
      <c r="AC502" s="25" t="s">
        <v>717</v>
      </c>
      <c r="AD502" s="25" t="s">
        <v>53</v>
      </c>
      <c r="AE502" s="25" t="s">
        <v>3305</v>
      </c>
      <c r="AF502" s="25" t="s">
        <v>3306</v>
      </c>
      <c r="AG502" s="25" t="s">
        <v>3307</v>
      </c>
      <c r="AH502" s="25" t="s">
        <v>422</v>
      </c>
      <c r="AI502" s="19">
        <v>9922926678</v>
      </c>
      <c r="AJ502" s="25" t="s">
        <v>150</v>
      </c>
      <c r="AK502" s="25" t="s">
        <v>60</v>
      </c>
      <c r="AL502" s="25" t="s">
        <v>61</v>
      </c>
      <c r="AM502" s="25"/>
      <c r="AN502" s="25"/>
      <c r="AO502" s="85"/>
    </row>
    <row r="503" spans="1:41" ht="21.75" thickBot="1">
      <c r="A503" s="7">
        <v>212</v>
      </c>
      <c r="B503" s="166" t="s">
        <v>41</v>
      </c>
      <c r="C503" s="30" t="s">
        <v>3308</v>
      </c>
      <c r="D503" s="18" t="s">
        <v>3309</v>
      </c>
      <c r="E503" s="19" t="s">
        <v>44</v>
      </c>
      <c r="F503" s="191" t="s">
        <v>3246</v>
      </c>
      <c r="G503" s="192" t="s">
        <v>3247</v>
      </c>
      <c r="H503" s="193" t="s">
        <v>3248</v>
      </c>
      <c r="I503" s="20">
        <v>2017</v>
      </c>
      <c r="J503" s="20">
        <v>1</v>
      </c>
      <c r="K503" s="31" t="s">
        <v>3310</v>
      </c>
      <c r="L503" s="22">
        <v>8308486299</v>
      </c>
      <c r="M503" s="25" t="s">
        <v>578</v>
      </c>
      <c r="N503" s="25" t="s">
        <v>50</v>
      </c>
      <c r="O503" s="25">
        <v>56</v>
      </c>
      <c r="P503" s="25" t="s">
        <v>2200</v>
      </c>
      <c r="Q503" s="25" t="s">
        <v>50</v>
      </c>
      <c r="R503" s="25" t="s">
        <v>51</v>
      </c>
      <c r="S503" s="25" t="s">
        <v>51</v>
      </c>
      <c r="T503" s="25" t="s">
        <v>51</v>
      </c>
      <c r="U503" s="25"/>
      <c r="V503" s="25"/>
      <c r="W503" s="25"/>
      <c r="X503" s="25"/>
      <c r="Y503" s="25"/>
      <c r="Z503" s="25"/>
      <c r="AA503" s="25"/>
      <c r="AB503" s="25"/>
      <c r="AC503" s="25" t="s">
        <v>100</v>
      </c>
      <c r="AD503" s="25" t="s">
        <v>53</v>
      </c>
      <c r="AE503" s="25" t="s">
        <v>3311</v>
      </c>
      <c r="AF503" s="25" t="s">
        <v>3312</v>
      </c>
      <c r="AG503" s="25" t="s">
        <v>970</v>
      </c>
      <c r="AH503" s="25" t="s">
        <v>3313</v>
      </c>
      <c r="AI503" s="19" t="s">
        <v>3314</v>
      </c>
      <c r="AJ503" s="25" t="s">
        <v>71</v>
      </c>
      <c r="AK503" s="25" t="s">
        <v>60</v>
      </c>
      <c r="AL503" s="25" t="s">
        <v>61</v>
      </c>
      <c r="AM503" s="25"/>
      <c r="AN503" s="25"/>
      <c r="AO503" s="85"/>
    </row>
    <row r="504" spans="1:41" ht="21.75" thickBot="1">
      <c r="A504" s="7">
        <v>244</v>
      </c>
      <c r="B504" s="166" t="s">
        <v>41</v>
      </c>
      <c r="C504" s="30" t="s">
        <v>3315</v>
      </c>
      <c r="D504" s="18" t="s">
        <v>3316</v>
      </c>
      <c r="E504" s="19" t="s">
        <v>73</v>
      </c>
      <c r="F504" s="191" t="s">
        <v>3246</v>
      </c>
      <c r="G504" s="192" t="s">
        <v>3247</v>
      </c>
      <c r="H504" s="193" t="s">
        <v>3248</v>
      </c>
      <c r="I504" s="20">
        <v>2017</v>
      </c>
      <c r="J504" s="20">
        <v>1</v>
      </c>
      <c r="K504" s="31" t="s">
        <v>3317</v>
      </c>
      <c r="L504" s="22">
        <v>9595742425</v>
      </c>
      <c r="M504" s="25">
        <v>76.8</v>
      </c>
      <c r="N504" s="25" t="s">
        <v>48</v>
      </c>
      <c r="O504" s="25">
        <v>66.62</v>
      </c>
      <c r="P504" s="25" t="s">
        <v>109</v>
      </c>
      <c r="Q504" s="25" t="s">
        <v>65</v>
      </c>
      <c r="R504" s="25" t="s">
        <v>51</v>
      </c>
      <c r="S504" s="25" t="s">
        <v>51</v>
      </c>
      <c r="T504" s="25" t="s">
        <v>51</v>
      </c>
      <c r="U504" s="25"/>
      <c r="V504" s="25"/>
      <c r="W504" s="25"/>
      <c r="X504" s="25"/>
      <c r="Y504" s="25"/>
      <c r="Z504" s="25"/>
      <c r="AA504" s="25"/>
      <c r="AB504" s="25"/>
      <c r="AC504" s="25" t="s">
        <v>52</v>
      </c>
      <c r="AD504" s="25" t="s">
        <v>53</v>
      </c>
      <c r="AE504" s="25" t="s">
        <v>3318</v>
      </c>
      <c r="AF504" s="25" t="s">
        <v>3319</v>
      </c>
      <c r="AG504" s="25" t="s">
        <v>3320</v>
      </c>
      <c r="AH504" s="25" t="s">
        <v>148</v>
      </c>
      <c r="AI504" s="19" t="s">
        <v>3321</v>
      </c>
      <c r="AJ504" s="25" t="s">
        <v>59</v>
      </c>
      <c r="AK504" s="25" t="s">
        <v>60</v>
      </c>
      <c r="AL504" s="25" t="s">
        <v>61</v>
      </c>
      <c r="AM504" s="25"/>
      <c r="AN504" s="25"/>
      <c r="AO504" s="85"/>
    </row>
    <row r="505" spans="1:41" ht="21.75" thickBot="1">
      <c r="A505" s="7">
        <v>278</v>
      </c>
      <c r="B505" s="166" t="s">
        <v>41</v>
      </c>
      <c r="C505" s="30" t="s">
        <v>3322</v>
      </c>
      <c r="D505" s="18" t="s">
        <v>3323</v>
      </c>
      <c r="E505" s="19" t="s">
        <v>44</v>
      </c>
      <c r="F505" s="191" t="s">
        <v>3246</v>
      </c>
      <c r="G505" s="192" t="s">
        <v>3247</v>
      </c>
      <c r="H505" s="193" t="s">
        <v>3248</v>
      </c>
      <c r="I505" s="20">
        <v>2017</v>
      </c>
      <c r="J505" s="20">
        <v>1</v>
      </c>
      <c r="K505" s="31" t="s">
        <v>3324</v>
      </c>
      <c r="L505" s="22">
        <v>7758980606</v>
      </c>
      <c r="M505" s="25">
        <v>85.8</v>
      </c>
      <c r="N505" s="25" t="s">
        <v>48</v>
      </c>
      <c r="O505" s="25">
        <v>68</v>
      </c>
      <c r="P505" s="25" t="s">
        <v>109</v>
      </c>
      <c r="Q505" s="25" t="s">
        <v>65</v>
      </c>
      <c r="R505" s="25" t="s">
        <v>51</v>
      </c>
      <c r="S505" s="25" t="s">
        <v>51</v>
      </c>
      <c r="T505" s="25" t="s">
        <v>51</v>
      </c>
      <c r="U505" s="25"/>
      <c r="V505" s="25"/>
      <c r="W505" s="25"/>
      <c r="X505" s="25"/>
      <c r="Y505" s="25"/>
      <c r="Z505" s="25"/>
      <c r="AA505" s="25"/>
      <c r="AB505" s="25"/>
      <c r="AC505" s="25" t="s">
        <v>717</v>
      </c>
      <c r="AD505" s="25" t="s">
        <v>53</v>
      </c>
      <c r="AE505" s="25" t="s">
        <v>3325</v>
      </c>
      <c r="AF505" s="25" t="s">
        <v>3326</v>
      </c>
      <c r="AG505" s="25" t="s">
        <v>3060</v>
      </c>
      <c r="AH505" s="25" t="s">
        <v>3327</v>
      </c>
      <c r="AI505" s="19" t="s">
        <v>3328</v>
      </c>
      <c r="AJ505" s="25" t="s">
        <v>59</v>
      </c>
      <c r="AK505" s="25" t="s">
        <v>60</v>
      </c>
      <c r="AL505" s="25" t="s">
        <v>61</v>
      </c>
      <c r="AM505" s="25"/>
      <c r="AN505" s="25"/>
      <c r="AO505" s="85"/>
    </row>
    <row r="506" spans="1:41" ht="21.75" thickBot="1">
      <c r="A506" s="7">
        <v>298</v>
      </c>
      <c r="B506" s="170" t="s">
        <v>41</v>
      </c>
      <c r="C506" s="30" t="s">
        <v>3329</v>
      </c>
      <c r="D506" s="18" t="s">
        <v>3330</v>
      </c>
      <c r="E506" s="19" t="s">
        <v>73</v>
      </c>
      <c r="F506" s="191" t="s">
        <v>3246</v>
      </c>
      <c r="G506" s="192" t="s">
        <v>3247</v>
      </c>
      <c r="H506" s="193" t="s">
        <v>3248</v>
      </c>
      <c r="I506" s="20">
        <v>2017</v>
      </c>
      <c r="J506" s="20">
        <v>1</v>
      </c>
      <c r="K506" s="31" t="s">
        <v>3331</v>
      </c>
      <c r="L506" s="22">
        <v>9145290634</v>
      </c>
      <c r="M506" s="25">
        <v>60.42</v>
      </c>
      <c r="N506" s="25" t="s">
        <v>48</v>
      </c>
      <c r="O506" s="25">
        <v>46.92</v>
      </c>
      <c r="P506" s="25"/>
      <c r="Q506" s="25" t="s">
        <v>65</v>
      </c>
      <c r="R506" s="25" t="s">
        <v>51</v>
      </c>
      <c r="S506" s="25" t="s">
        <v>51</v>
      </c>
      <c r="T506" s="25" t="s">
        <v>51</v>
      </c>
      <c r="U506" s="25"/>
      <c r="V506" s="25"/>
      <c r="W506" s="25"/>
      <c r="X506" s="25"/>
      <c r="Y506" s="25"/>
      <c r="Z506" s="25"/>
      <c r="AA506" s="25"/>
      <c r="AB506" s="25"/>
      <c r="AC506" s="25" t="s">
        <v>717</v>
      </c>
      <c r="AD506" s="25" t="s">
        <v>53</v>
      </c>
      <c r="AE506" s="25" t="s">
        <v>3332</v>
      </c>
      <c r="AF506" s="25" t="s">
        <v>3333</v>
      </c>
      <c r="AG506" s="25" t="s">
        <v>3334</v>
      </c>
      <c r="AH506" s="25" t="s">
        <v>3335</v>
      </c>
      <c r="AI506" s="19" t="s">
        <v>3336</v>
      </c>
      <c r="AJ506" s="25"/>
      <c r="AK506" s="25" t="s">
        <v>60</v>
      </c>
      <c r="AL506" s="25" t="s">
        <v>61</v>
      </c>
      <c r="AM506" s="25"/>
      <c r="AN506" s="25"/>
      <c r="AO506" s="85"/>
    </row>
    <row r="507" spans="1:41" ht="21.75" thickBot="1">
      <c r="A507" s="7">
        <v>305</v>
      </c>
      <c r="B507" s="170" t="s">
        <v>41</v>
      </c>
      <c r="C507" s="30" t="s">
        <v>3337</v>
      </c>
      <c r="D507" s="18" t="s">
        <v>1412</v>
      </c>
      <c r="E507" s="19" t="s">
        <v>73</v>
      </c>
      <c r="F507" s="191" t="s">
        <v>3246</v>
      </c>
      <c r="G507" s="192" t="s">
        <v>3247</v>
      </c>
      <c r="H507" s="193" t="s">
        <v>3248</v>
      </c>
      <c r="I507" s="20">
        <v>2017</v>
      </c>
      <c r="J507" s="20">
        <v>1</v>
      </c>
      <c r="K507" s="31" t="s">
        <v>3338</v>
      </c>
      <c r="L507" s="22">
        <v>8698667716</v>
      </c>
      <c r="M507" s="25">
        <v>81.599999999999994</v>
      </c>
      <c r="N507" s="25" t="s">
        <v>48</v>
      </c>
      <c r="O507" s="25">
        <v>62.62</v>
      </c>
      <c r="P507" s="25" t="s">
        <v>109</v>
      </c>
      <c r="Q507" s="25" t="s">
        <v>65</v>
      </c>
      <c r="R507" s="25" t="s">
        <v>51</v>
      </c>
      <c r="S507" s="25" t="s">
        <v>51</v>
      </c>
      <c r="T507" s="25" t="s">
        <v>51</v>
      </c>
      <c r="U507" s="25"/>
      <c r="V507" s="25"/>
      <c r="W507" s="25"/>
      <c r="X507" s="25"/>
      <c r="Y507" s="25"/>
      <c r="Z507" s="25"/>
      <c r="AA507" s="25"/>
      <c r="AB507" s="25"/>
      <c r="AC507" s="25" t="s">
        <v>717</v>
      </c>
      <c r="AD507" s="25" t="s">
        <v>53</v>
      </c>
      <c r="AE507" s="25" t="s">
        <v>3339</v>
      </c>
      <c r="AF507" s="25" t="s">
        <v>3340</v>
      </c>
      <c r="AG507" s="25" t="s">
        <v>509</v>
      </c>
      <c r="AH507" s="25" t="s">
        <v>85</v>
      </c>
      <c r="AI507" s="19" t="s">
        <v>3341</v>
      </c>
      <c r="AJ507" s="25" t="s">
        <v>71</v>
      </c>
      <c r="AK507" s="25" t="s">
        <v>60</v>
      </c>
      <c r="AL507" s="25" t="s">
        <v>61</v>
      </c>
      <c r="AM507" s="25"/>
      <c r="AN507" s="25"/>
      <c r="AO507" s="85"/>
    </row>
    <row r="508" spans="1:41" ht="21.75" thickBot="1">
      <c r="A508" s="7">
        <v>311</v>
      </c>
      <c r="B508" s="166" t="s">
        <v>41</v>
      </c>
      <c r="C508" s="30" t="s">
        <v>3342</v>
      </c>
      <c r="D508" s="18" t="s">
        <v>3343</v>
      </c>
      <c r="E508" s="19" t="s">
        <v>44</v>
      </c>
      <c r="F508" s="191" t="s">
        <v>3246</v>
      </c>
      <c r="G508" s="192" t="s">
        <v>3247</v>
      </c>
      <c r="H508" s="193" t="s">
        <v>3248</v>
      </c>
      <c r="I508" s="20">
        <v>2017</v>
      </c>
      <c r="J508" s="20">
        <v>1</v>
      </c>
      <c r="K508" s="31" t="s">
        <v>3344</v>
      </c>
      <c r="L508" s="22">
        <v>7757060457</v>
      </c>
      <c r="M508" s="25">
        <v>78.8</v>
      </c>
      <c r="N508" s="25"/>
      <c r="O508" s="25">
        <v>62.83</v>
      </c>
      <c r="P508" s="25"/>
      <c r="Q508" s="25" t="s">
        <v>65</v>
      </c>
      <c r="R508" s="25" t="s">
        <v>51</v>
      </c>
      <c r="S508" s="25" t="s">
        <v>51</v>
      </c>
      <c r="T508" s="25" t="s">
        <v>51</v>
      </c>
      <c r="U508" s="25"/>
      <c r="V508" s="25"/>
      <c r="W508" s="25"/>
      <c r="X508" s="25"/>
      <c r="Y508" s="25"/>
      <c r="Z508" s="25"/>
      <c r="AA508" s="25"/>
      <c r="AB508" s="25"/>
      <c r="AC508" s="25" t="s">
        <v>51</v>
      </c>
      <c r="AD508" s="25" t="s">
        <v>53</v>
      </c>
      <c r="AE508" s="25" t="s">
        <v>3345</v>
      </c>
      <c r="AF508" s="25" t="s">
        <v>3346</v>
      </c>
      <c r="AG508" s="25" t="s">
        <v>3307</v>
      </c>
      <c r="AH508" s="25"/>
      <c r="AI508" s="19">
        <v>9922926678</v>
      </c>
      <c r="AJ508" s="25"/>
      <c r="AK508" s="25" t="s">
        <v>60</v>
      </c>
      <c r="AL508" s="25" t="s">
        <v>61</v>
      </c>
      <c r="AM508" s="25"/>
      <c r="AN508" s="25"/>
      <c r="AO508" s="85"/>
    </row>
    <row r="509" spans="1:41" ht="21.75" thickBot="1">
      <c r="A509" s="7">
        <v>314</v>
      </c>
      <c r="B509" s="166" t="s">
        <v>41</v>
      </c>
      <c r="C509" s="30" t="s">
        <v>3347</v>
      </c>
      <c r="D509" s="18" t="s">
        <v>3348</v>
      </c>
      <c r="E509" s="19" t="s">
        <v>73</v>
      </c>
      <c r="F509" s="191" t="s">
        <v>3246</v>
      </c>
      <c r="G509" s="192" t="s">
        <v>3247</v>
      </c>
      <c r="H509" s="193" t="s">
        <v>3248</v>
      </c>
      <c r="I509" s="20">
        <v>2017</v>
      </c>
      <c r="J509" s="20">
        <v>1</v>
      </c>
      <c r="K509" s="31" t="s">
        <v>3349</v>
      </c>
      <c r="L509" s="22">
        <v>9657128787</v>
      </c>
      <c r="M509" s="25">
        <v>87.2</v>
      </c>
      <c r="N509" s="25" t="s">
        <v>48</v>
      </c>
      <c r="O509" s="25">
        <v>60</v>
      </c>
      <c r="P509" s="25" t="s">
        <v>109</v>
      </c>
      <c r="Q509" s="25" t="s">
        <v>65</v>
      </c>
      <c r="R509" s="25" t="s">
        <v>51</v>
      </c>
      <c r="S509" s="25" t="s">
        <v>51</v>
      </c>
      <c r="T509" s="25" t="s">
        <v>51</v>
      </c>
      <c r="U509" s="25"/>
      <c r="V509" s="25"/>
      <c r="W509" s="25"/>
      <c r="X509" s="25"/>
      <c r="Y509" s="25"/>
      <c r="Z509" s="25"/>
      <c r="AA509" s="25"/>
      <c r="AB509" s="25"/>
      <c r="AC509" s="25" t="s">
        <v>717</v>
      </c>
      <c r="AD509" s="25" t="s">
        <v>53</v>
      </c>
      <c r="AE509" s="25" t="s">
        <v>3350</v>
      </c>
      <c r="AF509" s="25" t="s">
        <v>3351</v>
      </c>
      <c r="AG509" s="25" t="s">
        <v>3352</v>
      </c>
      <c r="AH509" s="25" t="s">
        <v>148</v>
      </c>
      <c r="AI509" s="19">
        <v>9921938787</v>
      </c>
      <c r="AJ509" s="25" t="s">
        <v>59</v>
      </c>
      <c r="AK509" s="25" t="s">
        <v>60</v>
      </c>
      <c r="AL509" s="25" t="s">
        <v>61</v>
      </c>
      <c r="AM509" s="25"/>
      <c r="AN509" s="25"/>
      <c r="AO509" s="85"/>
    </row>
    <row r="510" spans="1:41" ht="21.75" thickBot="1">
      <c r="A510" s="7">
        <v>358</v>
      </c>
      <c r="B510" s="166" t="s">
        <v>41</v>
      </c>
      <c r="C510" s="30" t="s">
        <v>3353</v>
      </c>
      <c r="D510" s="18" t="s">
        <v>3354</v>
      </c>
      <c r="E510" s="19" t="s">
        <v>44</v>
      </c>
      <c r="F510" s="191" t="s">
        <v>3246</v>
      </c>
      <c r="G510" s="192" t="s">
        <v>3247</v>
      </c>
      <c r="H510" s="193" t="s">
        <v>3248</v>
      </c>
      <c r="I510" s="20">
        <v>2017</v>
      </c>
      <c r="J510" s="20">
        <v>1</v>
      </c>
      <c r="K510" s="31" t="s">
        <v>3355</v>
      </c>
      <c r="L510" s="22">
        <v>7083571187</v>
      </c>
      <c r="M510" s="25" t="s">
        <v>3356</v>
      </c>
      <c r="N510" s="25" t="s">
        <v>50</v>
      </c>
      <c r="O510" s="25" t="s">
        <v>3357</v>
      </c>
      <c r="P510" s="25" t="s">
        <v>2200</v>
      </c>
      <c r="Q510" s="25" t="s">
        <v>50</v>
      </c>
      <c r="R510" s="25" t="s">
        <v>51</v>
      </c>
      <c r="S510" s="25" t="s">
        <v>51</v>
      </c>
      <c r="T510" s="25" t="s">
        <v>51</v>
      </c>
      <c r="U510" s="25"/>
      <c r="V510" s="25"/>
      <c r="W510" s="25"/>
      <c r="X510" s="25"/>
      <c r="Y510" s="25"/>
      <c r="Z510" s="25"/>
      <c r="AA510" s="25"/>
      <c r="AB510" s="25"/>
      <c r="AC510" s="25" t="s">
        <v>100</v>
      </c>
      <c r="AD510" s="25" t="s">
        <v>53</v>
      </c>
      <c r="AE510" s="25" t="s">
        <v>3358</v>
      </c>
      <c r="AF510" s="25" t="s">
        <v>3359</v>
      </c>
      <c r="AG510" s="25" t="s">
        <v>595</v>
      </c>
      <c r="AH510" s="25" t="s">
        <v>257</v>
      </c>
      <c r="AI510" s="19">
        <v>7083571187</v>
      </c>
      <c r="AJ510" s="25" t="s">
        <v>2666</v>
      </c>
      <c r="AK510" s="25" t="s">
        <v>60</v>
      </c>
      <c r="AL510" s="25" t="s">
        <v>61</v>
      </c>
      <c r="AM510" s="25"/>
      <c r="AN510" s="25"/>
      <c r="AO510" s="85"/>
    </row>
    <row r="511" spans="1:41" ht="32.25" thickBot="1">
      <c r="A511" s="7">
        <v>360</v>
      </c>
      <c r="B511" s="166" t="s">
        <v>41</v>
      </c>
      <c r="C511" s="194" t="s">
        <v>3360</v>
      </c>
      <c r="D511" s="18" t="s">
        <v>3361</v>
      </c>
      <c r="E511" s="19" t="s">
        <v>73</v>
      </c>
      <c r="F511" s="191" t="s">
        <v>3246</v>
      </c>
      <c r="G511" s="192" t="s">
        <v>3247</v>
      </c>
      <c r="H511" s="193" t="s">
        <v>3248</v>
      </c>
      <c r="I511" s="20">
        <v>2017</v>
      </c>
      <c r="J511" s="20">
        <v>1</v>
      </c>
      <c r="K511" s="31"/>
      <c r="L511" s="22">
        <v>9423568379</v>
      </c>
      <c r="M511" s="25">
        <v>89.4</v>
      </c>
      <c r="N511" s="25" t="s">
        <v>48</v>
      </c>
      <c r="O511" s="25">
        <v>57.69</v>
      </c>
      <c r="P511" s="25" t="s">
        <v>109</v>
      </c>
      <c r="Q511" s="25" t="s">
        <v>65</v>
      </c>
      <c r="R511" s="25" t="s">
        <v>51</v>
      </c>
      <c r="S511" s="25" t="s">
        <v>51</v>
      </c>
      <c r="T511" s="25" t="s">
        <v>51</v>
      </c>
      <c r="U511" s="25"/>
      <c r="V511" s="25"/>
      <c r="W511" s="25"/>
      <c r="X511" s="25"/>
      <c r="Y511" s="25"/>
      <c r="Z511" s="25"/>
      <c r="AA511" s="25"/>
      <c r="AB511" s="25"/>
      <c r="AC511" s="25" t="s">
        <v>717</v>
      </c>
      <c r="AD511" s="25" t="s">
        <v>53</v>
      </c>
      <c r="AE511" s="25" t="s">
        <v>3362</v>
      </c>
      <c r="AF511" s="195" t="s">
        <v>3363</v>
      </c>
      <c r="AG511" s="25" t="s">
        <v>1584</v>
      </c>
      <c r="AH511" s="25" t="s">
        <v>889</v>
      </c>
      <c r="AI511" s="19">
        <v>9860304291</v>
      </c>
      <c r="AJ511" s="25" t="s">
        <v>59</v>
      </c>
      <c r="AK511" s="25" t="s">
        <v>60</v>
      </c>
      <c r="AL511" s="25" t="s">
        <v>61</v>
      </c>
      <c r="AM511" s="25"/>
      <c r="AN511" s="25"/>
      <c r="AO511" s="85"/>
    </row>
    <row r="512" spans="1:41" ht="21.75" thickBot="1">
      <c r="A512" s="7">
        <v>362</v>
      </c>
      <c r="B512" s="166" t="s">
        <v>41</v>
      </c>
      <c r="C512" s="51" t="s">
        <v>3364</v>
      </c>
      <c r="D512" s="52" t="s">
        <v>3365</v>
      </c>
      <c r="E512" s="34" t="s">
        <v>73</v>
      </c>
      <c r="F512" s="191" t="s">
        <v>3246</v>
      </c>
      <c r="G512" s="192" t="s">
        <v>3247</v>
      </c>
      <c r="H512" s="193" t="s">
        <v>3248</v>
      </c>
      <c r="I512" s="35">
        <v>2017</v>
      </c>
      <c r="J512" s="35">
        <v>1</v>
      </c>
      <c r="K512" s="120" t="s">
        <v>3366</v>
      </c>
      <c r="L512" s="196">
        <v>8623936682</v>
      </c>
      <c r="M512" s="33">
        <v>73.2</v>
      </c>
      <c r="N512" s="33" t="s">
        <v>48</v>
      </c>
      <c r="O512" s="33">
        <v>52.31</v>
      </c>
      <c r="P512" s="33" t="s">
        <v>109</v>
      </c>
      <c r="Q512" s="33" t="s">
        <v>65</v>
      </c>
      <c r="R512" s="33" t="s">
        <v>51</v>
      </c>
      <c r="S512" s="33" t="s">
        <v>51</v>
      </c>
      <c r="T512" s="33" t="s">
        <v>51</v>
      </c>
      <c r="U512" s="33"/>
      <c r="V512" s="33"/>
      <c r="W512" s="33"/>
      <c r="X512" s="33"/>
      <c r="Y512" s="33"/>
      <c r="Z512" s="33"/>
      <c r="AA512" s="33"/>
      <c r="AB512" s="33"/>
      <c r="AC512" s="33" t="s">
        <v>717</v>
      </c>
      <c r="AD512" s="33" t="s">
        <v>53</v>
      </c>
      <c r="AE512" s="33" t="s">
        <v>3367</v>
      </c>
      <c r="AF512" s="33" t="s">
        <v>3368</v>
      </c>
      <c r="AG512" s="33" t="s">
        <v>3369</v>
      </c>
      <c r="AH512" s="33" t="s">
        <v>884</v>
      </c>
      <c r="AI512" s="34">
        <v>8668253653</v>
      </c>
      <c r="AJ512" s="33" t="s">
        <v>59</v>
      </c>
      <c r="AK512" s="33" t="s">
        <v>60</v>
      </c>
      <c r="AL512" s="33" t="s">
        <v>61</v>
      </c>
      <c r="AM512" s="33"/>
      <c r="AN512" s="33"/>
      <c r="AO512" s="85"/>
    </row>
    <row r="513" spans="1:41" ht="21.75" thickBot="1">
      <c r="A513" s="7">
        <v>407</v>
      </c>
      <c r="B513" s="166" t="s">
        <v>41</v>
      </c>
      <c r="C513" s="51" t="s">
        <v>3370</v>
      </c>
      <c r="D513" s="52" t="s">
        <v>143</v>
      </c>
      <c r="E513" s="41" t="s">
        <v>73</v>
      </c>
      <c r="F513" s="191" t="s">
        <v>3246</v>
      </c>
      <c r="G513" s="192" t="s">
        <v>3247</v>
      </c>
      <c r="H513" s="193" t="s">
        <v>3248</v>
      </c>
      <c r="I513" s="42">
        <v>2017</v>
      </c>
      <c r="J513" s="42">
        <v>1</v>
      </c>
      <c r="K513" s="120" t="s">
        <v>3371</v>
      </c>
      <c r="L513" s="53">
        <v>9552587857</v>
      </c>
      <c r="M513" s="40">
        <v>71.599999999999994</v>
      </c>
      <c r="N513" s="40" t="s">
        <v>48</v>
      </c>
      <c r="O513" s="40">
        <v>58</v>
      </c>
      <c r="P513" s="40" t="s">
        <v>109</v>
      </c>
      <c r="Q513" s="40" t="s">
        <v>65</v>
      </c>
      <c r="R513" s="40" t="s">
        <v>51</v>
      </c>
      <c r="S513" s="40" t="s">
        <v>51</v>
      </c>
      <c r="T513" s="40" t="s">
        <v>51</v>
      </c>
      <c r="U513" s="40"/>
      <c r="V513" s="40"/>
      <c r="W513" s="40"/>
      <c r="X513" s="40"/>
      <c r="Y513" s="40"/>
      <c r="Z513" s="40"/>
      <c r="AA513" s="40"/>
      <c r="AB513" s="40"/>
      <c r="AC513" s="40" t="s">
        <v>100</v>
      </c>
      <c r="AD513" s="40" t="s">
        <v>53</v>
      </c>
      <c r="AE513" s="40" t="s">
        <v>3372</v>
      </c>
      <c r="AF513" s="40" t="s">
        <v>3373</v>
      </c>
      <c r="AG513" s="40" t="s">
        <v>672</v>
      </c>
      <c r="AH513" s="40" t="s">
        <v>2211</v>
      </c>
      <c r="AI513" s="41" t="s">
        <v>3374</v>
      </c>
      <c r="AJ513" s="40" t="s">
        <v>150</v>
      </c>
      <c r="AK513" s="40" t="s">
        <v>60</v>
      </c>
      <c r="AL513" s="40" t="s">
        <v>61</v>
      </c>
      <c r="AM513" s="40"/>
      <c r="AN513" s="40"/>
      <c r="AO513" s="85"/>
    </row>
    <row r="514" spans="1:41" ht="21.75" thickBot="1">
      <c r="A514" s="7">
        <v>414</v>
      </c>
      <c r="B514" s="166" t="s">
        <v>41</v>
      </c>
      <c r="C514" s="51" t="s">
        <v>3375</v>
      </c>
      <c r="D514" s="122" t="s">
        <v>107</v>
      </c>
      <c r="E514" s="11" t="s">
        <v>73</v>
      </c>
      <c r="F514" s="191" t="s">
        <v>3246</v>
      </c>
      <c r="G514" s="192" t="s">
        <v>3247</v>
      </c>
      <c r="H514" s="193" t="s">
        <v>3248</v>
      </c>
      <c r="I514" s="15">
        <v>2017</v>
      </c>
      <c r="J514" s="15">
        <v>1</v>
      </c>
      <c r="K514" s="120" t="s">
        <v>3376</v>
      </c>
      <c r="L514" s="53">
        <v>7264984372</v>
      </c>
      <c r="M514" s="10">
        <v>74.599999999999994</v>
      </c>
      <c r="N514" s="10" t="s">
        <v>48</v>
      </c>
      <c r="O514" s="10">
        <v>50.77</v>
      </c>
      <c r="P514" s="10" t="s">
        <v>109</v>
      </c>
      <c r="Q514" s="10" t="s">
        <v>65</v>
      </c>
      <c r="R514" s="10" t="s">
        <v>51</v>
      </c>
      <c r="S514" s="10" t="s">
        <v>51</v>
      </c>
      <c r="T514" s="10" t="s">
        <v>51</v>
      </c>
      <c r="U514" s="10"/>
      <c r="V514" s="10"/>
      <c r="W514" s="10"/>
      <c r="X514" s="10"/>
      <c r="Y514" s="10"/>
      <c r="Z514" s="10"/>
      <c r="AA514" s="10"/>
      <c r="AB514" s="10"/>
      <c r="AC514" s="10" t="s">
        <v>717</v>
      </c>
      <c r="AD514" s="10" t="s">
        <v>53</v>
      </c>
      <c r="AE514" s="10" t="s">
        <v>3377</v>
      </c>
      <c r="AF514" s="10" t="s">
        <v>111</v>
      </c>
      <c r="AG514" s="10" t="s">
        <v>3378</v>
      </c>
      <c r="AH514" s="10" t="s">
        <v>201</v>
      </c>
      <c r="AI514" s="11" t="s">
        <v>3379</v>
      </c>
      <c r="AJ514" s="10" t="s">
        <v>1682</v>
      </c>
      <c r="AK514" s="10" t="s">
        <v>60</v>
      </c>
      <c r="AL514" s="10" t="s">
        <v>61</v>
      </c>
      <c r="AM514" s="10"/>
      <c r="AN514" s="10"/>
      <c r="AO514" s="85"/>
    </row>
    <row r="515" spans="1:41" ht="32.25" thickBot="1">
      <c r="A515" s="7">
        <v>423</v>
      </c>
      <c r="B515" s="166" t="s">
        <v>41</v>
      </c>
      <c r="C515" s="194" t="s">
        <v>3380</v>
      </c>
      <c r="D515" s="18" t="s">
        <v>3040</v>
      </c>
      <c r="E515" s="19" t="s">
        <v>73</v>
      </c>
      <c r="F515" s="191" t="s">
        <v>3246</v>
      </c>
      <c r="G515" s="192" t="s">
        <v>3247</v>
      </c>
      <c r="H515" s="193" t="s">
        <v>3248</v>
      </c>
      <c r="I515" s="20">
        <v>2017</v>
      </c>
      <c r="J515" s="20">
        <v>1</v>
      </c>
      <c r="K515" s="190" t="s">
        <v>3381</v>
      </c>
      <c r="L515" s="22">
        <v>7385547271</v>
      </c>
      <c r="M515" s="25">
        <v>63</v>
      </c>
      <c r="N515" s="25" t="s">
        <v>48</v>
      </c>
      <c r="O515" s="25">
        <v>45</v>
      </c>
      <c r="P515" s="25" t="s">
        <v>109</v>
      </c>
      <c r="Q515" s="25" t="s">
        <v>65</v>
      </c>
      <c r="R515" s="25" t="s">
        <v>51</v>
      </c>
      <c r="S515" s="25" t="s">
        <v>51</v>
      </c>
      <c r="T515" s="25" t="s">
        <v>51</v>
      </c>
      <c r="U515" s="25"/>
      <c r="V515" s="25"/>
      <c r="W515" s="25"/>
      <c r="X515" s="25"/>
      <c r="Y515" s="25"/>
      <c r="Z515" s="25"/>
      <c r="AA515" s="25"/>
      <c r="AB515" s="25"/>
      <c r="AC515" s="25" t="s">
        <v>717</v>
      </c>
      <c r="AD515" s="25" t="s">
        <v>53</v>
      </c>
      <c r="AE515" s="25" t="s">
        <v>3382</v>
      </c>
      <c r="AF515" s="25" t="s">
        <v>3036</v>
      </c>
      <c r="AG515" s="25" t="s">
        <v>3383</v>
      </c>
      <c r="AH515" s="25" t="s">
        <v>273</v>
      </c>
      <c r="AI515" s="19" t="s">
        <v>3384</v>
      </c>
      <c r="AJ515" s="25" t="s">
        <v>59</v>
      </c>
      <c r="AK515" s="25" t="s">
        <v>60</v>
      </c>
      <c r="AL515" s="25" t="s">
        <v>61</v>
      </c>
      <c r="AM515" s="25"/>
      <c r="AN515" s="25"/>
      <c r="AO515" s="85"/>
    </row>
    <row r="516" spans="1:41" ht="21.75" thickBot="1">
      <c r="A516" s="7">
        <v>429</v>
      </c>
      <c r="B516" s="166" t="s">
        <v>41</v>
      </c>
      <c r="C516" s="30" t="s">
        <v>3385</v>
      </c>
      <c r="D516" s="18" t="s">
        <v>3386</v>
      </c>
      <c r="E516" s="19" t="s">
        <v>73</v>
      </c>
      <c r="F516" s="191" t="s">
        <v>3246</v>
      </c>
      <c r="G516" s="192" t="s">
        <v>3247</v>
      </c>
      <c r="H516" s="193" t="s">
        <v>3248</v>
      </c>
      <c r="I516" s="20">
        <v>2017</v>
      </c>
      <c r="J516" s="20">
        <v>1</v>
      </c>
      <c r="K516" s="31" t="s">
        <v>3387</v>
      </c>
      <c r="L516" s="22">
        <v>8308732880</v>
      </c>
      <c r="M516" s="25"/>
      <c r="N516" s="25"/>
      <c r="O516" s="25">
        <v>60.77</v>
      </c>
      <c r="P516" s="25"/>
      <c r="Q516" s="25" t="s">
        <v>65</v>
      </c>
      <c r="R516" s="25" t="s">
        <v>51</v>
      </c>
      <c r="S516" s="25" t="s">
        <v>51</v>
      </c>
      <c r="T516" s="25" t="s">
        <v>51</v>
      </c>
      <c r="U516" s="25"/>
      <c r="V516" s="25"/>
      <c r="W516" s="25"/>
      <c r="X516" s="25"/>
      <c r="Y516" s="25"/>
      <c r="Z516" s="25"/>
      <c r="AA516" s="25"/>
      <c r="AB516" s="25"/>
      <c r="AC516" s="25" t="s">
        <v>52</v>
      </c>
      <c r="AD516" s="25" t="s">
        <v>53</v>
      </c>
      <c r="AE516" s="25" t="s">
        <v>3388</v>
      </c>
      <c r="AF516" s="25" t="s">
        <v>3389</v>
      </c>
      <c r="AG516" s="25" t="s">
        <v>3390</v>
      </c>
      <c r="AH516" s="25"/>
      <c r="AI516" s="19">
        <v>9422166182</v>
      </c>
      <c r="AJ516" s="25"/>
      <c r="AK516" s="25" t="s">
        <v>60</v>
      </c>
      <c r="AL516" s="25" t="s">
        <v>61</v>
      </c>
      <c r="AM516" s="25"/>
      <c r="AN516" s="25"/>
      <c r="AO516" s="85"/>
    </row>
    <row r="517" spans="1:41" ht="21.75" thickBot="1">
      <c r="A517" s="7">
        <v>450</v>
      </c>
      <c r="B517" s="166" t="s">
        <v>41</v>
      </c>
      <c r="C517" s="30" t="s">
        <v>3391</v>
      </c>
      <c r="D517" s="18" t="s">
        <v>3392</v>
      </c>
      <c r="E517" s="19" t="s">
        <v>73</v>
      </c>
      <c r="F517" s="191" t="s">
        <v>3246</v>
      </c>
      <c r="G517" s="192" t="s">
        <v>3247</v>
      </c>
      <c r="H517" s="193" t="s">
        <v>3248</v>
      </c>
      <c r="I517" s="20">
        <v>2017</v>
      </c>
      <c r="J517" s="20">
        <v>1</v>
      </c>
      <c r="K517" s="31" t="s">
        <v>3393</v>
      </c>
      <c r="L517" s="22">
        <v>7038072626</v>
      </c>
      <c r="M517" s="25">
        <v>89.4</v>
      </c>
      <c r="N517" s="25" t="s">
        <v>48</v>
      </c>
      <c r="O517" s="25">
        <v>51.38</v>
      </c>
      <c r="P517" s="25" t="s">
        <v>109</v>
      </c>
      <c r="Q517" s="25" t="s">
        <v>65</v>
      </c>
      <c r="R517" s="25" t="s">
        <v>51</v>
      </c>
      <c r="S517" s="25" t="s">
        <v>51</v>
      </c>
      <c r="T517" s="25" t="s">
        <v>51</v>
      </c>
      <c r="U517" s="25"/>
      <c r="V517" s="25"/>
      <c r="W517" s="25"/>
      <c r="X517" s="25"/>
      <c r="Y517" s="25"/>
      <c r="Z517" s="25"/>
      <c r="AA517" s="25"/>
      <c r="AB517" s="25"/>
      <c r="AC517" s="25" t="s">
        <v>717</v>
      </c>
      <c r="AD517" s="25" t="s">
        <v>53</v>
      </c>
      <c r="AE517" s="25" t="s">
        <v>3394</v>
      </c>
      <c r="AF517" s="25" t="s">
        <v>3395</v>
      </c>
      <c r="AG517" s="25" t="s">
        <v>3396</v>
      </c>
      <c r="AH517" s="25" t="s">
        <v>85</v>
      </c>
      <c r="AI517" s="19" t="s">
        <v>3397</v>
      </c>
      <c r="AJ517" s="25" t="s">
        <v>71</v>
      </c>
      <c r="AK517" s="25" t="s">
        <v>60</v>
      </c>
      <c r="AL517" s="25" t="s">
        <v>61</v>
      </c>
      <c r="AM517" s="25"/>
      <c r="AN517" s="25"/>
      <c r="AO517" s="85"/>
    </row>
    <row r="518" spans="1:41" ht="21.75" thickBot="1">
      <c r="A518" s="7">
        <v>467</v>
      </c>
      <c r="B518" s="166" t="s">
        <v>41</v>
      </c>
      <c r="C518" s="30" t="s">
        <v>3398</v>
      </c>
      <c r="D518" s="18" t="s">
        <v>3399</v>
      </c>
      <c r="E518" s="19" t="s">
        <v>73</v>
      </c>
      <c r="F518" s="191" t="s">
        <v>3246</v>
      </c>
      <c r="G518" s="192" t="s">
        <v>3247</v>
      </c>
      <c r="H518" s="193" t="s">
        <v>3248</v>
      </c>
      <c r="I518" s="20">
        <v>2017</v>
      </c>
      <c r="J518" s="20">
        <v>1</v>
      </c>
      <c r="K518" s="31" t="s">
        <v>3400</v>
      </c>
      <c r="L518" s="22">
        <v>9689730706</v>
      </c>
      <c r="M518" s="25">
        <v>76.459999999999994</v>
      </c>
      <c r="N518" s="25" t="s">
        <v>48</v>
      </c>
      <c r="O518" s="25">
        <v>49</v>
      </c>
      <c r="P518" s="25" t="s">
        <v>109</v>
      </c>
      <c r="Q518" s="25" t="s">
        <v>65</v>
      </c>
      <c r="R518" s="25" t="s">
        <v>51</v>
      </c>
      <c r="S518" s="25" t="s">
        <v>51</v>
      </c>
      <c r="T518" s="25" t="s">
        <v>51</v>
      </c>
      <c r="U518" s="25"/>
      <c r="V518" s="25"/>
      <c r="W518" s="25"/>
      <c r="X518" s="25"/>
      <c r="Y518" s="25"/>
      <c r="Z518" s="25"/>
      <c r="AA518" s="25"/>
      <c r="AB518" s="25"/>
      <c r="AC518" s="25" t="s">
        <v>717</v>
      </c>
      <c r="AD518" s="25" t="s">
        <v>53</v>
      </c>
      <c r="AE518" s="25" t="s">
        <v>3401</v>
      </c>
      <c r="AF518" s="25" t="s">
        <v>3402</v>
      </c>
      <c r="AG518" s="25" t="s">
        <v>168</v>
      </c>
      <c r="AH518" s="25" t="s">
        <v>1503</v>
      </c>
      <c r="AI518" s="19" t="s">
        <v>3403</v>
      </c>
      <c r="AJ518" s="25" t="s">
        <v>59</v>
      </c>
      <c r="AK518" s="25" t="s">
        <v>60</v>
      </c>
      <c r="AL518" s="25" t="s">
        <v>61</v>
      </c>
      <c r="AM518" s="25"/>
      <c r="AN518" s="25"/>
      <c r="AO518" s="85"/>
    </row>
    <row r="519" spans="1:41" ht="21.75" thickBot="1">
      <c r="A519" s="7">
        <v>480</v>
      </c>
      <c r="B519" s="166" t="s">
        <v>41</v>
      </c>
      <c r="C519" s="30" t="s">
        <v>3404</v>
      </c>
      <c r="D519" s="18" t="s">
        <v>3405</v>
      </c>
      <c r="E519" s="19" t="s">
        <v>73</v>
      </c>
      <c r="F519" s="191" t="s">
        <v>3246</v>
      </c>
      <c r="G519" s="192" t="s">
        <v>3247</v>
      </c>
      <c r="H519" s="193" t="s">
        <v>3248</v>
      </c>
      <c r="I519" s="20">
        <v>2017</v>
      </c>
      <c r="J519" s="20">
        <v>1</v>
      </c>
      <c r="K519" s="31" t="s">
        <v>3406</v>
      </c>
      <c r="L519" s="22">
        <v>7385852775</v>
      </c>
      <c r="M519" s="25">
        <v>57.6</v>
      </c>
      <c r="N519" s="25" t="s">
        <v>48</v>
      </c>
      <c r="O519" s="25">
        <v>57.8</v>
      </c>
      <c r="P519" s="25" t="s">
        <v>109</v>
      </c>
      <c r="Q519" s="25" t="s">
        <v>65</v>
      </c>
      <c r="R519" s="25" t="s">
        <v>51</v>
      </c>
      <c r="S519" s="25" t="s">
        <v>51</v>
      </c>
      <c r="T519" s="25" t="s">
        <v>51</v>
      </c>
      <c r="U519" s="25"/>
      <c r="V519" s="25"/>
      <c r="W519" s="25"/>
      <c r="X519" s="25"/>
      <c r="Y519" s="25"/>
      <c r="Z519" s="25"/>
      <c r="AA519" s="25"/>
      <c r="AB519" s="25"/>
      <c r="AC519" s="25" t="s">
        <v>717</v>
      </c>
      <c r="AD519" s="25" t="s">
        <v>53</v>
      </c>
      <c r="AE519" s="25" t="s">
        <v>3407</v>
      </c>
      <c r="AF519" s="25" t="s">
        <v>3408</v>
      </c>
      <c r="AG519" s="25" t="s">
        <v>3409</v>
      </c>
      <c r="AH519" s="25" t="s">
        <v>2271</v>
      </c>
      <c r="AI519" s="19">
        <v>8857859511</v>
      </c>
      <c r="AJ519" s="25" t="s">
        <v>150</v>
      </c>
      <c r="AK519" s="25" t="s">
        <v>60</v>
      </c>
      <c r="AL519" s="25" t="s">
        <v>61</v>
      </c>
      <c r="AM519" s="25"/>
      <c r="AN519" s="25"/>
      <c r="AO519" s="85"/>
    </row>
    <row r="520" spans="1:41" ht="15.75" thickBot="1">
      <c r="A520" s="7">
        <v>485</v>
      </c>
      <c r="B520" s="166" t="s">
        <v>41</v>
      </c>
      <c r="C520" s="30" t="s">
        <v>3410</v>
      </c>
      <c r="D520" s="25" t="s">
        <v>3411</v>
      </c>
      <c r="E520" s="19" t="s">
        <v>73</v>
      </c>
      <c r="F520" s="191" t="s">
        <v>3246</v>
      </c>
      <c r="G520" s="192" t="s">
        <v>3247</v>
      </c>
      <c r="H520" s="193" t="s">
        <v>3248</v>
      </c>
      <c r="I520" s="20">
        <v>2017</v>
      </c>
      <c r="J520" s="20">
        <v>1</v>
      </c>
      <c r="K520" s="31" t="s">
        <v>3412</v>
      </c>
      <c r="L520" s="22">
        <v>7083757775</v>
      </c>
      <c r="M520" s="25">
        <v>75.8</v>
      </c>
      <c r="N520" s="25" t="s">
        <v>48</v>
      </c>
      <c r="O520" s="25">
        <v>47.08</v>
      </c>
      <c r="P520" s="25" t="s">
        <v>109</v>
      </c>
      <c r="Q520" s="25" t="s">
        <v>65</v>
      </c>
      <c r="R520" s="25" t="s">
        <v>51</v>
      </c>
      <c r="S520" s="25" t="s">
        <v>51</v>
      </c>
      <c r="T520" s="25" t="s">
        <v>51</v>
      </c>
      <c r="U520" s="25"/>
      <c r="V520" s="25"/>
      <c r="W520" s="25"/>
      <c r="X520" s="25"/>
      <c r="Y520" s="25"/>
      <c r="Z520" s="25"/>
      <c r="AA520" s="25"/>
      <c r="AB520" s="25"/>
      <c r="AC520" s="25" t="s">
        <v>100</v>
      </c>
      <c r="AD520" s="25" t="s">
        <v>53</v>
      </c>
      <c r="AE520" s="25" t="s">
        <v>3413</v>
      </c>
      <c r="AF520" s="25" t="s">
        <v>3414</v>
      </c>
      <c r="AG520" s="25" t="s">
        <v>1325</v>
      </c>
      <c r="AH520" s="25" t="s">
        <v>760</v>
      </c>
      <c r="AI520" s="19" t="s">
        <v>3415</v>
      </c>
      <c r="AJ520" s="25" t="s">
        <v>150</v>
      </c>
      <c r="AK520" s="25" t="s">
        <v>60</v>
      </c>
      <c r="AL520" s="25" t="s">
        <v>61</v>
      </c>
      <c r="AM520" s="25"/>
      <c r="AN520" s="25"/>
      <c r="AO520" s="85"/>
    </row>
    <row r="521" spans="1:41" ht="21.75" thickBot="1">
      <c r="A521" s="7">
        <v>514</v>
      </c>
      <c r="B521" s="166" t="s">
        <v>41</v>
      </c>
      <c r="C521" s="30" t="s">
        <v>3416</v>
      </c>
      <c r="D521" s="18" t="s">
        <v>3417</v>
      </c>
      <c r="E521" s="19" t="s">
        <v>73</v>
      </c>
      <c r="F521" s="191" t="s">
        <v>3246</v>
      </c>
      <c r="G521" s="192" t="s">
        <v>3247</v>
      </c>
      <c r="H521" s="193" t="s">
        <v>3248</v>
      </c>
      <c r="I521" s="20">
        <v>2017</v>
      </c>
      <c r="J521" s="20">
        <v>1</v>
      </c>
      <c r="K521" s="31" t="s">
        <v>3418</v>
      </c>
      <c r="L521" s="22">
        <v>7744883804</v>
      </c>
      <c r="M521" s="25"/>
      <c r="N521" s="25"/>
      <c r="O521" s="25">
        <v>52.92</v>
      </c>
      <c r="P521" s="25"/>
      <c r="Q521" s="25" t="s">
        <v>65</v>
      </c>
      <c r="R521" s="25" t="s">
        <v>51</v>
      </c>
      <c r="S521" s="25" t="s">
        <v>51</v>
      </c>
      <c r="T521" s="25" t="s">
        <v>51</v>
      </c>
      <c r="U521" s="25"/>
      <c r="V521" s="25"/>
      <c r="W521" s="25"/>
      <c r="X521" s="25"/>
      <c r="Y521" s="25"/>
      <c r="Z521" s="25"/>
      <c r="AA521" s="25"/>
      <c r="AB521" s="25"/>
      <c r="AC521" s="25" t="s">
        <v>51</v>
      </c>
      <c r="AD521" s="25" t="s">
        <v>53</v>
      </c>
      <c r="AE521" s="25" t="s">
        <v>3419</v>
      </c>
      <c r="AF521" s="25" t="s">
        <v>3420</v>
      </c>
      <c r="AG521" s="25" t="s">
        <v>672</v>
      </c>
      <c r="AH521" s="25"/>
      <c r="AI521" s="19">
        <v>7022398129</v>
      </c>
      <c r="AJ521" s="25"/>
      <c r="AK521" s="25" t="s">
        <v>60</v>
      </c>
      <c r="AL521" s="25" t="s">
        <v>61</v>
      </c>
      <c r="AM521" s="25"/>
      <c r="AN521" s="25"/>
      <c r="AO521" s="85"/>
    </row>
    <row r="522" spans="1:41" ht="15.75" thickBot="1">
      <c r="A522" s="7">
        <v>530</v>
      </c>
      <c r="B522" s="166" t="s">
        <v>41</v>
      </c>
      <c r="C522" s="30" t="s">
        <v>3421</v>
      </c>
      <c r="D522" s="25" t="s">
        <v>3422</v>
      </c>
      <c r="E522" s="19" t="s">
        <v>73</v>
      </c>
      <c r="F522" s="191" t="s">
        <v>3246</v>
      </c>
      <c r="G522" s="192" t="s">
        <v>3247</v>
      </c>
      <c r="H522" s="193" t="s">
        <v>3248</v>
      </c>
      <c r="I522" s="20">
        <v>2017</v>
      </c>
      <c r="J522" s="20">
        <v>1</v>
      </c>
      <c r="K522" s="31" t="s">
        <v>3423</v>
      </c>
      <c r="L522" s="22">
        <v>9673524218</v>
      </c>
      <c r="M522" s="25">
        <v>67</v>
      </c>
      <c r="N522" s="25" t="s">
        <v>48</v>
      </c>
      <c r="O522" s="25"/>
      <c r="P522" s="25"/>
      <c r="Q522" s="25"/>
      <c r="R522" s="25" t="s">
        <v>51</v>
      </c>
      <c r="S522" s="25" t="s">
        <v>51</v>
      </c>
      <c r="T522" s="25" t="s">
        <v>51</v>
      </c>
      <c r="U522" s="25"/>
      <c r="V522" s="25"/>
      <c r="W522" s="25"/>
      <c r="X522" s="25"/>
      <c r="Y522" s="25"/>
      <c r="Z522" s="25"/>
      <c r="AA522" s="25"/>
      <c r="AB522" s="25"/>
      <c r="AC522" s="25" t="s">
        <v>717</v>
      </c>
      <c r="AD522" s="25" t="s">
        <v>53</v>
      </c>
      <c r="AE522" s="25" t="s">
        <v>3424</v>
      </c>
      <c r="AF522" s="25" t="s">
        <v>3425</v>
      </c>
      <c r="AG522" s="25" t="s">
        <v>2196</v>
      </c>
      <c r="AH522" s="25" t="s">
        <v>596</v>
      </c>
      <c r="AI522" s="19">
        <v>9922322188</v>
      </c>
      <c r="AJ522" s="25" t="s">
        <v>2219</v>
      </c>
      <c r="AK522" s="25" t="s">
        <v>60</v>
      </c>
      <c r="AL522" s="25" t="s">
        <v>61</v>
      </c>
      <c r="AM522" s="25"/>
      <c r="AN522" s="25"/>
      <c r="AO522" s="85"/>
    </row>
    <row r="523" spans="1:41" ht="15.75" thickBot="1">
      <c r="A523" s="7">
        <v>543</v>
      </c>
      <c r="B523" s="166" t="s">
        <v>41</v>
      </c>
      <c r="C523" s="30" t="s">
        <v>3426</v>
      </c>
      <c r="D523" s="25" t="s">
        <v>3427</v>
      </c>
      <c r="E523" s="19" t="s">
        <v>73</v>
      </c>
      <c r="F523" s="191" t="s">
        <v>3246</v>
      </c>
      <c r="G523" s="192" t="s">
        <v>3247</v>
      </c>
      <c r="H523" s="193" t="s">
        <v>3248</v>
      </c>
      <c r="I523" s="20">
        <v>2017</v>
      </c>
      <c r="J523" s="20">
        <v>1</v>
      </c>
      <c r="K523" s="31" t="s">
        <v>3428</v>
      </c>
      <c r="L523" s="22">
        <v>8793422001</v>
      </c>
      <c r="M523" s="25">
        <v>61</v>
      </c>
      <c r="N523" s="25" t="s">
        <v>48</v>
      </c>
      <c r="O523" s="25">
        <v>49.38</v>
      </c>
      <c r="P523" s="25" t="s">
        <v>109</v>
      </c>
      <c r="Q523" s="25" t="s">
        <v>65</v>
      </c>
      <c r="R523" s="25" t="s">
        <v>51</v>
      </c>
      <c r="S523" s="25" t="s">
        <v>51</v>
      </c>
      <c r="T523" s="25" t="s">
        <v>51</v>
      </c>
      <c r="U523" s="25"/>
      <c r="V523" s="25"/>
      <c r="W523" s="25"/>
      <c r="X523" s="25"/>
      <c r="Y523" s="25"/>
      <c r="Z523" s="25"/>
      <c r="AA523" s="25"/>
      <c r="AB523" s="25"/>
      <c r="AC523" s="25" t="s">
        <v>100</v>
      </c>
      <c r="AD523" s="25" t="s">
        <v>53</v>
      </c>
      <c r="AE523" s="25" t="s">
        <v>3429</v>
      </c>
      <c r="AF523" s="25" t="s">
        <v>3430</v>
      </c>
      <c r="AG523" s="25" t="s">
        <v>3431</v>
      </c>
      <c r="AH523" s="25" t="s">
        <v>3432</v>
      </c>
      <c r="AI523" s="19" t="s">
        <v>3433</v>
      </c>
      <c r="AJ523" s="25" t="s">
        <v>150</v>
      </c>
      <c r="AK523" s="25" t="s">
        <v>60</v>
      </c>
      <c r="AL523" s="25" t="s">
        <v>61</v>
      </c>
      <c r="AM523" s="25"/>
      <c r="AN523" s="25"/>
      <c r="AO523" s="85"/>
    </row>
    <row r="524" spans="1:41" ht="15.75" thickBot="1">
      <c r="A524" s="7">
        <v>561</v>
      </c>
      <c r="B524" s="166" t="s">
        <v>41</v>
      </c>
      <c r="C524" s="30" t="s">
        <v>3434</v>
      </c>
      <c r="D524" s="25" t="s">
        <v>3435</v>
      </c>
      <c r="E524" s="19" t="s">
        <v>73</v>
      </c>
      <c r="F524" s="191" t="s">
        <v>3246</v>
      </c>
      <c r="G524" s="192" t="s">
        <v>3247</v>
      </c>
      <c r="H524" s="193" t="s">
        <v>3248</v>
      </c>
      <c r="I524" s="20">
        <v>2017</v>
      </c>
      <c r="J524" s="20">
        <v>1</v>
      </c>
      <c r="K524" s="31" t="s">
        <v>3436</v>
      </c>
      <c r="L524" s="22">
        <v>8446311254</v>
      </c>
      <c r="M524" s="25">
        <v>82.2</v>
      </c>
      <c r="N524" s="25" t="s">
        <v>48</v>
      </c>
      <c r="O524" s="25">
        <v>55.85</v>
      </c>
      <c r="P524" s="25" t="s">
        <v>109</v>
      </c>
      <c r="Q524" s="25" t="s">
        <v>65</v>
      </c>
      <c r="R524" s="25" t="s">
        <v>51</v>
      </c>
      <c r="S524" s="25" t="s">
        <v>51</v>
      </c>
      <c r="T524" s="25" t="s">
        <v>51</v>
      </c>
      <c r="U524" s="25"/>
      <c r="V524" s="25"/>
      <c r="W524" s="25"/>
      <c r="X524" s="25"/>
      <c r="Y524" s="25"/>
      <c r="Z524" s="25"/>
      <c r="AA524" s="25"/>
      <c r="AB524" s="25"/>
      <c r="AC524" s="25" t="s">
        <v>717</v>
      </c>
      <c r="AD524" s="25" t="s">
        <v>53</v>
      </c>
      <c r="AE524" s="25" t="s">
        <v>3437</v>
      </c>
      <c r="AF524" s="25" t="s">
        <v>3438</v>
      </c>
      <c r="AG524" s="25" t="s">
        <v>672</v>
      </c>
      <c r="AH524" s="25" t="s">
        <v>3439</v>
      </c>
      <c r="AI524" s="19" t="s">
        <v>3440</v>
      </c>
      <c r="AJ524" s="25" t="s">
        <v>2499</v>
      </c>
      <c r="AK524" s="25" t="s">
        <v>60</v>
      </c>
      <c r="AL524" s="25" t="s">
        <v>61</v>
      </c>
      <c r="AM524" s="25"/>
      <c r="AN524" s="25"/>
      <c r="AO524" s="85"/>
    </row>
    <row r="525" spans="1:41" ht="15.75" thickBot="1">
      <c r="A525" s="7">
        <v>578</v>
      </c>
      <c r="B525" s="166" t="s">
        <v>41</v>
      </c>
      <c r="C525" s="30" t="s">
        <v>3441</v>
      </c>
      <c r="D525" s="25" t="s">
        <v>1554</v>
      </c>
      <c r="E525" s="19" t="s">
        <v>73</v>
      </c>
      <c r="F525" s="191" t="s">
        <v>3246</v>
      </c>
      <c r="G525" s="192" t="s">
        <v>3247</v>
      </c>
      <c r="H525" s="193" t="s">
        <v>3248</v>
      </c>
      <c r="I525" s="20">
        <v>2017</v>
      </c>
      <c r="J525" s="20">
        <v>1</v>
      </c>
      <c r="K525" s="31" t="s">
        <v>3442</v>
      </c>
      <c r="L525" s="22">
        <v>9594126255</v>
      </c>
      <c r="M525" s="25">
        <v>75.8</v>
      </c>
      <c r="N525" s="25" t="s">
        <v>48</v>
      </c>
      <c r="O525" s="25">
        <v>55.23</v>
      </c>
      <c r="P525" s="25" t="s">
        <v>109</v>
      </c>
      <c r="Q525" s="25" t="s">
        <v>65</v>
      </c>
      <c r="R525" s="25" t="s">
        <v>51</v>
      </c>
      <c r="S525" s="25" t="s">
        <v>51</v>
      </c>
      <c r="T525" s="25" t="s">
        <v>51</v>
      </c>
      <c r="U525" s="25"/>
      <c r="V525" s="25"/>
      <c r="W525" s="25"/>
      <c r="X525" s="25"/>
      <c r="Y525" s="25"/>
      <c r="Z525" s="25"/>
      <c r="AA525" s="25"/>
      <c r="AB525" s="25"/>
      <c r="AC525" s="25" t="s">
        <v>100</v>
      </c>
      <c r="AD525" s="25" t="s">
        <v>53</v>
      </c>
      <c r="AE525" s="25" t="s">
        <v>3443</v>
      </c>
      <c r="AF525" s="25" t="s">
        <v>1556</v>
      </c>
      <c r="AG525" s="25" t="s">
        <v>650</v>
      </c>
      <c r="AH525" s="25" t="s">
        <v>3444</v>
      </c>
      <c r="AI525" s="19">
        <v>9869395616</v>
      </c>
      <c r="AJ525" s="25" t="s">
        <v>59</v>
      </c>
      <c r="AK525" s="25" t="s">
        <v>60</v>
      </c>
      <c r="AL525" s="25" t="s">
        <v>61</v>
      </c>
      <c r="AM525" s="25"/>
      <c r="AN525" s="25"/>
      <c r="AO525" s="85"/>
    </row>
    <row r="526" spans="1:41" ht="15.75" thickBot="1">
      <c r="A526" s="7">
        <v>195</v>
      </c>
      <c r="B526" s="168" t="s">
        <v>41</v>
      </c>
      <c r="C526" s="197" t="s">
        <v>3445</v>
      </c>
      <c r="D526" s="64" t="s">
        <v>3446</v>
      </c>
      <c r="E526" s="64" t="s">
        <v>73</v>
      </c>
      <c r="F526" s="65" t="s">
        <v>1633</v>
      </c>
      <c r="G526" s="198" t="s">
        <v>3447</v>
      </c>
      <c r="H526" s="199" t="s">
        <v>3448</v>
      </c>
      <c r="I526" s="64" t="s">
        <v>1655</v>
      </c>
      <c r="J526" s="64">
        <v>3</v>
      </c>
      <c r="K526" s="68" t="s">
        <v>3449</v>
      </c>
      <c r="L526" s="69">
        <v>9922239797</v>
      </c>
      <c r="M526" s="64">
        <v>78.150000000000006</v>
      </c>
      <c r="N526" s="64" t="s">
        <v>733</v>
      </c>
      <c r="O526" s="64">
        <v>48.83</v>
      </c>
      <c r="P526" s="64" t="s">
        <v>109</v>
      </c>
      <c r="Q526" s="64" t="s">
        <v>733</v>
      </c>
      <c r="R526" s="64">
        <v>45.94</v>
      </c>
      <c r="S526" s="64" t="s">
        <v>3450</v>
      </c>
      <c r="T526" s="64" t="s">
        <v>3451</v>
      </c>
      <c r="U526" s="70"/>
      <c r="V526" s="70"/>
      <c r="W526" s="70"/>
      <c r="X526" s="70"/>
      <c r="Y526" s="70"/>
      <c r="Z526" s="70"/>
      <c r="AA526" s="70"/>
      <c r="AB526" s="70"/>
      <c r="AC526" s="64" t="s">
        <v>717</v>
      </c>
      <c r="AD526" s="64" t="s">
        <v>53</v>
      </c>
      <c r="AE526" s="197" t="s">
        <v>3452</v>
      </c>
      <c r="AF526" s="71">
        <v>33426</v>
      </c>
      <c r="AG526" s="64" t="s">
        <v>883</v>
      </c>
      <c r="AH526" s="64" t="s">
        <v>760</v>
      </c>
      <c r="AI526" s="19"/>
      <c r="AJ526" s="64" t="s">
        <v>71</v>
      </c>
      <c r="AK526" s="64" t="s">
        <v>60</v>
      </c>
      <c r="AL526" s="64" t="s">
        <v>61</v>
      </c>
      <c r="AM526" s="63"/>
      <c r="AN526" s="70"/>
      <c r="AO526" s="85"/>
    </row>
    <row r="527" spans="1:41" ht="15.75" thickBot="1">
      <c r="A527" s="7">
        <v>497</v>
      </c>
      <c r="B527" s="166" t="s">
        <v>41</v>
      </c>
      <c r="C527" s="197" t="s">
        <v>3453</v>
      </c>
      <c r="D527" s="64" t="s">
        <v>3454</v>
      </c>
      <c r="E527" s="64" t="s">
        <v>44</v>
      </c>
      <c r="F527" s="65" t="s">
        <v>1633</v>
      </c>
      <c r="G527" s="198" t="s">
        <v>3447</v>
      </c>
      <c r="H527" s="199" t="s">
        <v>3448</v>
      </c>
      <c r="I527" s="64" t="s">
        <v>1655</v>
      </c>
      <c r="J527" s="64">
        <v>3</v>
      </c>
      <c r="K527" s="68" t="s">
        <v>3455</v>
      </c>
      <c r="L527" s="69">
        <v>7798688292</v>
      </c>
      <c r="M527" s="64">
        <v>56.4</v>
      </c>
      <c r="N527" s="64" t="s">
        <v>733</v>
      </c>
      <c r="O527" s="64">
        <v>48.83</v>
      </c>
      <c r="P527" s="64" t="s">
        <v>49</v>
      </c>
      <c r="Q527" s="64" t="s">
        <v>733</v>
      </c>
      <c r="R527" s="64">
        <v>52</v>
      </c>
      <c r="S527" s="64" t="s">
        <v>3456</v>
      </c>
      <c r="T527" s="64" t="s">
        <v>3457</v>
      </c>
      <c r="U527" s="70"/>
      <c r="V527" s="70"/>
      <c r="W527" s="70"/>
      <c r="X527" s="70"/>
      <c r="Y527" s="70"/>
      <c r="Z527" s="70"/>
      <c r="AA527" s="70"/>
      <c r="AB527" s="70"/>
      <c r="AC527" s="64" t="s">
        <v>717</v>
      </c>
      <c r="AD527" s="64" t="s">
        <v>53</v>
      </c>
      <c r="AE527" s="197" t="s">
        <v>3458</v>
      </c>
      <c r="AF527" s="71">
        <v>34983</v>
      </c>
      <c r="AG527" s="64" t="s">
        <v>93</v>
      </c>
      <c r="AH527" s="64" t="s">
        <v>2860</v>
      </c>
      <c r="AI527" s="19"/>
      <c r="AJ527" s="64" t="s">
        <v>59</v>
      </c>
      <c r="AK527" s="64" t="s">
        <v>60</v>
      </c>
      <c r="AL527" s="64" t="s">
        <v>61</v>
      </c>
      <c r="AM527" s="63"/>
      <c r="AN527" s="70"/>
      <c r="AO527" s="85"/>
    </row>
    <row r="528" spans="1:41" ht="15.75" thickBot="1">
      <c r="A528" s="7">
        <v>532</v>
      </c>
      <c r="B528" s="166" t="s">
        <v>41</v>
      </c>
      <c r="C528" s="197" t="s">
        <v>3459</v>
      </c>
      <c r="D528" s="64" t="s">
        <v>3460</v>
      </c>
      <c r="E528" s="64" t="s">
        <v>44</v>
      </c>
      <c r="F528" s="65" t="s">
        <v>1633</v>
      </c>
      <c r="G528" s="198" t="s">
        <v>3447</v>
      </c>
      <c r="H528" s="199" t="s">
        <v>3448</v>
      </c>
      <c r="I528" s="64" t="s">
        <v>1655</v>
      </c>
      <c r="J528" s="64">
        <v>3</v>
      </c>
      <c r="K528" s="68" t="s">
        <v>3461</v>
      </c>
      <c r="L528" s="69">
        <v>9958435712</v>
      </c>
      <c r="M528" s="64">
        <v>62.7</v>
      </c>
      <c r="N528" s="64" t="s">
        <v>50</v>
      </c>
      <c r="O528" s="64">
        <v>55</v>
      </c>
      <c r="P528" s="64" t="s">
        <v>2200</v>
      </c>
      <c r="Q528" s="64" t="s">
        <v>1287</v>
      </c>
      <c r="R528" s="64">
        <v>47.5</v>
      </c>
      <c r="S528" s="64" t="s">
        <v>3462</v>
      </c>
      <c r="T528" s="64" t="s">
        <v>3463</v>
      </c>
      <c r="U528" s="70"/>
      <c r="V528" s="70"/>
      <c r="W528" s="70"/>
      <c r="X528" s="70"/>
      <c r="Y528" s="70"/>
      <c r="Z528" s="70"/>
      <c r="AA528" s="70"/>
      <c r="AB528" s="70"/>
      <c r="AC528" s="64" t="s">
        <v>100</v>
      </c>
      <c r="AD528" s="64" t="s">
        <v>53</v>
      </c>
      <c r="AE528" s="197" t="s">
        <v>3464</v>
      </c>
      <c r="AF528" s="71">
        <v>34675</v>
      </c>
      <c r="AG528" s="64" t="s">
        <v>3465</v>
      </c>
      <c r="AH528" s="64" t="s">
        <v>3466</v>
      </c>
      <c r="AI528" s="19"/>
      <c r="AJ528" s="64" t="s">
        <v>59</v>
      </c>
      <c r="AK528" s="64" t="s">
        <v>60</v>
      </c>
      <c r="AL528" s="64" t="s">
        <v>61</v>
      </c>
      <c r="AM528" s="63"/>
      <c r="AN528" s="70"/>
      <c r="AO528" s="85"/>
    </row>
    <row r="529" spans="1:41" ht="15.75" thickBot="1">
      <c r="A529" s="7">
        <v>210</v>
      </c>
      <c r="B529" s="171" t="s">
        <v>41</v>
      </c>
      <c r="C529" s="96" t="s">
        <v>3467</v>
      </c>
      <c r="D529" s="95" t="s">
        <v>3468</v>
      </c>
      <c r="E529" s="95" t="s">
        <v>73</v>
      </c>
      <c r="F529" s="65" t="s">
        <v>45</v>
      </c>
      <c r="G529" s="66" t="s">
        <v>1653</v>
      </c>
      <c r="H529" s="67" t="s">
        <v>1654</v>
      </c>
      <c r="I529" s="95" t="s">
        <v>1655</v>
      </c>
      <c r="J529" s="95">
        <v>2</v>
      </c>
      <c r="K529" s="96" t="s">
        <v>3469</v>
      </c>
      <c r="L529" s="97">
        <v>8879735806</v>
      </c>
      <c r="M529" s="95">
        <v>75.09</v>
      </c>
      <c r="N529" s="95" t="s">
        <v>733</v>
      </c>
      <c r="O529" s="95">
        <v>66</v>
      </c>
      <c r="P529" s="95" t="s">
        <v>49</v>
      </c>
      <c r="Q529" s="95" t="s">
        <v>733</v>
      </c>
      <c r="R529" s="95">
        <v>74</v>
      </c>
      <c r="S529" s="95" t="s">
        <v>3470</v>
      </c>
      <c r="T529" s="95" t="s">
        <v>3457</v>
      </c>
      <c r="U529" s="111"/>
      <c r="V529" s="111"/>
      <c r="W529" s="111"/>
      <c r="X529" s="111"/>
      <c r="Y529" s="111"/>
      <c r="Z529" s="111"/>
      <c r="AA529" s="111"/>
      <c r="AB529" s="111"/>
      <c r="AC529" s="95" t="s">
        <v>717</v>
      </c>
      <c r="AD529" s="95" t="s">
        <v>53</v>
      </c>
      <c r="AE529" s="96" t="s">
        <v>3471</v>
      </c>
      <c r="AF529" s="95" t="s">
        <v>3472</v>
      </c>
      <c r="AG529" s="95" t="s">
        <v>3473</v>
      </c>
      <c r="AH529" s="95" t="s">
        <v>3474</v>
      </c>
      <c r="AI529" s="110"/>
      <c r="AJ529" s="95" t="s">
        <v>3475</v>
      </c>
      <c r="AK529" s="95" t="s">
        <v>178</v>
      </c>
      <c r="AL529" s="95" t="s">
        <v>61</v>
      </c>
      <c r="AM529" s="94"/>
      <c r="AN529" s="111"/>
      <c r="AO529" s="108"/>
    </row>
    <row r="530" spans="1:41" ht="15.75" thickBot="1">
      <c r="A530" s="7">
        <v>436</v>
      </c>
      <c r="B530" s="166" t="s">
        <v>41</v>
      </c>
      <c r="C530" s="197" t="s">
        <v>3476</v>
      </c>
      <c r="D530" s="64" t="s">
        <v>3477</v>
      </c>
      <c r="E530" s="64" t="s">
        <v>73</v>
      </c>
      <c r="F530" s="65" t="s">
        <v>45</v>
      </c>
      <c r="G530" s="66" t="s">
        <v>1653</v>
      </c>
      <c r="H530" s="67" t="s">
        <v>1654</v>
      </c>
      <c r="I530" s="64" t="s">
        <v>1655</v>
      </c>
      <c r="J530" s="64">
        <v>3</v>
      </c>
      <c r="K530" s="68" t="s">
        <v>3478</v>
      </c>
      <c r="L530" s="69">
        <v>9766691555</v>
      </c>
      <c r="M530" s="64">
        <v>69.45</v>
      </c>
      <c r="N530" s="64" t="s">
        <v>733</v>
      </c>
      <c r="O530" s="64">
        <v>50.83</v>
      </c>
      <c r="P530" s="64" t="s">
        <v>109</v>
      </c>
      <c r="Q530" s="64" t="s">
        <v>733</v>
      </c>
      <c r="R530" s="64">
        <v>49.25</v>
      </c>
      <c r="S530" s="64" t="s">
        <v>3450</v>
      </c>
      <c r="T530" s="64" t="s">
        <v>3451</v>
      </c>
      <c r="U530" s="70"/>
      <c r="V530" s="70"/>
      <c r="W530" s="70"/>
      <c r="X530" s="70"/>
      <c r="Y530" s="70"/>
      <c r="Z530" s="70"/>
      <c r="AA530" s="70"/>
      <c r="AB530" s="70"/>
      <c r="AC530" s="64" t="s">
        <v>717</v>
      </c>
      <c r="AD530" s="64" t="s">
        <v>53</v>
      </c>
      <c r="AE530" s="197" t="s">
        <v>3479</v>
      </c>
      <c r="AF530" s="71">
        <v>34518</v>
      </c>
      <c r="AG530" s="64" t="s">
        <v>466</v>
      </c>
      <c r="AH530" s="64" t="s">
        <v>248</v>
      </c>
      <c r="AI530" s="19"/>
      <c r="AJ530" s="64" t="s">
        <v>59</v>
      </c>
      <c r="AK530" s="64" t="s">
        <v>60</v>
      </c>
      <c r="AL530" s="64" t="s">
        <v>61</v>
      </c>
      <c r="AM530" s="63"/>
      <c r="AN530" s="70"/>
      <c r="AO530" s="85"/>
    </row>
    <row r="531" spans="1:41" ht="15.75" thickBot="1">
      <c r="A531" s="7">
        <v>462</v>
      </c>
      <c r="B531" s="166" t="s">
        <v>41</v>
      </c>
      <c r="C531" s="197" t="s">
        <v>3480</v>
      </c>
      <c r="D531" s="64" t="s">
        <v>3481</v>
      </c>
      <c r="E531" s="64" t="s">
        <v>44</v>
      </c>
      <c r="F531" s="65" t="s">
        <v>45</v>
      </c>
      <c r="G531" s="66" t="s">
        <v>1653</v>
      </c>
      <c r="H531" s="67" t="s">
        <v>1654</v>
      </c>
      <c r="I531" s="64" t="s">
        <v>1655</v>
      </c>
      <c r="J531" s="64">
        <v>3</v>
      </c>
      <c r="K531" s="68" t="s">
        <v>3482</v>
      </c>
      <c r="L531" s="69">
        <v>9767897757</v>
      </c>
      <c r="M531" s="64">
        <v>78</v>
      </c>
      <c r="N531" s="64" t="s">
        <v>733</v>
      </c>
      <c r="O531" s="64">
        <v>60</v>
      </c>
      <c r="P531" s="64" t="s">
        <v>49</v>
      </c>
      <c r="Q531" s="64" t="s">
        <v>733</v>
      </c>
      <c r="R531" s="64">
        <v>60</v>
      </c>
      <c r="S531" s="64" t="s">
        <v>3483</v>
      </c>
      <c r="T531" s="64" t="s">
        <v>3457</v>
      </c>
      <c r="U531" s="70"/>
      <c r="V531" s="70"/>
      <c r="W531" s="70"/>
      <c r="X531" s="70"/>
      <c r="Y531" s="70"/>
      <c r="Z531" s="70"/>
      <c r="AA531" s="70"/>
      <c r="AB531" s="70"/>
      <c r="AC531" s="64" t="s">
        <v>717</v>
      </c>
      <c r="AD531" s="64" t="s">
        <v>53</v>
      </c>
      <c r="AE531" s="68" t="s">
        <v>3484</v>
      </c>
      <c r="AF531" s="71">
        <v>34340</v>
      </c>
      <c r="AG531" s="64" t="s">
        <v>402</v>
      </c>
      <c r="AH531" s="64" t="s">
        <v>956</v>
      </c>
      <c r="AI531" s="19"/>
      <c r="AJ531" s="64" t="s">
        <v>2628</v>
      </c>
      <c r="AK531" s="64" t="s">
        <v>60</v>
      </c>
      <c r="AL531" s="64" t="s">
        <v>61</v>
      </c>
      <c r="AM531" s="63"/>
      <c r="AN531" s="70"/>
      <c r="AO531" s="85"/>
    </row>
    <row r="532" spans="1:41" ht="15.75" thickBot="1">
      <c r="A532" s="7">
        <v>85</v>
      </c>
      <c r="B532" s="168" t="s">
        <v>41</v>
      </c>
      <c r="C532" s="63" t="s">
        <v>3485</v>
      </c>
      <c r="D532" s="178" t="s">
        <v>3486</v>
      </c>
      <c r="E532" s="20" t="s">
        <v>73</v>
      </c>
      <c r="F532" s="65" t="s">
        <v>45</v>
      </c>
      <c r="G532" s="66" t="s">
        <v>46</v>
      </c>
      <c r="H532" s="67" t="s">
        <v>47</v>
      </c>
      <c r="I532" s="64" t="s">
        <v>1655</v>
      </c>
      <c r="J532" s="64">
        <v>3</v>
      </c>
      <c r="K532" s="68" t="s">
        <v>3487</v>
      </c>
      <c r="L532" s="200">
        <v>8806474474</v>
      </c>
      <c r="M532" s="20">
        <v>66.5</v>
      </c>
      <c r="N532" s="20" t="s">
        <v>50</v>
      </c>
      <c r="O532" s="20">
        <v>54</v>
      </c>
      <c r="P532" s="20" t="s">
        <v>49</v>
      </c>
      <c r="Q532" s="20" t="s">
        <v>733</v>
      </c>
      <c r="R532" s="20" t="s">
        <v>51</v>
      </c>
      <c r="S532" s="20" t="s">
        <v>51</v>
      </c>
      <c r="T532" s="20" t="s">
        <v>51</v>
      </c>
      <c r="U532" s="70"/>
      <c r="V532" s="70"/>
      <c r="W532" s="70"/>
      <c r="X532" s="70"/>
      <c r="Y532" s="70"/>
      <c r="Z532" s="70"/>
      <c r="AA532" s="70"/>
      <c r="AB532" s="70"/>
      <c r="AC532" s="20" t="s">
        <v>717</v>
      </c>
      <c r="AD532" s="70" t="s">
        <v>53</v>
      </c>
      <c r="AE532" s="22" t="s">
        <v>3488</v>
      </c>
      <c r="AF532" s="201">
        <v>36015</v>
      </c>
      <c r="AG532" s="20" t="s">
        <v>3489</v>
      </c>
      <c r="AH532" s="20" t="s">
        <v>2531</v>
      </c>
      <c r="AI532" s="19"/>
      <c r="AJ532" s="20" t="s">
        <v>3490</v>
      </c>
      <c r="AK532" s="20" t="s">
        <v>60</v>
      </c>
      <c r="AL532" s="20" t="s">
        <v>61</v>
      </c>
      <c r="AM532" s="70"/>
      <c r="AN532" s="70"/>
      <c r="AO532" s="85"/>
    </row>
    <row r="533" spans="1:41" ht="15.75" thickBot="1">
      <c r="A533" s="7">
        <v>95</v>
      </c>
      <c r="B533" s="171" t="s">
        <v>41</v>
      </c>
      <c r="C533" s="94" t="s">
        <v>3491</v>
      </c>
      <c r="D533" s="95" t="s">
        <v>3492</v>
      </c>
      <c r="E533" s="110" t="s">
        <v>73</v>
      </c>
      <c r="F533" s="65" t="s">
        <v>45</v>
      </c>
      <c r="G533" s="66" t="s">
        <v>46</v>
      </c>
      <c r="H533" s="67" t="s">
        <v>47</v>
      </c>
      <c r="I533" s="95" t="s">
        <v>1655</v>
      </c>
      <c r="J533" s="95">
        <v>2</v>
      </c>
      <c r="K533" s="96" t="s">
        <v>3493</v>
      </c>
      <c r="L533" s="143">
        <v>9604704141</v>
      </c>
      <c r="M533" s="110">
        <v>80</v>
      </c>
      <c r="N533" s="110" t="s">
        <v>733</v>
      </c>
      <c r="O533" s="110">
        <v>50</v>
      </c>
      <c r="P533" s="110" t="s">
        <v>3494</v>
      </c>
      <c r="Q533" s="110" t="s">
        <v>733</v>
      </c>
      <c r="R533" s="110" t="s">
        <v>51</v>
      </c>
      <c r="S533" s="110" t="s">
        <v>51</v>
      </c>
      <c r="T533" s="110" t="s">
        <v>51</v>
      </c>
      <c r="U533" s="111"/>
      <c r="V533" s="111"/>
      <c r="W533" s="111"/>
      <c r="X533" s="111"/>
      <c r="Y533" s="111"/>
      <c r="Z533" s="111"/>
      <c r="AA533" s="111"/>
      <c r="AB533" s="111"/>
      <c r="AC533" s="110" t="s">
        <v>717</v>
      </c>
      <c r="AD533" s="111" t="s">
        <v>717</v>
      </c>
      <c r="AE533" s="202" t="s">
        <v>3495</v>
      </c>
      <c r="AF533" s="203">
        <v>35799</v>
      </c>
      <c r="AG533" s="110" t="s">
        <v>357</v>
      </c>
      <c r="AH533" s="110" t="s">
        <v>3496</v>
      </c>
      <c r="AI533" s="110"/>
      <c r="AJ533" s="110" t="s">
        <v>71</v>
      </c>
      <c r="AK533" s="110" t="s">
        <v>60</v>
      </c>
      <c r="AL533" s="110" t="s">
        <v>61</v>
      </c>
      <c r="AM533" s="111"/>
      <c r="AN533" s="110" t="s">
        <v>559</v>
      </c>
      <c r="AO533" s="107" t="s">
        <v>3497</v>
      </c>
    </row>
    <row r="534" spans="1:41" ht="15.75" thickBot="1">
      <c r="A534" s="7">
        <v>100</v>
      </c>
      <c r="B534" s="168" t="s">
        <v>41</v>
      </c>
      <c r="C534" s="63" t="s">
        <v>3498</v>
      </c>
      <c r="D534" s="178" t="s">
        <v>3499</v>
      </c>
      <c r="E534" s="20" t="s">
        <v>44</v>
      </c>
      <c r="F534" s="65" t="s">
        <v>45</v>
      </c>
      <c r="G534" s="66" t="s">
        <v>46</v>
      </c>
      <c r="H534" s="67" t="s">
        <v>47</v>
      </c>
      <c r="I534" s="64" t="s">
        <v>1655</v>
      </c>
      <c r="J534" s="64">
        <v>3</v>
      </c>
      <c r="K534" s="68" t="s">
        <v>3500</v>
      </c>
      <c r="L534" s="200">
        <v>9657563447</v>
      </c>
      <c r="M534" s="20">
        <v>5.8</v>
      </c>
      <c r="N534" s="20" t="s">
        <v>50</v>
      </c>
      <c r="O534" s="20">
        <v>64.2</v>
      </c>
      <c r="P534" s="20" t="s">
        <v>49</v>
      </c>
      <c r="Q534" s="20" t="s">
        <v>50</v>
      </c>
      <c r="R534" s="20" t="s">
        <v>51</v>
      </c>
      <c r="S534" s="20" t="s">
        <v>51</v>
      </c>
      <c r="T534" s="20" t="s">
        <v>51</v>
      </c>
      <c r="U534" s="70"/>
      <c r="V534" s="70"/>
      <c r="W534" s="70"/>
      <c r="X534" s="70"/>
      <c r="Y534" s="70"/>
      <c r="Z534" s="70"/>
      <c r="AA534" s="70"/>
      <c r="AB534" s="70"/>
      <c r="AC534" s="20" t="s">
        <v>717</v>
      </c>
      <c r="AD534" s="70" t="s">
        <v>717</v>
      </c>
      <c r="AE534" s="22" t="s">
        <v>3501</v>
      </c>
      <c r="AF534" s="20" t="s">
        <v>3502</v>
      </c>
      <c r="AG534" s="20" t="s">
        <v>1803</v>
      </c>
      <c r="AH534" s="20" t="s">
        <v>1550</v>
      </c>
      <c r="AI534" s="19"/>
      <c r="AJ534" s="20" t="s">
        <v>59</v>
      </c>
      <c r="AK534" s="20" t="s">
        <v>3503</v>
      </c>
      <c r="AL534" s="20" t="s">
        <v>61</v>
      </c>
      <c r="AM534" s="70"/>
      <c r="AN534" s="70"/>
      <c r="AO534" s="85"/>
    </row>
    <row r="535" spans="1:41" ht="15.75" thickBot="1">
      <c r="A535" s="7">
        <v>107</v>
      </c>
      <c r="B535" s="171" t="s">
        <v>41</v>
      </c>
      <c r="C535" s="94" t="s">
        <v>3504</v>
      </c>
      <c r="D535" s="95" t="s">
        <v>3505</v>
      </c>
      <c r="E535" s="110" t="s">
        <v>73</v>
      </c>
      <c r="F535" s="65" t="s">
        <v>45</v>
      </c>
      <c r="G535" s="66" t="s">
        <v>46</v>
      </c>
      <c r="H535" s="67" t="s">
        <v>47</v>
      </c>
      <c r="I535" s="95" t="s">
        <v>1655</v>
      </c>
      <c r="J535" s="95">
        <v>2</v>
      </c>
      <c r="K535" s="96" t="s">
        <v>3506</v>
      </c>
      <c r="L535" s="143">
        <v>9881097989</v>
      </c>
      <c r="M535" s="110">
        <v>54</v>
      </c>
      <c r="N535" s="110" t="s">
        <v>733</v>
      </c>
      <c r="O535" s="110">
        <v>52</v>
      </c>
      <c r="P535" s="110" t="s">
        <v>3494</v>
      </c>
      <c r="Q535" s="110" t="s">
        <v>733</v>
      </c>
      <c r="R535" s="110" t="s">
        <v>51</v>
      </c>
      <c r="S535" s="110" t="s">
        <v>51</v>
      </c>
      <c r="T535" s="110" t="s">
        <v>51</v>
      </c>
      <c r="U535" s="111"/>
      <c r="V535" s="111"/>
      <c r="W535" s="111"/>
      <c r="X535" s="111"/>
      <c r="Y535" s="111"/>
      <c r="Z535" s="111"/>
      <c r="AA535" s="111"/>
      <c r="AB535" s="111"/>
      <c r="AC535" s="110" t="s">
        <v>717</v>
      </c>
      <c r="AD535" s="111" t="s">
        <v>53</v>
      </c>
      <c r="AE535" s="202" t="s">
        <v>3507</v>
      </c>
      <c r="AF535" s="203">
        <v>35863</v>
      </c>
      <c r="AG535" s="110" t="s">
        <v>3200</v>
      </c>
      <c r="AH535" s="110" t="s">
        <v>3508</v>
      </c>
      <c r="AI535" s="110"/>
      <c r="AJ535" s="110" t="s">
        <v>71</v>
      </c>
      <c r="AK535" s="110" t="s">
        <v>60</v>
      </c>
      <c r="AL535" s="110" t="s">
        <v>61</v>
      </c>
      <c r="AM535" s="111"/>
      <c r="AN535" s="111"/>
      <c r="AO535" s="108"/>
    </row>
    <row r="536" spans="1:41" ht="124.5" thickBot="1">
      <c r="A536" s="7">
        <v>108</v>
      </c>
      <c r="B536" s="168" t="s">
        <v>41</v>
      </c>
      <c r="C536" s="63" t="s">
        <v>3509</v>
      </c>
      <c r="D536" s="178" t="s">
        <v>3510</v>
      </c>
      <c r="E536" s="64" t="s">
        <v>44</v>
      </c>
      <c r="F536" s="65" t="s">
        <v>45</v>
      </c>
      <c r="G536" s="66" t="s">
        <v>46</v>
      </c>
      <c r="H536" s="67" t="s">
        <v>47</v>
      </c>
      <c r="I536" s="64" t="s">
        <v>1655</v>
      </c>
      <c r="J536" s="64">
        <v>3</v>
      </c>
      <c r="K536" s="68" t="s">
        <v>3511</v>
      </c>
      <c r="L536" s="69">
        <v>7063636772</v>
      </c>
      <c r="M536" s="64">
        <v>77.5</v>
      </c>
      <c r="N536" s="64" t="s">
        <v>126</v>
      </c>
      <c r="O536" s="64">
        <v>68.8</v>
      </c>
      <c r="P536" s="64" t="s">
        <v>49</v>
      </c>
      <c r="Q536" s="64" t="s">
        <v>50</v>
      </c>
      <c r="R536" s="20" t="s">
        <v>51</v>
      </c>
      <c r="S536" s="20" t="s">
        <v>51</v>
      </c>
      <c r="T536" s="20" t="s">
        <v>51</v>
      </c>
      <c r="U536" s="70"/>
      <c r="V536" s="70"/>
      <c r="W536" s="70"/>
      <c r="X536" s="70"/>
      <c r="Y536" s="70"/>
      <c r="Z536" s="70"/>
      <c r="AA536" s="70"/>
      <c r="AB536" s="70"/>
      <c r="AC536" s="64" t="s">
        <v>717</v>
      </c>
      <c r="AD536" s="63" t="s">
        <v>53</v>
      </c>
      <c r="AE536" s="29" t="s">
        <v>3512</v>
      </c>
      <c r="AF536" s="64" t="s">
        <v>3513</v>
      </c>
      <c r="AG536" s="64" t="s">
        <v>3514</v>
      </c>
      <c r="AH536" s="64" t="s">
        <v>1013</v>
      </c>
      <c r="AI536" s="19"/>
      <c r="AJ536" s="64" t="s">
        <v>3515</v>
      </c>
      <c r="AK536" s="64" t="s">
        <v>60</v>
      </c>
      <c r="AL536" s="64" t="s">
        <v>61</v>
      </c>
      <c r="AM536" s="63"/>
      <c r="AN536" s="63"/>
      <c r="AO536" s="82"/>
    </row>
    <row r="537" spans="1:41" ht="15.75" thickBot="1">
      <c r="A537" s="7">
        <v>123</v>
      </c>
      <c r="B537" s="168" t="s">
        <v>41</v>
      </c>
      <c r="C537" s="63" t="s">
        <v>3516</v>
      </c>
      <c r="D537" s="178" t="s">
        <v>3517</v>
      </c>
      <c r="E537" s="20" t="s">
        <v>73</v>
      </c>
      <c r="F537" s="65" t="s">
        <v>45</v>
      </c>
      <c r="G537" s="66" t="s">
        <v>46</v>
      </c>
      <c r="H537" s="67" t="s">
        <v>47</v>
      </c>
      <c r="I537" s="64" t="s">
        <v>1655</v>
      </c>
      <c r="J537" s="64">
        <v>3</v>
      </c>
      <c r="K537" s="68" t="s">
        <v>3518</v>
      </c>
      <c r="L537" s="177">
        <v>9049086919</v>
      </c>
      <c r="M537" s="20">
        <v>52.6</v>
      </c>
      <c r="N537" s="20" t="s">
        <v>733</v>
      </c>
      <c r="O537" s="20">
        <v>50.15</v>
      </c>
      <c r="P537" s="20" t="s">
        <v>49</v>
      </c>
      <c r="Q537" s="20" t="s">
        <v>733</v>
      </c>
      <c r="R537" s="20" t="s">
        <v>51</v>
      </c>
      <c r="S537" s="20" t="s">
        <v>51</v>
      </c>
      <c r="T537" s="20" t="s">
        <v>51</v>
      </c>
      <c r="U537" s="70"/>
      <c r="V537" s="70"/>
      <c r="W537" s="70"/>
      <c r="X537" s="70"/>
      <c r="Y537" s="70"/>
      <c r="Z537" s="70"/>
      <c r="AA537" s="70"/>
      <c r="AB537" s="70"/>
      <c r="AC537" s="20" t="s">
        <v>717</v>
      </c>
      <c r="AD537" s="70" t="s">
        <v>53</v>
      </c>
      <c r="AE537" s="22" t="s">
        <v>3519</v>
      </c>
      <c r="AF537" s="201">
        <v>35921</v>
      </c>
      <c r="AG537" s="20" t="s">
        <v>466</v>
      </c>
      <c r="AH537" s="20" t="s">
        <v>3520</v>
      </c>
      <c r="AI537" s="19"/>
      <c r="AJ537" s="20" t="s">
        <v>71</v>
      </c>
      <c r="AK537" s="20" t="s">
        <v>60</v>
      </c>
      <c r="AL537" s="20" t="s">
        <v>61</v>
      </c>
      <c r="AM537" s="70"/>
      <c r="AN537" s="70"/>
      <c r="AO537" s="85"/>
    </row>
    <row r="538" spans="1:41" ht="15.75" thickBot="1">
      <c r="A538" s="7">
        <v>145</v>
      </c>
      <c r="B538" s="168" t="s">
        <v>41</v>
      </c>
      <c r="C538" s="63" t="s">
        <v>3521</v>
      </c>
      <c r="D538" s="178" t="s">
        <v>3522</v>
      </c>
      <c r="E538" s="20" t="s">
        <v>73</v>
      </c>
      <c r="F538" s="65" t="s">
        <v>45</v>
      </c>
      <c r="G538" s="66" t="s">
        <v>46</v>
      </c>
      <c r="H538" s="67" t="s">
        <v>47</v>
      </c>
      <c r="I538" s="64" t="s">
        <v>1655</v>
      </c>
      <c r="J538" s="64">
        <v>3</v>
      </c>
      <c r="K538" s="68" t="s">
        <v>3523</v>
      </c>
      <c r="L538" s="200">
        <v>8805408898</v>
      </c>
      <c r="M538" s="20">
        <v>49.2</v>
      </c>
      <c r="N538" s="20" t="s">
        <v>733</v>
      </c>
      <c r="O538" s="20">
        <v>54.92</v>
      </c>
      <c r="P538" s="20" t="s">
        <v>49</v>
      </c>
      <c r="Q538" s="20" t="s">
        <v>733</v>
      </c>
      <c r="R538" s="20" t="s">
        <v>51</v>
      </c>
      <c r="S538" s="20" t="s">
        <v>51</v>
      </c>
      <c r="T538" s="20" t="s">
        <v>51</v>
      </c>
      <c r="U538" s="70"/>
      <c r="V538" s="70"/>
      <c r="W538" s="70"/>
      <c r="X538" s="70"/>
      <c r="Y538" s="70"/>
      <c r="Z538" s="70"/>
      <c r="AA538" s="70"/>
      <c r="AB538" s="70"/>
      <c r="AC538" s="20" t="s">
        <v>717</v>
      </c>
      <c r="AD538" s="70" t="s">
        <v>53</v>
      </c>
      <c r="AE538" s="197" t="s">
        <v>3524</v>
      </c>
      <c r="AF538" s="20" t="s">
        <v>3525</v>
      </c>
      <c r="AG538" s="20" t="s">
        <v>1188</v>
      </c>
      <c r="AH538" s="20" t="s">
        <v>2841</v>
      </c>
      <c r="AI538" s="19"/>
      <c r="AJ538" s="20" t="s">
        <v>71</v>
      </c>
      <c r="AK538" s="20" t="s">
        <v>60</v>
      </c>
      <c r="AL538" s="20" t="s">
        <v>61</v>
      </c>
      <c r="AM538" s="70"/>
      <c r="AN538" s="70"/>
      <c r="AO538" s="85"/>
    </row>
    <row r="539" spans="1:41" ht="15.75" thickBot="1">
      <c r="A539" s="7">
        <v>149</v>
      </c>
      <c r="B539" s="168" t="s">
        <v>41</v>
      </c>
      <c r="C539" s="63" t="s">
        <v>3526</v>
      </c>
      <c r="D539" s="178" t="s">
        <v>3527</v>
      </c>
      <c r="E539" s="20" t="s">
        <v>73</v>
      </c>
      <c r="F539" s="65" t="s">
        <v>45</v>
      </c>
      <c r="G539" s="66" t="s">
        <v>46</v>
      </c>
      <c r="H539" s="67" t="s">
        <v>47</v>
      </c>
      <c r="I539" s="64" t="s">
        <v>1655</v>
      </c>
      <c r="J539" s="64">
        <v>3</v>
      </c>
      <c r="K539" s="68"/>
      <c r="L539" s="200">
        <v>9049302565</v>
      </c>
      <c r="M539" s="20">
        <v>51.28</v>
      </c>
      <c r="N539" s="20" t="s">
        <v>733</v>
      </c>
      <c r="O539" s="20">
        <v>56</v>
      </c>
      <c r="P539" s="20" t="s">
        <v>49</v>
      </c>
      <c r="Q539" s="20" t="s">
        <v>733</v>
      </c>
      <c r="R539" s="20" t="s">
        <v>51</v>
      </c>
      <c r="S539" s="20" t="s">
        <v>51</v>
      </c>
      <c r="T539" s="20" t="s">
        <v>51</v>
      </c>
      <c r="U539" s="70"/>
      <c r="V539" s="70"/>
      <c r="W539" s="70"/>
      <c r="X539" s="70"/>
      <c r="Y539" s="70"/>
      <c r="Z539" s="70"/>
      <c r="AA539" s="70"/>
      <c r="AB539" s="70"/>
      <c r="AC539" s="20" t="s">
        <v>717</v>
      </c>
      <c r="AD539" s="70" t="s">
        <v>53</v>
      </c>
      <c r="AE539" s="22" t="s">
        <v>3528</v>
      </c>
      <c r="AF539" s="20" t="s">
        <v>3529</v>
      </c>
      <c r="AG539" s="20" t="s">
        <v>272</v>
      </c>
      <c r="AH539" s="20" t="s">
        <v>500</v>
      </c>
      <c r="AI539" s="19"/>
      <c r="AJ539" s="20" t="s">
        <v>59</v>
      </c>
      <c r="AK539" s="20" t="s">
        <v>60</v>
      </c>
      <c r="AL539" s="20" t="s">
        <v>61</v>
      </c>
      <c r="AM539" s="70"/>
      <c r="AN539" s="70"/>
      <c r="AO539" s="85"/>
    </row>
    <row r="540" spans="1:41" ht="15.75" thickBot="1">
      <c r="A540" s="7">
        <v>156</v>
      </c>
      <c r="B540" s="168" t="s">
        <v>41</v>
      </c>
      <c r="C540" s="63" t="s">
        <v>3530</v>
      </c>
      <c r="D540" s="178" t="s">
        <v>3531</v>
      </c>
      <c r="E540" s="20" t="s">
        <v>73</v>
      </c>
      <c r="F540" s="65" t="s">
        <v>45</v>
      </c>
      <c r="G540" s="66" t="s">
        <v>46</v>
      </c>
      <c r="H540" s="67" t="s">
        <v>47</v>
      </c>
      <c r="I540" s="64" t="s">
        <v>1655</v>
      </c>
      <c r="J540" s="64">
        <v>3</v>
      </c>
      <c r="K540" s="68" t="s">
        <v>3532</v>
      </c>
      <c r="L540" s="200">
        <v>9421219464</v>
      </c>
      <c r="M540" s="20">
        <v>62.2</v>
      </c>
      <c r="N540" s="20" t="s">
        <v>733</v>
      </c>
      <c r="O540" s="20">
        <v>57.38</v>
      </c>
      <c r="P540" s="20" t="s">
        <v>49</v>
      </c>
      <c r="Q540" s="20" t="s">
        <v>733</v>
      </c>
      <c r="R540" s="20" t="s">
        <v>51</v>
      </c>
      <c r="S540" s="20" t="s">
        <v>51</v>
      </c>
      <c r="T540" s="20" t="s">
        <v>51</v>
      </c>
      <c r="U540" s="70"/>
      <c r="V540" s="70"/>
      <c r="W540" s="70"/>
      <c r="X540" s="70"/>
      <c r="Y540" s="70"/>
      <c r="Z540" s="70"/>
      <c r="AA540" s="70"/>
      <c r="AB540" s="70"/>
      <c r="AC540" s="20" t="s">
        <v>717</v>
      </c>
      <c r="AD540" s="70" t="s">
        <v>53</v>
      </c>
      <c r="AE540" s="22" t="s">
        <v>3533</v>
      </c>
      <c r="AF540" s="20" t="s">
        <v>2341</v>
      </c>
      <c r="AG540" s="20" t="s">
        <v>3534</v>
      </c>
      <c r="AH540" s="20" t="s">
        <v>3535</v>
      </c>
      <c r="AI540" s="19"/>
      <c r="AJ540" s="20" t="s">
        <v>59</v>
      </c>
      <c r="AK540" s="20" t="s">
        <v>60</v>
      </c>
      <c r="AL540" s="20" t="s">
        <v>61</v>
      </c>
      <c r="AM540" s="70"/>
      <c r="AN540" s="70"/>
      <c r="AO540" s="85"/>
    </row>
    <row r="541" spans="1:41" ht="15.75" thickBot="1">
      <c r="A541" s="7">
        <v>157</v>
      </c>
      <c r="B541" s="168" t="s">
        <v>41</v>
      </c>
      <c r="C541" s="63" t="s">
        <v>3536</v>
      </c>
      <c r="D541" s="178" t="s">
        <v>3537</v>
      </c>
      <c r="E541" s="20" t="s">
        <v>44</v>
      </c>
      <c r="F541" s="65" t="s">
        <v>45</v>
      </c>
      <c r="G541" s="66" t="s">
        <v>46</v>
      </c>
      <c r="H541" s="67" t="s">
        <v>47</v>
      </c>
      <c r="I541" s="64" t="s">
        <v>1655</v>
      </c>
      <c r="J541" s="64">
        <v>3</v>
      </c>
      <c r="K541" s="68" t="s">
        <v>3538</v>
      </c>
      <c r="L541" s="200">
        <v>9923512294</v>
      </c>
      <c r="M541" s="20">
        <v>6.6</v>
      </c>
      <c r="N541" s="20" t="s">
        <v>50</v>
      </c>
      <c r="O541" s="20">
        <v>55.38</v>
      </c>
      <c r="P541" s="20" t="s">
        <v>49</v>
      </c>
      <c r="Q541" s="20" t="s">
        <v>733</v>
      </c>
      <c r="R541" s="20" t="s">
        <v>51</v>
      </c>
      <c r="S541" s="20" t="s">
        <v>51</v>
      </c>
      <c r="T541" s="20" t="s">
        <v>51</v>
      </c>
      <c r="U541" s="70"/>
      <c r="V541" s="70"/>
      <c r="W541" s="70"/>
      <c r="X541" s="70"/>
      <c r="Y541" s="70"/>
      <c r="Z541" s="70"/>
      <c r="AA541" s="70"/>
      <c r="AB541" s="70"/>
      <c r="AC541" s="20" t="s">
        <v>717</v>
      </c>
      <c r="AD541" s="70" t="s">
        <v>53</v>
      </c>
      <c r="AE541" s="22" t="s">
        <v>3539</v>
      </c>
      <c r="AF541" s="20" t="s">
        <v>3540</v>
      </c>
      <c r="AG541" s="20" t="s">
        <v>3541</v>
      </c>
      <c r="AH541" s="20" t="s">
        <v>3542</v>
      </c>
      <c r="AI541" s="19"/>
      <c r="AJ541" s="20" t="s">
        <v>169</v>
      </c>
      <c r="AK541" s="20" t="s">
        <v>60</v>
      </c>
      <c r="AL541" s="20" t="s">
        <v>61</v>
      </c>
      <c r="AM541" s="70"/>
      <c r="AN541" s="70"/>
      <c r="AO541" s="85"/>
    </row>
    <row r="542" spans="1:41" ht="15.75" thickBot="1">
      <c r="A542" s="7">
        <v>173</v>
      </c>
      <c r="B542" s="168" t="s">
        <v>41</v>
      </c>
      <c r="C542" s="63" t="s">
        <v>3543</v>
      </c>
      <c r="D542" s="178" t="s">
        <v>3544</v>
      </c>
      <c r="E542" s="20" t="s">
        <v>73</v>
      </c>
      <c r="F542" s="65" t="s">
        <v>45</v>
      </c>
      <c r="G542" s="66" t="s">
        <v>46</v>
      </c>
      <c r="H542" s="67" t="s">
        <v>47</v>
      </c>
      <c r="I542" s="64" t="s">
        <v>1655</v>
      </c>
      <c r="J542" s="64">
        <v>3</v>
      </c>
      <c r="K542" s="68" t="s">
        <v>3545</v>
      </c>
      <c r="L542" s="200">
        <v>9075145902</v>
      </c>
      <c r="M542" s="20">
        <v>68</v>
      </c>
      <c r="N542" s="20" t="s">
        <v>733</v>
      </c>
      <c r="O542" s="20">
        <v>54</v>
      </c>
      <c r="P542" s="20" t="s">
        <v>49</v>
      </c>
      <c r="Q542" s="20" t="s">
        <v>733</v>
      </c>
      <c r="R542" s="20" t="s">
        <v>51</v>
      </c>
      <c r="S542" s="20" t="s">
        <v>51</v>
      </c>
      <c r="T542" s="20" t="s">
        <v>51</v>
      </c>
      <c r="U542" s="70"/>
      <c r="V542" s="70"/>
      <c r="W542" s="70"/>
      <c r="X542" s="70"/>
      <c r="Y542" s="70"/>
      <c r="Z542" s="70"/>
      <c r="AA542" s="70"/>
      <c r="AB542" s="70"/>
      <c r="AC542" s="20" t="s">
        <v>717</v>
      </c>
      <c r="AD542" s="20" t="s">
        <v>717</v>
      </c>
      <c r="AE542" s="22" t="s">
        <v>3546</v>
      </c>
      <c r="AF542" s="20" t="s">
        <v>3547</v>
      </c>
      <c r="AG542" s="20" t="s">
        <v>3548</v>
      </c>
      <c r="AH542" s="20" t="s">
        <v>389</v>
      </c>
      <c r="AI542" s="19"/>
      <c r="AJ542" s="20" t="s">
        <v>71</v>
      </c>
      <c r="AK542" s="20" t="s">
        <v>60</v>
      </c>
      <c r="AL542" s="20" t="s">
        <v>61</v>
      </c>
      <c r="AM542" s="70"/>
      <c r="AN542" s="70"/>
      <c r="AO542" s="85"/>
    </row>
    <row r="543" spans="1:41" ht="15.75" thickBot="1">
      <c r="A543" s="7">
        <v>187</v>
      </c>
      <c r="B543" s="168" t="s">
        <v>41</v>
      </c>
      <c r="C543" s="63" t="s">
        <v>3549</v>
      </c>
      <c r="D543" s="178" t="s">
        <v>3550</v>
      </c>
      <c r="E543" s="20" t="s">
        <v>44</v>
      </c>
      <c r="F543" s="65" t="s">
        <v>45</v>
      </c>
      <c r="G543" s="66" t="s">
        <v>46</v>
      </c>
      <c r="H543" s="67" t="s">
        <v>47</v>
      </c>
      <c r="I543" s="64" t="s">
        <v>1655</v>
      </c>
      <c r="J543" s="64">
        <v>3</v>
      </c>
      <c r="K543" s="68" t="s">
        <v>3551</v>
      </c>
      <c r="L543" s="200">
        <v>7385349903</v>
      </c>
      <c r="M543" s="20">
        <v>68</v>
      </c>
      <c r="N543" s="20" t="s">
        <v>733</v>
      </c>
      <c r="O543" s="20">
        <v>60.77</v>
      </c>
      <c r="P543" s="20" t="s">
        <v>49</v>
      </c>
      <c r="Q543" s="20" t="s">
        <v>733</v>
      </c>
      <c r="R543" s="20" t="s">
        <v>51</v>
      </c>
      <c r="S543" s="20" t="s">
        <v>51</v>
      </c>
      <c r="T543" s="20" t="s">
        <v>51</v>
      </c>
      <c r="U543" s="70"/>
      <c r="V543" s="70"/>
      <c r="W543" s="70"/>
      <c r="X543" s="70"/>
      <c r="Y543" s="70"/>
      <c r="Z543" s="70"/>
      <c r="AA543" s="70"/>
      <c r="AB543" s="70"/>
      <c r="AC543" s="20" t="s">
        <v>717</v>
      </c>
      <c r="AD543" s="70" t="s">
        <v>53</v>
      </c>
      <c r="AE543" s="22" t="s">
        <v>3552</v>
      </c>
      <c r="AF543" s="20" t="s">
        <v>3553</v>
      </c>
      <c r="AG543" s="20" t="s">
        <v>595</v>
      </c>
      <c r="AH543" s="20" t="s">
        <v>3180</v>
      </c>
      <c r="AI543" s="19"/>
      <c r="AJ543" s="20" t="s">
        <v>71</v>
      </c>
      <c r="AK543" s="20" t="s">
        <v>60</v>
      </c>
      <c r="AL543" s="20" t="s">
        <v>61</v>
      </c>
      <c r="AM543" s="70"/>
      <c r="AN543" s="70"/>
      <c r="AO543" s="85"/>
    </row>
    <row r="544" spans="1:41" ht="15.75" thickBot="1">
      <c r="A544" s="7">
        <v>196</v>
      </c>
      <c r="B544" s="168" t="s">
        <v>41</v>
      </c>
      <c r="C544" s="63" t="s">
        <v>3554</v>
      </c>
      <c r="D544" s="178" t="s">
        <v>3555</v>
      </c>
      <c r="E544" s="20" t="s">
        <v>44</v>
      </c>
      <c r="F544" s="65" t="s">
        <v>45</v>
      </c>
      <c r="G544" s="66" t="s">
        <v>46</v>
      </c>
      <c r="H544" s="67" t="s">
        <v>47</v>
      </c>
      <c r="I544" s="64" t="s">
        <v>1655</v>
      </c>
      <c r="J544" s="64">
        <v>3</v>
      </c>
      <c r="K544" s="68" t="s">
        <v>3556</v>
      </c>
      <c r="L544" s="200">
        <v>8888534127</v>
      </c>
      <c r="M544" s="20">
        <v>59</v>
      </c>
      <c r="N544" s="20" t="s">
        <v>733</v>
      </c>
      <c r="O544" s="20">
        <v>58</v>
      </c>
      <c r="P544" s="20" t="s">
        <v>49</v>
      </c>
      <c r="Q544" s="20" t="s">
        <v>733</v>
      </c>
      <c r="R544" s="20" t="s">
        <v>51</v>
      </c>
      <c r="S544" s="20" t="s">
        <v>51</v>
      </c>
      <c r="T544" s="20" t="s">
        <v>51</v>
      </c>
      <c r="U544" s="70"/>
      <c r="V544" s="70"/>
      <c r="W544" s="70"/>
      <c r="X544" s="70"/>
      <c r="Y544" s="70"/>
      <c r="Z544" s="70"/>
      <c r="AA544" s="70"/>
      <c r="AB544" s="70"/>
      <c r="AC544" s="20" t="s">
        <v>717</v>
      </c>
      <c r="AD544" s="70" t="s">
        <v>53</v>
      </c>
      <c r="AE544" s="22" t="s">
        <v>3557</v>
      </c>
      <c r="AF544" s="20" t="s">
        <v>3558</v>
      </c>
      <c r="AG544" s="20" t="s">
        <v>3559</v>
      </c>
      <c r="AH544" s="20" t="s">
        <v>626</v>
      </c>
      <c r="AI544" s="41"/>
      <c r="AJ544" s="20" t="s">
        <v>59</v>
      </c>
      <c r="AK544" s="20" t="s">
        <v>60</v>
      </c>
      <c r="AL544" s="20" t="s">
        <v>61</v>
      </c>
      <c r="AM544" s="70"/>
      <c r="AN544" s="70"/>
      <c r="AO544" s="85"/>
    </row>
    <row r="545" spans="1:41" ht="15.75" thickBot="1">
      <c r="A545" s="7">
        <v>209</v>
      </c>
      <c r="B545" s="168" t="s">
        <v>41</v>
      </c>
      <c r="C545" s="63" t="s">
        <v>3560</v>
      </c>
      <c r="D545" s="178" t="s">
        <v>3561</v>
      </c>
      <c r="E545" s="20" t="s">
        <v>44</v>
      </c>
      <c r="F545" s="65" t="s">
        <v>45</v>
      </c>
      <c r="G545" s="66" t="s">
        <v>46</v>
      </c>
      <c r="H545" s="67" t="s">
        <v>47</v>
      </c>
      <c r="I545" s="64" t="s">
        <v>1655</v>
      </c>
      <c r="J545" s="64">
        <v>3</v>
      </c>
      <c r="K545" s="68" t="s">
        <v>3562</v>
      </c>
      <c r="L545" s="200">
        <v>8149497103</v>
      </c>
      <c r="M545" s="20">
        <v>90</v>
      </c>
      <c r="N545" s="20" t="s">
        <v>733</v>
      </c>
      <c r="O545" s="20">
        <v>84.77</v>
      </c>
      <c r="P545" s="20" t="s">
        <v>49</v>
      </c>
      <c r="Q545" s="20" t="s">
        <v>733</v>
      </c>
      <c r="R545" s="20" t="s">
        <v>51</v>
      </c>
      <c r="S545" s="20" t="s">
        <v>51</v>
      </c>
      <c r="T545" s="20" t="s">
        <v>51</v>
      </c>
      <c r="U545" s="70"/>
      <c r="V545" s="70"/>
      <c r="W545" s="70"/>
      <c r="X545" s="70"/>
      <c r="Y545" s="70"/>
      <c r="Z545" s="70"/>
      <c r="AA545" s="70"/>
      <c r="AB545" s="70"/>
      <c r="AC545" s="20" t="s">
        <v>717</v>
      </c>
      <c r="AD545" s="70" t="s">
        <v>53</v>
      </c>
      <c r="AE545" s="22" t="s">
        <v>3563</v>
      </c>
      <c r="AF545" s="201">
        <v>35806</v>
      </c>
      <c r="AG545" s="20" t="s">
        <v>595</v>
      </c>
      <c r="AH545" s="20" t="s">
        <v>596</v>
      </c>
      <c r="AI545" s="19"/>
      <c r="AJ545" s="20" t="s">
        <v>396</v>
      </c>
      <c r="AK545" s="20" t="s">
        <v>396</v>
      </c>
      <c r="AL545" s="20" t="s">
        <v>61</v>
      </c>
      <c r="AM545" s="70"/>
      <c r="AN545" s="70"/>
      <c r="AO545" s="85"/>
    </row>
    <row r="546" spans="1:41" ht="15.75" thickBot="1">
      <c r="A546" s="7">
        <v>233</v>
      </c>
      <c r="B546" s="168" t="s">
        <v>41</v>
      </c>
      <c r="C546" s="63" t="s">
        <v>3564</v>
      </c>
      <c r="D546" s="178" t="s">
        <v>3565</v>
      </c>
      <c r="E546" s="20" t="s">
        <v>44</v>
      </c>
      <c r="F546" s="65" t="s">
        <v>45</v>
      </c>
      <c r="G546" s="66" t="s">
        <v>46</v>
      </c>
      <c r="H546" s="67" t="s">
        <v>47</v>
      </c>
      <c r="I546" s="64" t="s">
        <v>1655</v>
      </c>
      <c r="J546" s="64">
        <v>3</v>
      </c>
      <c r="K546" s="68" t="s">
        <v>3566</v>
      </c>
      <c r="L546" s="200">
        <v>9921699131</v>
      </c>
      <c r="M546" s="20">
        <v>69.8</v>
      </c>
      <c r="N546" s="20" t="s">
        <v>733</v>
      </c>
      <c r="O546" s="20">
        <v>65</v>
      </c>
      <c r="P546" s="20" t="s">
        <v>49</v>
      </c>
      <c r="Q546" s="20" t="s">
        <v>733</v>
      </c>
      <c r="R546" s="20" t="s">
        <v>51</v>
      </c>
      <c r="S546" s="20" t="s">
        <v>51</v>
      </c>
      <c r="T546" s="20" t="s">
        <v>51</v>
      </c>
      <c r="U546" s="70"/>
      <c r="V546" s="70"/>
      <c r="W546" s="70"/>
      <c r="X546" s="70"/>
      <c r="Y546" s="70"/>
      <c r="Z546" s="70"/>
      <c r="AA546" s="70"/>
      <c r="AB546" s="70"/>
      <c r="AC546" s="20" t="s">
        <v>717</v>
      </c>
      <c r="AD546" s="70" t="s">
        <v>717</v>
      </c>
      <c r="AE546" s="22" t="s">
        <v>3567</v>
      </c>
      <c r="AF546" s="20" t="s">
        <v>3568</v>
      </c>
      <c r="AG546" s="20" t="s">
        <v>3569</v>
      </c>
      <c r="AH546" s="20" t="s">
        <v>3570</v>
      </c>
      <c r="AI546" s="19"/>
      <c r="AJ546" s="20" t="s">
        <v>169</v>
      </c>
      <c r="AK546" s="20" t="s">
        <v>3503</v>
      </c>
      <c r="AL546" s="20" t="s">
        <v>61</v>
      </c>
      <c r="AM546" s="70"/>
      <c r="AN546" s="70"/>
      <c r="AO546" s="85"/>
    </row>
    <row r="547" spans="1:41" ht="15.75" thickBot="1">
      <c r="A547" s="7">
        <v>242</v>
      </c>
      <c r="B547" s="168" t="s">
        <v>41</v>
      </c>
      <c r="C547" s="63" t="s">
        <v>3571</v>
      </c>
      <c r="D547" s="178" t="s">
        <v>3572</v>
      </c>
      <c r="E547" s="20" t="s">
        <v>73</v>
      </c>
      <c r="F547" s="65" t="s">
        <v>45</v>
      </c>
      <c r="G547" s="66" t="s">
        <v>46</v>
      </c>
      <c r="H547" s="67" t="s">
        <v>47</v>
      </c>
      <c r="I547" s="64" t="s">
        <v>1655</v>
      </c>
      <c r="J547" s="64">
        <v>3</v>
      </c>
      <c r="K547" s="68" t="s">
        <v>3573</v>
      </c>
      <c r="L547" s="200">
        <v>9646473094</v>
      </c>
      <c r="M547" s="20">
        <v>6</v>
      </c>
      <c r="N547" s="20" t="s">
        <v>50</v>
      </c>
      <c r="O547" s="20">
        <v>50</v>
      </c>
      <c r="P547" s="20" t="s">
        <v>49</v>
      </c>
      <c r="Q547" s="20" t="s">
        <v>50</v>
      </c>
      <c r="R547" s="20" t="s">
        <v>51</v>
      </c>
      <c r="S547" s="20" t="s">
        <v>51</v>
      </c>
      <c r="T547" s="20" t="s">
        <v>51</v>
      </c>
      <c r="U547" s="70"/>
      <c r="V547" s="70"/>
      <c r="W547" s="70"/>
      <c r="X547" s="70"/>
      <c r="Y547" s="70"/>
      <c r="Z547" s="70"/>
      <c r="AA547" s="70"/>
      <c r="AB547" s="70"/>
      <c r="AC547" s="20" t="s">
        <v>717</v>
      </c>
      <c r="AD547" s="70" t="s">
        <v>53</v>
      </c>
      <c r="AE547" s="22" t="s">
        <v>3574</v>
      </c>
      <c r="AF547" s="201">
        <v>36074</v>
      </c>
      <c r="AG547" s="20" t="s">
        <v>3575</v>
      </c>
      <c r="AH547" s="20" t="s">
        <v>1013</v>
      </c>
      <c r="AI547" s="19"/>
      <c r="AJ547" s="20" t="s">
        <v>169</v>
      </c>
      <c r="AK547" s="20" t="s">
        <v>60</v>
      </c>
      <c r="AL547" s="20" t="s">
        <v>61</v>
      </c>
      <c r="AM547" s="70"/>
      <c r="AN547" s="70"/>
      <c r="AO547" s="85"/>
    </row>
    <row r="548" spans="1:41" ht="15.75" thickBot="1">
      <c r="A548" s="7">
        <v>250</v>
      </c>
      <c r="B548" s="171" t="s">
        <v>41</v>
      </c>
      <c r="C548" s="94" t="s">
        <v>3576</v>
      </c>
      <c r="D548" s="95" t="s">
        <v>3577</v>
      </c>
      <c r="E548" s="110" t="s">
        <v>73</v>
      </c>
      <c r="F548" s="65" t="s">
        <v>45</v>
      </c>
      <c r="G548" s="66" t="s">
        <v>46</v>
      </c>
      <c r="H548" s="67" t="s">
        <v>47</v>
      </c>
      <c r="I548" s="95" t="s">
        <v>1655</v>
      </c>
      <c r="J548" s="95">
        <v>2</v>
      </c>
      <c r="K548" s="96" t="s">
        <v>3578</v>
      </c>
      <c r="L548" s="97">
        <v>8794066647</v>
      </c>
      <c r="M548" s="110">
        <v>59</v>
      </c>
      <c r="N548" s="110" t="s">
        <v>3579</v>
      </c>
      <c r="O548" s="110">
        <v>52</v>
      </c>
      <c r="P548" s="110" t="s">
        <v>49</v>
      </c>
      <c r="Q548" s="110" t="s">
        <v>3579</v>
      </c>
      <c r="R548" s="110" t="s">
        <v>51</v>
      </c>
      <c r="S548" s="110" t="s">
        <v>51</v>
      </c>
      <c r="T548" s="110" t="s">
        <v>51</v>
      </c>
      <c r="U548" s="111"/>
      <c r="V548" s="111"/>
      <c r="W548" s="111"/>
      <c r="X548" s="111"/>
      <c r="Y548" s="111"/>
      <c r="Z548" s="111"/>
      <c r="AA548" s="111"/>
      <c r="AB548" s="111"/>
      <c r="AC548" s="110" t="s">
        <v>717</v>
      </c>
      <c r="AD548" s="111" t="s">
        <v>53</v>
      </c>
      <c r="AE548" s="202" t="s">
        <v>3580</v>
      </c>
      <c r="AF548" s="110" t="s">
        <v>2022</v>
      </c>
      <c r="AG548" s="110" t="s">
        <v>3581</v>
      </c>
      <c r="AH548" s="110" t="s">
        <v>2328</v>
      </c>
      <c r="AI548" s="110"/>
      <c r="AJ548" s="110" t="s">
        <v>1682</v>
      </c>
      <c r="AK548" s="110" t="s">
        <v>3503</v>
      </c>
      <c r="AL548" s="110" t="s">
        <v>61</v>
      </c>
      <c r="AM548" s="111"/>
      <c r="AN548" s="111"/>
      <c r="AO548" s="108"/>
    </row>
    <row r="549" spans="1:41" ht="15.75" thickBot="1">
      <c r="A549" s="7">
        <v>251</v>
      </c>
      <c r="B549" s="171" t="s">
        <v>41</v>
      </c>
      <c r="C549" s="94" t="s">
        <v>3582</v>
      </c>
      <c r="D549" s="95" t="s">
        <v>3583</v>
      </c>
      <c r="E549" s="110" t="s">
        <v>73</v>
      </c>
      <c r="F549" s="65" t="s">
        <v>45</v>
      </c>
      <c r="G549" s="66" t="s">
        <v>46</v>
      </c>
      <c r="H549" s="67" t="s">
        <v>47</v>
      </c>
      <c r="I549" s="95" t="s">
        <v>1655</v>
      </c>
      <c r="J549" s="95">
        <v>2</v>
      </c>
      <c r="K549" s="96" t="s">
        <v>3584</v>
      </c>
      <c r="L549" s="143">
        <v>9767272664</v>
      </c>
      <c r="M549" s="110">
        <v>41</v>
      </c>
      <c r="N549" s="110" t="s">
        <v>733</v>
      </c>
      <c r="O549" s="110">
        <v>49</v>
      </c>
      <c r="P549" s="110" t="s">
        <v>49</v>
      </c>
      <c r="Q549" s="110" t="s">
        <v>733</v>
      </c>
      <c r="R549" s="110" t="s">
        <v>51</v>
      </c>
      <c r="S549" s="110" t="s">
        <v>51</v>
      </c>
      <c r="T549" s="110" t="s">
        <v>51</v>
      </c>
      <c r="U549" s="111"/>
      <c r="V549" s="111"/>
      <c r="W549" s="111"/>
      <c r="X549" s="111"/>
      <c r="Y549" s="111"/>
      <c r="Z549" s="111"/>
      <c r="AA549" s="111"/>
      <c r="AB549" s="111"/>
      <c r="AC549" s="110" t="s">
        <v>717</v>
      </c>
      <c r="AD549" s="111" t="s">
        <v>53</v>
      </c>
      <c r="AE549" s="202" t="s">
        <v>3585</v>
      </c>
      <c r="AF549" s="110" t="s">
        <v>3586</v>
      </c>
      <c r="AG549" s="110" t="s">
        <v>466</v>
      </c>
      <c r="AH549" s="110" t="s">
        <v>1129</v>
      </c>
      <c r="AI549" s="110"/>
      <c r="AJ549" s="110" t="s">
        <v>3587</v>
      </c>
      <c r="AK549" s="110" t="s">
        <v>60</v>
      </c>
      <c r="AL549" s="110" t="s">
        <v>61</v>
      </c>
      <c r="AM549" s="111"/>
      <c r="AN549" s="111"/>
      <c r="AO549" s="108"/>
    </row>
    <row r="550" spans="1:41" ht="15.75" thickBot="1">
      <c r="A550" s="7">
        <v>261</v>
      </c>
      <c r="B550" s="171" t="s">
        <v>41</v>
      </c>
      <c r="C550" s="94" t="s">
        <v>3588</v>
      </c>
      <c r="D550" s="95" t="s">
        <v>3589</v>
      </c>
      <c r="E550" s="110" t="s">
        <v>73</v>
      </c>
      <c r="F550" s="65" t="s">
        <v>45</v>
      </c>
      <c r="G550" s="66" t="s">
        <v>46</v>
      </c>
      <c r="H550" s="67" t="s">
        <v>47</v>
      </c>
      <c r="I550" s="95" t="s">
        <v>1655</v>
      </c>
      <c r="J550" s="95">
        <v>2</v>
      </c>
      <c r="K550" s="96" t="s">
        <v>3590</v>
      </c>
      <c r="L550" s="143">
        <v>8805658083</v>
      </c>
      <c r="M550" s="110">
        <v>48</v>
      </c>
      <c r="N550" s="110" t="s">
        <v>733</v>
      </c>
      <c r="O550" s="110">
        <v>44</v>
      </c>
      <c r="P550" s="110" t="s">
        <v>49</v>
      </c>
      <c r="Q550" s="110" t="s">
        <v>733</v>
      </c>
      <c r="R550" s="110" t="s">
        <v>51</v>
      </c>
      <c r="S550" s="110" t="s">
        <v>51</v>
      </c>
      <c r="T550" s="110" t="s">
        <v>51</v>
      </c>
      <c r="U550" s="111"/>
      <c r="V550" s="111"/>
      <c r="W550" s="111"/>
      <c r="X550" s="111"/>
      <c r="Y550" s="111"/>
      <c r="Z550" s="111"/>
      <c r="AA550" s="111"/>
      <c r="AB550" s="111"/>
      <c r="AC550" s="110" t="s">
        <v>717</v>
      </c>
      <c r="AD550" s="111" t="s">
        <v>717</v>
      </c>
      <c r="AE550" s="202" t="s">
        <v>3591</v>
      </c>
      <c r="AF550" s="110" t="s">
        <v>3592</v>
      </c>
      <c r="AG550" s="110" t="s">
        <v>2675</v>
      </c>
      <c r="AH550" s="110" t="s">
        <v>381</v>
      </c>
      <c r="AI550" s="110"/>
      <c r="AJ550" s="110" t="s">
        <v>3593</v>
      </c>
      <c r="AK550" s="110" t="s">
        <v>60</v>
      </c>
      <c r="AL550" s="110" t="s">
        <v>61</v>
      </c>
      <c r="AM550" s="111"/>
      <c r="AN550" s="111"/>
      <c r="AO550" s="108"/>
    </row>
    <row r="551" spans="1:41" ht="15.75" thickBot="1">
      <c r="A551" s="7">
        <v>274</v>
      </c>
      <c r="B551" s="171" t="s">
        <v>41</v>
      </c>
      <c r="C551" s="94" t="s">
        <v>3594</v>
      </c>
      <c r="D551" s="95" t="s">
        <v>3595</v>
      </c>
      <c r="E551" s="110" t="s">
        <v>73</v>
      </c>
      <c r="F551" s="65" t="s">
        <v>45</v>
      </c>
      <c r="G551" s="66" t="s">
        <v>46</v>
      </c>
      <c r="H551" s="67" t="s">
        <v>47</v>
      </c>
      <c r="I551" s="95" t="s">
        <v>1655</v>
      </c>
      <c r="J551" s="95">
        <v>2</v>
      </c>
      <c r="K551" s="96" t="s">
        <v>3596</v>
      </c>
      <c r="L551" s="143">
        <v>8879382444</v>
      </c>
      <c r="M551" s="110">
        <v>52.6</v>
      </c>
      <c r="N551" s="110" t="s">
        <v>733</v>
      </c>
      <c r="O551" s="110">
        <v>53.69</v>
      </c>
      <c r="P551" s="110" t="s">
        <v>49</v>
      </c>
      <c r="Q551" s="110" t="s">
        <v>733</v>
      </c>
      <c r="R551" s="110" t="s">
        <v>51</v>
      </c>
      <c r="S551" s="110" t="s">
        <v>51</v>
      </c>
      <c r="T551" s="110" t="s">
        <v>51</v>
      </c>
      <c r="U551" s="111"/>
      <c r="V551" s="111"/>
      <c r="W551" s="111"/>
      <c r="X551" s="111"/>
      <c r="Y551" s="111"/>
      <c r="Z551" s="111"/>
      <c r="AA551" s="111"/>
      <c r="AB551" s="111"/>
      <c r="AC551" s="110" t="s">
        <v>100</v>
      </c>
      <c r="AD551" s="111" t="s">
        <v>53</v>
      </c>
      <c r="AE551" s="202" t="s">
        <v>3597</v>
      </c>
      <c r="AF551" s="110" t="s">
        <v>3598</v>
      </c>
      <c r="AG551" s="110" t="s">
        <v>2429</v>
      </c>
      <c r="AH551" s="110" t="s">
        <v>3599</v>
      </c>
      <c r="AI551" s="110"/>
      <c r="AJ551" s="110" t="s">
        <v>3600</v>
      </c>
      <c r="AK551" s="110" t="s">
        <v>60</v>
      </c>
      <c r="AL551" s="110" t="s">
        <v>61</v>
      </c>
      <c r="AM551" s="111"/>
      <c r="AN551" s="111"/>
      <c r="AO551" s="108"/>
    </row>
    <row r="552" spans="1:41" ht="15.75" thickBot="1">
      <c r="A552" s="7">
        <v>292</v>
      </c>
      <c r="B552" s="168" t="s">
        <v>41</v>
      </c>
      <c r="C552" s="63" t="s">
        <v>3601</v>
      </c>
      <c r="D552" s="178" t="s">
        <v>3602</v>
      </c>
      <c r="E552" s="20" t="s">
        <v>73</v>
      </c>
      <c r="F552" s="65" t="s">
        <v>45</v>
      </c>
      <c r="G552" s="66" t="s">
        <v>46</v>
      </c>
      <c r="H552" s="67" t="s">
        <v>47</v>
      </c>
      <c r="I552" s="64" t="s">
        <v>1655</v>
      </c>
      <c r="J552" s="64">
        <v>3</v>
      </c>
      <c r="K552" s="68" t="s">
        <v>3603</v>
      </c>
      <c r="L552" s="200">
        <v>7397979560</v>
      </c>
      <c r="M552" s="20">
        <v>43.6</v>
      </c>
      <c r="N552" s="20" t="s">
        <v>733</v>
      </c>
      <c r="O552" s="20">
        <v>43.54</v>
      </c>
      <c r="P552" s="20" t="s">
        <v>49</v>
      </c>
      <c r="Q552" s="20" t="s">
        <v>733</v>
      </c>
      <c r="R552" s="20" t="s">
        <v>51</v>
      </c>
      <c r="S552" s="20" t="s">
        <v>51</v>
      </c>
      <c r="T552" s="20" t="s">
        <v>51</v>
      </c>
      <c r="U552" s="70"/>
      <c r="V552" s="70"/>
      <c r="W552" s="70"/>
      <c r="X552" s="70"/>
      <c r="Y552" s="70"/>
      <c r="Z552" s="70"/>
      <c r="AA552" s="70"/>
      <c r="AB552" s="70"/>
      <c r="AC552" s="20" t="s">
        <v>717</v>
      </c>
      <c r="AD552" s="70" t="s">
        <v>717</v>
      </c>
      <c r="AE552" s="22" t="s">
        <v>3604</v>
      </c>
      <c r="AF552" s="20" t="s">
        <v>3605</v>
      </c>
      <c r="AG552" s="20" t="s">
        <v>3606</v>
      </c>
      <c r="AH552" s="20" t="s">
        <v>3607</v>
      </c>
      <c r="AI552" s="19"/>
      <c r="AJ552" s="20" t="s">
        <v>169</v>
      </c>
      <c r="AK552" s="20" t="s">
        <v>60</v>
      </c>
      <c r="AL552" s="20" t="s">
        <v>61</v>
      </c>
      <c r="AM552" s="70"/>
      <c r="AN552" s="70"/>
      <c r="AO552" s="85"/>
    </row>
    <row r="553" spans="1:41" ht="15.75" thickBot="1">
      <c r="A553" s="7">
        <v>319</v>
      </c>
      <c r="B553" s="166" t="s">
        <v>41</v>
      </c>
      <c r="C553" s="63" t="s">
        <v>3608</v>
      </c>
      <c r="D553" s="178" t="s">
        <v>3609</v>
      </c>
      <c r="E553" s="20" t="s">
        <v>44</v>
      </c>
      <c r="F553" s="65" t="s">
        <v>45</v>
      </c>
      <c r="G553" s="66" t="s">
        <v>46</v>
      </c>
      <c r="H553" s="67" t="s">
        <v>47</v>
      </c>
      <c r="I553" s="64" t="s">
        <v>1655</v>
      </c>
      <c r="J553" s="64">
        <v>3</v>
      </c>
      <c r="K553" s="68" t="s">
        <v>3610</v>
      </c>
      <c r="L553" s="200">
        <v>7040977526</v>
      </c>
      <c r="M553" s="20">
        <v>73.400000000000006</v>
      </c>
      <c r="N553" s="20" t="s">
        <v>733</v>
      </c>
      <c r="O553" s="20">
        <v>60</v>
      </c>
      <c r="P553" s="20" t="s">
        <v>49</v>
      </c>
      <c r="Q553" s="20" t="s">
        <v>733</v>
      </c>
      <c r="R553" s="20" t="s">
        <v>51</v>
      </c>
      <c r="S553" s="20" t="s">
        <v>51</v>
      </c>
      <c r="T553" s="20" t="s">
        <v>51</v>
      </c>
      <c r="U553" s="70"/>
      <c r="V553" s="70"/>
      <c r="W553" s="70"/>
      <c r="X553" s="70"/>
      <c r="Y553" s="70"/>
      <c r="Z553" s="70"/>
      <c r="AA553" s="70"/>
      <c r="AB553" s="70"/>
      <c r="AC553" s="20" t="s">
        <v>717</v>
      </c>
      <c r="AD553" s="70" t="s">
        <v>53</v>
      </c>
      <c r="AE553" s="22" t="s">
        <v>3611</v>
      </c>
      <c r="AF553" s="201">
        <v>35802</v>
      </c>
      <c r="AG553" s="20" t="s">
        <v>3612</v>
      </c>
      <c r="AH553" s="20" t="s">
        <v>201</v>
      </c>
      <c r="AI553" s="19"/>
      <c r="AJ553" s="20" t="s">
        <v>169</v>
      </c>
      <c r="AK553" s="20" t="s">
        <v>60</v>
      </c>
      <c r="AL553" s="20" t="s">
        <v>61</v>
      </c>
      <c r="AM553" s="70"/>
      <c r="AN553" s="70"/>
      <c r="AO553" s="85"/>
    </row>
    <row r="554" spans="1:41" ht="15.75" thickBot="1">
      <c r="A554" s="7">
        <v>322</v>
      </c>
      <c r="B554" s="166" t="s">
        <v>41</v>
      </c>
      <c r="C554" s="63" t="s">
        <v>3613</v>
      </c>
      <c r="D554" s="178" t="s">
        <v>3614</v>
      </c>
      <c r="E554" s="20" t="s">
        <v>44</v>
      </c>
      <c r="F554" s="65" t="s">
        <v>45</v>
      </c>
      <c r="G554" s="66" t="s">
        <v>46</v>
      </c>
      <c r="H554" s="67" t="s">
        <v>47</v>
      </c>
      <c r="I554" s="64" t="s">
        <v>1655</v>
      </c>
      <c r="J554" s="64">
        <v>3</v>
      </c>
      <c r="K554" s="68" t="s">
        <v>3615</v>
      </c>
      <c r="L554" s="200">
        <v>9922424883</v>
      </c>
      <c r="M554" s="20">
        <v>85.8</v>
      </c>
      <c r="N554" s="20" t="s">
        <v>733</v>
      </c>
      <c r="O554" s="20">
        <v>80.77</v>
      </c>
      <c r="P554" s="20" t="s">
        <v>49</v>
      </c>
      <c r="Q554" s="20" t="s">
        <v>733</v>
      </c>
      <c r="R554" s="20" t="s">
        <v>51</v>
      </c>
      <c r="S554" s="20" t="s">
        <v>51</v>
      </c>
      <c r="T554" s="20" t="s">
        <v>51</v>
      </c>
      <c r="U554" s="70"/>
      <c r="V554" s="70"/>
      <c r="W554" s="70"/>
      <c r="X554" s="70"/>
      <c r="Y554" s="70"/>
      <c r="Z554" s="70"/>
      <c r="AA554" s="70"/>
      <c r="AB554" s="70"/>
      <c r="AC554" s="20" t="s">
        <v>717</v>
      </c>
      <c r="AD554" s="70" t="s">
        <v>53</v>
      </c>
      <c r="AE554" s="22" t="s">
        <v>3616</v>
      </c>
      <c r="AF554" s="20" t="s">
        <v>3617</v>
      </c>
      <c r="AG554" s="20" t="s">
        <v>402</v>
      </c>
      <c r="AH554" s="20" t="s">
        <v>113</v>
      </c>
      <c r="AI554" s="19"/>
      <c r="AJ554" s="20"/>
      <c r="AK554" s="20" t="s">
        <v>60</v>
      </c>
      <c r="AL554" s="20" t="s">
        <v>61</v>
      </c>
      <c r="AM554" s="70"/>
      <c r="AN554" s="70"/>
      <c r="AO554" s="85"/>
    </row>
    <row r="555" spans="1:41" ht="15.75" thickBot="1">
      <c r="A555" s="7">
        <v>378</v>
      </c>
      <c r="B555" s="166" t="s">
        <v>41</v>
      </c>
      <c r="C555" s="63" t="s">
        <v>3618</v>
      </c>
      <c r="D555" s="178" t="s">
        <v>3619</v>
      </c>
      <c r="E555" s="20" t="s">
        <v>73</v>
      </c>
      <c r="F555" s="65" t="s">
        <v>45</v>
      </c>
      <c r="G555" s="66" t="s">
        <v>46</v>
      </c>
      <c r="H555" s="67" t="s">
        <v>47</v>
      </c>
      <c r="I555" s="64" t="s">
        <v>1655</v>
      </c>
      <c r="J555" s="64">
        <v>3</v>
      </c>
      <c r="K555" s="68" t="s">
        <v>3620</v>
      </c>
      <c r="L555" s="200">
        <v>8149235535</v>
      </c>
      <c r="M555" s="20">
        <v>7.8</v>
      </c>
      <c r="N555" s="20" t="s">
        <v>50</v>
      </c>
      <c r="O555" s="20">
        <v>73</v>
      </c>
      <c r="P555" s="20" t="s">
        <v>49</v>
      </c>
      <c r="Q555" s="20" t="s">
        <v>733</v>
      </c>
      <c r="R555" s="20" t="s">
        <v>51</v>
      </c>
      <c r="S555" s="20" t="s">
        <v>51</v>
      </c>
      <c r="T555" s="20" t="s">
        <v>51</v>
      </c>
      <c r="U555" s="70"/>
      <c r="V555" s="70"/>
      <c r="W555" s="70"/>
      <c r="X555" s="70"/>
      <c r="Y555" s="70"/>
      <c r="Z555" s="70"/>
      <c r="AA555" s="70"/>
      <c r="AB555" s="70"/>
      <c r="AC555" s="20" t="s">
        <v>717</v>
      </c>
      <c r="AD555" s="70" t="s">
        <v>53</v>
      </c>
      <c r="AE555" s="22" t="s">
        <v>3621</v>
      </c>
      <c r="AF555" s="20" t="s">
        <v>3622</v>
      </c>
      <c r="AG555" s="20" t="s">
        <v>3623</v>
      </c>
      <c r="AH555" s="20" t="s">
        <v>3624</v>
      </c>
      <c r="AI555" s="19"/>
      <c r="AJ555" s="20" t="s">
        <v>59</v>
      </c>
      <c r="AK555" s="20" t="s">
        <v>60</v>
      </c>
      <c r="AL555" s="20" t="s">
        <v>61</v>
      </c>
      <c r="AM555" s="70"/>
      <c r="AN555" s="70"/>
      <c r="AO555" s="85"/>
    </row>
    <row r="556" spans="1:41" ht="15.75" thickBot="1">
      <c r="A556" s="7">
        <v>379</v>
      </c>
      <c r="B556" s="166" t="s">
        <v>41</v>
      </c>
      <c r="C556" s="63" t="s">
        <v>3625</v>
      </c>
      <c r="D556" s="178" t="s">
        <v>3626</v>
      </c>
      <c r="E556" s="20" t="s">
        <v>73</v>
      </c>
      <c r="F556" s="65" t="s">
        <v>45</v>
      </c>
      <c r="G556" s="66" t="s">
        <v>46</v>
      </c>
      <c r="H556" s="67" t="s">
        <v>47</v>
      </c>
      <c r="I556" s="64" t="s">
        <v>1655</v>
      </c>
      <c r="J556" s="64">
        <v>3</v>
      </c>
      <c r="K556" s="68" t="s">
        <v>3627</v>
      </c>
      <c r="L556" s="200">
        <v>7057545152</v>
      </c>
      <c r="M556" s="20">
        <v>43</v>
      </c>
      <c r="N556" s="20" t="s">
        <v>733</v>
      </c>
      <c r="O556" s="20">
        <v>49</v>
      </c>
      <c r="P556" s="20" t="s">
        <v>49</v>
      </c>
      <c r="Q556" s="20" t="s">
        <v>50</v>
      </c>
      <c r="R556" s="20" t="s">
        <v>51</v>
      </c>
      <c r="S556" s="20" t="s">
        <v>51</v>
      </c>
      <c r="T556" s="20" t="s">
        <v>51</v>
      </c>
      <c r="U556" s="70"/>
      <c r="V556" s="70"/>
      <c r="W556" s="70"/>
      <c r="X556" s="70"/>
      <c r="Y556" s="70"/>
      <c r="Z556" s="70"/>
      <c r="AA556" s="70"/>
      <c r="AB556" s="70"/>
      <c r="AC556" s="20" t="s">
        <v>717</v>
      </c>
      <c r="AD556" s="70" t="s">
        <v>53</v>
      </c>
      <c r="AE556" s="22" t="s">
        <v>3628</v>
      </c>
      <c r="AF556" s="201">
        <v>36071</v>
      </c>
      <c r="AG556" s="20" t="s">
        <v>2263</v>
      </c>
      <c r="AH556" s="20" t="s">
        <v>877</v>
      </c>
      <c r="AI556" s="19"/>
      <c r="AJ556" s="20" t="s">
        <v>150</v>
      </c>
      <c r="AK556" s="20" t="s">
        <v>60</v>
      </c>
      <c r="AL556" s="20" t="s">
        <v>61</v>
      </c>
      <c r="AM556" s="70"/>
      <c r="AN556" s="70"/>
      <c r="AO556" s="85"/>
    </row>
    <row r="557" spans="1:41" ht="125.25" thickBot="1">
      <c r="A557" s="7">
        <v>425</v>
      </c>
      <c r="B557" s="166" t="s">
        <v>41</v>
      </c>
      <c r="C557" s="63" t="s">
        <v>3629</v>
      </c>
      <c r="D557" s="178" t="s">
        <v>3630</v>
      </c>
      <c r="E557" s="20" t="s">
        <v>44</v>
      </c>
      <c r="F557" s="65" t="s">
        <v>45</v>
      </c>
      <c r="G557" s="66" t="s">
        <v>46</v>
      </c>
      <c r="H557" s="67" t="s">
        <v>47</v>
      </c>
      <c r="I557" s="64" t="s">
        <v>1655</v>
      </c>
      <c r="J557" s="64">
        <v>3</v>
      </c>
      <c r="K557" s="68" t="s">
        <v>3631</v>
      </c>
      <c r="L557" s="200">
        <v>9139243278</v>
      </c>
      <c r="M557" s="20">
        <v>55.6</v>
      </c>
      <c r="N557" s="20" t="s">
        <v>3632</v>
      </c>
      <c r="O557" s="20">
        <v>66.599999999999994</v>
      </c>
      <c r="P557" s="20" t="s">
        <v>49</v>
      </c>
      <c r="Q557" s="20" t="s">
        <v>1287</v>
      </c>
      <c r="R557" s="20" t="s">
        <v>51</v>
      </c>
      <c r="S557" s="20" t="s">
        <v>51</v>
      </c>
      <c r="T557" s="20" t="s">
        <v>51</v>
      </c>
      <c r="U557" s="70"/>
      <c r="V557" s="70"/>
      <c r="W557" s="70"/>
      <c r="X557" s="70"/>
      <c r="Y557" s="70"/>
      <c r="Z557" s="70"/>
      <c r="AA557" s="70"/>
      <c r="AB557" s="70"/>
      <c r="AC557" s="20" t="s">
        <v>717</v>
      </c>
      <c r="AD557" s="70" t="s">
        <v>53</v>
      </c>
      <c r="AE557" s="26" t="s">
        <v>3633</v>
      </c>
      <c r="AF557" s="20" t="s">
        <v>3634</v>
      </c>
      <c r="AG557" s="20" t="s">
        <v>3635</v>
      </c>
      <c r="AH557" s="20" t="s">
        <v>3636</v>
      </c>
      <c r="AI557" s="19"/>
      <c r="AJ557" s="20" t="s">
        <v>59</v>
      </c>
      <c r="AK557" s="20" t="s">
        <v>3503</v>
      </c>
      <c r="AL557" s="20" t="s">
        <v>61</v>
      </c>
      <c r="AM557" s="70"/>
      <c r="AN557" s="70"/>
      <c r="AO557" s="85"/>
    </row>
    <row r="558" spans="1:41" ht="15.75" thickBot="1">
      <c r="A558" s="7">
        <v>434</v>
      </c>
      <c r="B558" s="166" t="s">
        <v>41</v>
      </c>
      <c r="C558" s="63" t="s">
        <v>3637</v>
      </c>
      <c r="D558" s="178" t="s">
        <v>3638</v>
      </c>
      <c r="E558" s="20" t="s">
        <v>44</v>
      </c>
      <c r="F558" s="65" t="s">
        <v>45</v>
      </c>
      <c r="G558" s="66" t="s">
        <v>46</v>
      </c>
      <c r="H558" s="67" t="s">
        <v>47</v>
      </c>
      <c r="I558" s="64" t="s">
        <v>1655</v>
      </c>
      <c r="J558" s="64">
        <v>3</v>
      </c>
      <c r="K558" s="68" t="s">
        <v>3639</v>
      </c>
      <c r="L558" s="200">
        <v>7038478511</v>
      </c>
      <c r="M558" s="20">
        <v>80</v>
      </c>
      <c r="N558" s="20" t="s">
        <v>733</v>
      </c>
      <c r="O558" s="20">
        <v>80.31</v>
      </c>
      <c r="P558" s="20" t="s">
        <v>49</v>
      </c>
      <c r="Q558" s="20" t="s">
        <v>733</v>
      </c>
      <c r="R558" s="20" t="s">
        <v>51</v>
      </c>
      <c r="S558" s="20" t="s">
        <v>51</v>
      </c>
      <c r="T558" s="20" t="s">
        <v>51</v>
      </c>
      <c r="U558" s="70"/>
      <c r="V558" s="70"/>
      <c r="W558" s="70"/>
      <c r="X558" s="70"/>
      <c r="Y558" s="70"/>
      <c r="Z558" s="70"/>
      <c r="AA558" s="70"/>
      <c r="AB558" s="70"/>
      <c r="AC558" s="20" t="s">
        <v>717</v>
      </c>
      <c r="AD558" s="70" t="s">
        <v>53</v>
      </c>
      <c r="AE558" s="22" t="s">
        <v>3640</v>
      </c>
      <c r="AF558" s="20" t="s">
        <v>3641</v>
      </c>
      <c r="AG558" s="20" t="s">
        <v>1325</v>
      </c>
      <c r="AH558" s="20" t="s">
        <v>3642</v>
      </c>
      <c r="AI558" s="19"/>
      <c r="AJ558" s="20" t="s">
        <v>150</v>
      </c>
      <c r="AK558" s="20" t="s">
        <v>60</v>
      </c>
      <c r="AL558" s="20" t="s">
        <v>61</v>
      </c>
      <c r="AM558" s="70"/>
      <c r="AN558" s="70"/>
      <c r="AO558" s="85"/>
    </row>
    <row r="559" spans="1:41" ht="15.75" thickBot="1">
      <c r="A559" s="7">
        <v>445</v>
      </c>
      <c r="B559" s="166" t="s">
        <v>41</v>
      </c>
      <c r="C559" s="63" t="s">
        <v>3643</v>
      </c>
      <c r="D559" s="178" t="s">
        <v>3644</v>
      </c>
      <c r="E559" s="20" t="s">
        <v>73</v>
      </c>
      <c r="F559" s="65" t="s">
        <v>45</v>
      </c>
      <c r="G559" s="66" t="s">
        <v>46</v>
      </c>
      <c r="H559" s="67" t="s">
        <v>47</v>
      </c>
      <c r="I559" s="64" t="s">
        <v>1655</v>
      </c>
      <c r="J559" s="64">
        <v>3</v>
      </c>
      <c r="K559" s="68" t="s">
        <v>3645</v>
      </c>
      <c r="L559" s="200">
        <v>7776026286</v>
      </c>
      <c r="M559" s="20">
        <v>52.63</v>
      </c>
      <c r="N559" s="20" t="s">
        <v>733</v>
      </c>
      <c r="O559" s="20">
        <v>43.52</v>
      </c>
      <c r="P559" s="20" t="s">
        <v>49</v>
      </c>
      <c r="Q559" s="20" t="s">
        <v>733</v>
      </c>
      <c r="R559" s="20" t="s">
        <v>51</v>
      </c>
      <c r="S559" s="20" t="s">
        <v>51</v>
      </c>
      <c r="T559" s="20" t="s">
        <v>51</v>
      </c>
      <c r="U559" s="70"/>
      <c r="V559" s="70"/>
      <c r="W559" s="70"/>
      <c r="X559" s="70"/>
      <c r="Y559" s="70"/>
      <c r="Z559" s="70"/>
      <c r="AA559" s="70"/>
      <c r="AB559" s="70"/>
      <c r="AC559" s="20" t="s">
        <v>717</v>
      </c>
      <c r="AD559" s="70" t="s">
        <v>53</v>
      </c>
      <c r="AE559" s="197" t="s">
        <v>3646</v>
      </c>
      <c r="AF559" s="20" t="s">
        <v>3647</v>
      </c>
      <c r="AG559" s="20" t="s">
        <v>3648</v>
      </c>
      <c r="AH559" s="20" t="s">
        <v>3649</v>
      </c>
      <c r="AI559" s="19"/>
      <c r="AJ559" s="20" t="s">
        <v>59</v>
      </c>
      <c r="AK559" s="20" t="s">
        <v>178</v>
      </c>
      <c r="AL559" s="20" t="s">
        <v>61</v>
      </c>
      <c r="AM559" s="70"/>
      <c r="AN559" s="70"/>
      <c r="AO559" s="85"/>
    </row>
    <row r="560" spans="1:41" ht="15.75" thickBot="1">
      <c r="A560" s="7">
        <v>451</v>
      </c>
      <c r="B560" s="166" t="s">
        <v>41</v>
      </c>
      <c r="C560" s="63" t="s">
        <v>3650</v>
      </c>
      <c r="D560" s="178" t="s">
        <v>3651</v>
      </c>
      <c r="E560" s="20" t="s">
        <v>73</v>
      </c>
      <c r="F560" s="65" t="s">
        <v>45</v>
      </c>
      <c r="G560" s="66" t="s">
        <v>46</v>
      </c>
      <c r="H560" s="67" t="s">
        <v>47</v>
      </c>
      <c r="I560" s="64" t="s">
        <v>1655</v>
      </c>
      <c r="J560" s="64">
        <v>3</v>
      </c>
      <c r="K560" s="68" t="s">
        <v>3652</v>
      </c>
      <c r="L560" s="200">
        <v>7559454640</v>
      </c>
      <c r="M560" s="20">
        <v>53.2</v>
      </c>
      <c r="N560" s="20" t="s">
        <v>50</v>
      </c>
      <c r="O560" s="20">
        <v>81</v>
      </c>
      <c r="P560" s="20" t="s">
        <v>49</v>
      </c>
      <c r="Q560" s="20" t="s">
        <v>50</v>
      </c>
      <c r="R560" s="20" t="s">
        <v>51</v>
      </c>
      <c r="S560" s="20" t="s">
        <v>51</v>
      </c>
      <c r="T560" s="20" t="s">
        <v>51</v>
      </c>
      <c r="U560" s="70"/>
      <c r="V560" s="70"/>
      <c r="W560" s="70"/>
      <c r="X560" s="70"/>
      <c r="Y560" s="70"/>
      <c r="Z560" s="70"/>
      <c r="AA560" s="70"/>
      <c r="AB560" s="70"/>
      <c r="AC560" s="20" t="s">
        <v>717</v>
      </c>
      <c r="AD560" s="70" t="s">
        <v>53</v>
      </c>
      <c r="AE560" s="22" t="s">
        <v>3653</v>
      </c>
      <c r="AF560" s="20" t="s">
        <v>3654</v>
      </c>
      <c r="AG560" s="20" t="s">
        <v>3655</v>
      </c>
      <c r="AH560" s="20" t="s">
        <v>1352</v>
      </c>
      <c r="AI560" s="19"/>
      <c r="AJ560" s="20" t="s">
        <v>788</v>
      </c>
      <c r="AK560" s="20" t="s">
        <v>60</v>
      </c>
      <c r="AL560" s="20" t="s">
        <v>61</v>
      </c>
      <c r="AM560" s="70"/>
      <c r="AN560" s="70"/>
      <c r="AO560" s="85"/>
    </row>
    <row r="561" spans="1:41" ht="46.5" thickBot="1">
      <c r="A561" s="7">
        <v>452</v>
      </c>
      <c r="B561" s="166" t="s">
        <v>41</v>
      </c>
      <c r="C561" s="63" t="s">
        <v>3656</v>
      </c>
      <c r="D561" s="178" t="s">
        <v>3657</v>
      </c>
      <c r="E561" s="20" t="s">
        <v>44</v>
      </c>
      <c r="F561" s="65" t="s">
        <v>45</v>
      </c>
      <c r="G561" s="66" t="s">
        <v>46</v>
      </c>
      <c r="H561" s="67" t="s">
        <v>47</v>
      </c>
      <c r="I561" s="64" t="s">
        <v>1655</v>
      </c>
      <c r="J561" s="64">
        <v>3</v>
      </c>
      <c r="K561" s="68" t="s">
        <v>3658</v>
      </c>
      <c r="L561" s="200" t="s">
        <v>3659</v>
      </c>
      <c r="M561" s="20">
        <v>62.2</v>
      </c>
      <c r="N561" s="20" t="s">
        <v>733</v>
      </c>
      <c r="O561" s="20">
        <v>75.540000000000006</v>
      </c>
      <c r="P561" s="20" t="s">
        <v>49</v>
      </c>
      <c r="Q561" s="20" t="s">
        <v>733</v>
      </c>
      <c r="R561" s="20" t="s">
        <v>51</v>
      </c>
      <c r="S561" s="20" t="s">
        <v>51</v>
      </c>
      <c r="T561" s="20" t="s">
        <v>51</v>
      </c>
      <c r="U561" s="70"/>
      <c r="V561" s="70"/>
      <c r="W561" s="70"/>
      <c r="X561" s="70"/>
      <c r="Y561" s="70"/>
      <c r="Z561" s="70"/>
      <c r="AA561" s="70"/>
      <c r="AB561" s="70"/>
      <c r="AC561" s="20" t="s">
        <v>717</v>
      </c>
      <c r="AD561" s="70" t="s">
        <v>53</v>
      </c>
      <c r="AE561" s="197" t="s">
        <v>3660</v>
      </c>
      <c r="AF561" s="201">
        <v>36465</v>
      </c>
      <c r="AG561" s="20" t="s">
        <v>3661</v>
      </c>
      <c r="AH561" s="20" t="s">
        <v>3662</v>
      </c>
      <c r="AI561" s="19"/>
      <c r="AJ561" s="20" t="s">
        <v>59</v>
      </c>
      <c r="AK561" s="20" t="s">
        <v>60</v>
      </c>
      <c r="AL561" s="20" t="s">
        <v>61</v>
      </c>
      <c r="AM561" s="70"/>
      <c r="AN561" s="70"/>
      <c r="AO561" s="85"/>
    </row>
    <row r="562" spans="1:41" ht="15.75" thickBot="1">
      <c r="A562" s="7">
        <v>463</v>
      </c>
      <c r="B562" s="166" t="s">
        <v>41</v>
      </c>
      <c r="C562" s="63" t="s">
        <v>3663</v>
      </c>
      <c r="D562" s="178" t="s">
        <v>3664</v>
      </c>
      <c r="E562" s="20" t="s">
        <v>73</v>
      </c>
      <c r="F562" s="65" t="s">
        <v>45</v>
      </c>
      <c r="G562" s="66" t="s">
        <v>46</v>
      </c>
      <c r="H562" s="67" t="s">
        <v>47</v>
      </c>
      <c r="I562" s="64" t="s">
        <v>1655</v>
      </c>
      <c r="J562" s="64">
        <v>3</v>
      </c>
      <c r="K562" s="68" t="s">
        <v>3665</v>
      </c>
      <c r="L562" s="200">
        <v>7559453790</v>
      </c>
      <c r="M562" s="20">
        <v>8.4</v>
      </c>
      <c r="N562" s="20" t="s">
        <v>50</v>
      </c>
      <c r="O562" s="20">
        <v>70</v>
      </c>
      <c r="P562" s="20" t="s">
        <v>109</v>
      </c>
      <c r="Q562" s="20" t="s">
        <v>50</v>
      </c>
      <c r="R562" s="20" t="s">
        <v>51</v>
      </c>
      <c r="S562" s="20" t="s">
        <v>51</v>
      </c>
      <c r="T562" s="20" t="s">
        <v>51</v>
      </c>
      <c r="U562" s="70"/>
      <c r="V562" s="70"/>
      <c r="W562" s="70"/>
      <c r="X562" s="70"/>
      <c r="Y562" s="70"/>
      <c r="Z562" s="70"/>
      <c r="AA562" s="70"/>
      <c r="AB562" s="70"/>
      <c r="AC562" s="20" t="s">
        <v>717</v>
      </c>
      <c r="AD562" s="70" t="s">
        <v>53</v>
      </c>
      <c r="AE562" s="22" t="s">
        <v>3666</v>
      </c>
      <c r="AF562" s="20" t="s">
        <v>3667</v>
      </c>
      <c r="AG562" s="20" t="s">
        <v>3668</v>
      </c>
      <c r="AH562" s="20" t="s">
        <v>3669</v>
      </c>
      <c r="AI562" s="19"/>
      <c r="AJ562" s="20" t="s">
        <v>59</v>
      </c>
      <c r="AK562" s="20" t="s">
        <v>60</v>
      </c>
      <c r="AL562" s="20" t="s">
        <v>61</v>
      </c>
      <c r="AM562" s="70"/>
      <c r="AN562" s="70"/>
      <c r="AO562" s="85"/>
    </row>
    <row r="563" spans="1:41" ht="15.75" thickBot="1">
      <c r="A563" s="7">
        <v>501</v>
      </c>
      <c r="B563" s="166" t="s">
        <v>41</v>
      </c>
      <c r="C563" s="63" t="s">
        <v>3670</v>
      </c>
      <c r="D563" s="178" t="s">
        <v>3671</v>
      </c>
      <c r="E563" s="20" t="s">
        <v>44</v>
      </c>
      <c r="F563" s="65" t="s">
        <v>45</v>
      </c>
      <c r="G563" s="66" t="s">
        <v>46</v>
      </c>
      <c r="H563" s="67" t="s">
        <v>47</v>
      </c>
      <c r="I563" s="64" t="s">
        <v>1655</v>
      </c>
      <c r="J563" s="64">
        <v>3</v>
      </c>
      <c r="K563" s="68" t="s">
        <v>3672</v>
      </c>
      <c r="L563" s="200">
        <v>7219534463</v>
      </c>
      <c r="M563" s="20">
        <v>82</v>
      </c>
      <c r="N563" s="20" t="s">
        <v>126</v>
      </c>
      <c r="O563" s="20">
        <v>88</v>
      </c>
      <c r="P563" s="20" t="s">
        <v>49</v>
      </c>
      <c r="Q563" s="20" t="s">
        <v>126</v>
      </c>
      <c r="R563" s="20" t="s">
        <v>51</v>
      </c>
      <c r="S563" s="20" t="s">
        <v>51</v>
      </c>
      <c r="T563" s="20" t="s">
        <v>51</v>
      </c>
      <c r="U563" s="70"/>
      <c r="V563" s="70"/>
      <c r="W563" s="70"/>
      <c r="X563" s="70"/>
      <c r="Y563" s="70"/>
      <c r="Z563" s="70"/>
      <c r="AA563" s="70"/>
      <c r="AB563" s="70"/>
      <c r="AC563" s="20" t="s">
        <v>717</v>
      </c>
      <c r="AD563" s="70" t="s">
        <v>53</v>
      </c>
      <c r="AE563" s="197" t="s">
        <v>3673</v>
      </c>
      <c r="AF563" s="201">
        <v>35407</v>
      </c>
      <c r="AG563" s="20" t="s">
        <v>3674</v>
      </c>
      <c r="AH563" s="20" t="s">
        <v>2769</v>
      </c>
      <c r="AI563" s="41"/>
      <c r="AJ563" s="20" t="s">
        <v>59</v>
      </c>
      <c r="AK563" s="20" t="s">
        <v>60</v>
      </c>
      <c r="AL563" s="20" t="s">
        <v>61</v>
      </c>
      <c r="AM563" s="70"/>
      <c r="AN563" s="70"/>
      <c r="AO563" s="85"/>
    </row>
    <row r="564" spans="1:41" ht="15.75" thickBot="1">
      <c r="A564" s="7">
        <v>534</v>
      </c>
      <c r="B564" s="166" t="s">
        <v>41</v>
      </c>
      <c r="C564" s="63" t="s">
        <v>3675</v>
      </c>
      <c r="D564" s="178" t="s">
        <v>3676</v>
      </c>
      <c r="E564" s="20" t="s">
        <v>73</v>
      </c>
      <c r="F564" s="65" t="s">
        <v>45</v>
      </c>
      <c r="G564" s="66" t="s">
        <v>46</v>
      </c>
      <c r="H564" s="67" t="s">
        <v>47</v>
      </c>
      <c r="I564" s="64" t="s">
        <v>1655</v>
      </c>
      <c r="J564" s="64">
        <v>3</v>
      </c>
      <c r="K564" s="68" t="s">
        <v>3677</v>
      </c>
      <c r="L564" s="200">
        <v>8888609848</v>
      </c>
      <c r="M564" s="20">
        <v>59.8</v>
      </c>
      <c r="N564" s="20" t="s">
        <v>50</v>
      </c>
      <c r="O564" s="20">
        <v>46</v>
      </c>
      <c r="P564" s="20" t="s">
        <v>3494</v>
      </c>
      <c r="Q564" s="20" t="s">
        <v>733</v>
      </c>
      <c r="R564" s="20" t="s">
        <v>51</v>
      </c>
      <c r="S564" s="20" t="s">
        <v>51</v>
      </c>
      <c r="T564" s="20" t="s">
        <v>51</v>
      </c>
      <c r="U564" s="70"/>
      <c r="V564" s="70"/>
      <c r="W564" s="70"/>
      <c r="X564" s="70"/>
      <c r="Y564" s="70"/>
      <c r="Z564" s="70"/>
      <c r="AA564" s="70"/>
      <c r="AB564" s="70"/>
      <c r="AC564" s="20" t="s">
        <v>717</v>
      </c>
      <c r="AD564" s="70" t="s">
        <v>53</v>
      </c>
      <c r="AE564" s="197" t="s">
        <v>3678</v>
      </c>
      <c r="AF564" s="201">
        <v>35493</v>
      </c>
      <c r="AG564" s="20" t="s">
        <v>1325</v>
      </c>
      <c r="AH564" s="20" t="s">
        <v>2328</v>
      </c>
      <c r="AI564" s="19"/>
      <c r="AJ564" s="20" t="s">
        <v>3679</v>
      </c>
      <c r="AK564" s="20" t="s">
        <v>60</v>
      </c>
      <c r="AL564" s="20" t="s">
        <v>61</v>
      </c>
      <c r="AM564" s="70"/>
      <c r="AN564" s="70"/>
      <c r="AO564" s="85"/>
    </row>
    <row r="565" spans="1:41" ht="68.25" thickBot="1">
      <c r="A565" s="7">
        <v>446</v>
      </c>
      <c r="B565" s="166" t="s">
        <v>41</v>
      </c>
      <c r="C565" s="96" t="s">
        <v>3680</v>
      </c>
      <c r="D565" s="95" t="s">
        <v>3681</v>
      </c>
      <c r="E565" s="95" t="s">
        <v>73</v>
      </c>
      <c r="F565" s="65" t="s">
        <v>45</v>
      </c>
      <c r="G565" s="66" t="s">
        <v>3682</v>
      </c>
      <c r="H565" s="67" t="s">
        <v>3683</v>
      </c>
      <c r="I565" s="95" t="s">
        <v>1655</v>
      </c>
      <c r="J565" s="95">
        <v>2</v>
      </c>
      <c r="K565" s="96" t="s">
        <v>3684</v>
      </c>
      <c r="L565" s="97">
        <v>9892886753</v>
      </c>
      <c r="M565" s="95">
        <v>67</v>
      </c>
      <c r="N565" s="95" t="s">
        <v>733</v>
      </c>
      <c r="O565" s="95">
        <v>68</v>
      </c>
      <c r="P565" s="95" t="s">
        <v>49</v>
      </c>
      <c r="Q565" s="95" t="s">
        <v>733</v>
      </c>
      <c r="R565" s="95">
        <v>68</v>
      </c>
      <c r="S565" s="95" t="s">
        <v>3685</v>
      </c>
      <c r="T565" s="95" t="s">
        <v>3457</v>
      </c>
      <c r="U565" s="111"/>
      <c r="V565" s="111"/>
      <c r="W565" s="111"/>
      <c r="X565" s="111"/>
      <c r="Y565" s="111"/>
      <c r="Z565" s="111"/>
      <c r="AA565" s="111"/>
      <c r="AB565" s="111"/>
      <c r="AC565" s="95" t="s">
        <v>717</v>
      </c>
      <c r="AD565" s="95" t="s">
        <v>53</v>
      </c>
      <c r="AE565" s="97" t="s">
        <v>3686</v>
      </c>
      <c r="AF565" s="95" t="s">
        <v>3687</v>
      </c>
      <c r="AG565" s="95" t="s">
        <v>3688</v>
      </c>
      <c r="AH565" s="95" t="s">
        <v>3689</v>
      </c>
      <c r="AI565" s="110"/>
      <c r="AJ565" s="95" t="s">
        <v>3690</v>
      </c>
      <c r="AK565" s="95" t="s">
        <v>178</v>
      </c>
      <c r="AL565" s="95" t="s">
        <v>61</v>
      </c>
      <c r="AM565" s="94"/>
      <c r="AN565" s="111"/>
      <c r="AO565" s="108"/>
    </row>
    <row r="566" spans="1:41" ht="15.75" thickBot="1">
      <c r="A566" s="7">
        <v>498</v>
      </c>
      <c r="B566" s="166" t="s">
        <v>41</v>
      </c>
      <c r="C566" s="197" t="s">
        <v>3691</v>
      </c>
      <c r="D566" s="64" t="s">
        <v>3692</v>
      </c>
      <c r="E566" s="64" t="s">
        <v>44</v>
      </c>
      <c r="F566" s="65" t="s">
        <v>45</v>
      </c>
      <c r="G566" s="66" t="s">
        <v>3682</v>
      </c>
      <c r="H566" s="67" t="s">
        <v>3683</v>
      </c>
      <c r="I566" s="64" t="s">
        <v>1655</v>
      </c>
      <c r="J566" s="64">
        <v>3</v>
      </c>
      <c r="K566" s="68" t="s">
        <v>3693</v>
      </c>
      <c r="L566" s="69">
        <v>7559455782</v>
      </c>
      <c r="M566" s="64">
        <v>67</v>
      </c>
      <c r="N566" s="64" t="s">
        <v>50</v>
      </c>
      <c r="O566" s="64">
        <v>69</v>
      </c>
      <c r="P566" s="64" t="s">
        <v>2200</v>
      </c>
      <c r="Q566" s="64" t="s">
        <v>3694</v>
      </c>
      <c r="R566" s="64">
        <v>65.78</v>
      </c>
      <c r="S566" s="64" t="s">
        <v>3695</v>
      </c>
      <c r="T566" s="64" t="s">
        <v>3463</v>
      </c>
      <c r="U566" s="70"/>
      <c r="V566" s="70"/>
      <c r="W566" s="70"/>
      <c r="X566" s="70"/>
      <c r="Y566" s="70"/>
      <c r="Z566" s="70"/>
      <c r="AA566" s="70"/>
      <c r="AB566" s="70"/>
      <c r="AC566" s="64" t="s">
        <v>717</v>
      </c>
      <c r="AD566" s="178" t="s">
        <v>53</v>
      </c>
      <c r="AE566" s="197" t="s">
        <v>3696</v>
      </c>
      <c r="AF566" s="71">
        <v>35038</v>
      </c>
      <c r="AG566" s="64" t="s">
        <v>3697</v>
      </c>
      <c r="AH566" s="64" t="s">
        <v>1219</v>
      </c>
      <c r="AI566" s="19"/>
      <c r="AJ566" s="64" t="s">
        <v>59</v>
      </c>
      <c r="AK566" s="64" t="s">
        <v>60</v>
      </c>
      <c r="AL566" s="64" t="s">
        <v>61</v>
      </c>
      <c r="AM566" s="63"/>
      <c r="AN566" s="70"/>
      <c r="AO566" s="85"/>
    </row>
    <row r="567" spans="1:41" ht="15.75" thickBot="1">
      <c r="A567" s="7">
        <v>499</v>
      </c>
      <c r="B567" s="166" t="s">
        <v>41</v>
      </c>
      <c r="C567" s="197" t="s">
        <v>3698</v>
      </c>
      <c r="D567" s="64" t="s">
        <v>3699</v>
      </c>
      <c r="E567" s="64" t="s">
        <v>73</v>
      </c>
      <c r="F567" s="65" t="s">
        <v>45</v>
      </c>
      <c r="G567" s="66" t="s">
        <v>3682</v>
      </c>
      <c r="H567" s="67" t="s">
        <v>3683</v>
      </c>
      <c r="I567" s="64" t="s">
        <v>1655</v>
      </c>
      <c r="J567" s="64">
        <v>3</v>
      </c>
      <c r="K567" s="68" t="s">
        <v>3700</v>
      </c>
      <c r="L567" s="69">
        <v>8237364617</v>
      </c>
      <c r="M567" s="64">
        <v>69.64</v>
      </c>
      <c r="N567" s="64" t="s">
        <v>733</v>
      </c>
      <c r="O567" s="64">
        <v>48.67</v>
      </c>
      <c r="P567" s="64" t="s">
        <v>49</v>
      </c>
      <c r="Q567" s="64" t="s">
        <v>733</v>
      </c>
      <c r="R567" s="64">
        <v>52</v>
      </c>
      <c r="S567" s="64" t="s">
        <v>3470</v>
      </c>
      <c r="T567" s="64" t="s">
        <v>3451</v>
      </c>
      <c r="U567" s="70"/>
      <c r="V567" s="70"/>
      <c r="W567" s="70"/>
      <c r="X567" s="70"/>
      <c r="Y567" s="70"/>
      <c r="Z567" s="70"/>
      <c r="AA567" s="70"/>
      <c r="AB567" s="70"/>
      <c r="AC567" s="64" t="s">
        <v>52</v>
      </c>
      <c r="AD567" s="64" t="s">
        <v>53</v>
      </c>
      <c r="AE567" s="197" t="s">
        <v>3701</v>
      </c>
      <c r="AF567" s="71">
        <v>34821</v>
      </c>
      <c r="AG567" s="64" t="s">
        <v>3702</v>
      </c>
      <c r="AH567" s="64" t="s">
        <v>3703</v>
      </c>
      <c r="AI567" s="19"/>
      <c r="AJ567" s="64" t="s">
        <v>827</v>
      </c>
      <c r="AK567" s="64" t="s">
        <v>60</v>
      </c>
      <c r="AL567" s="64" t="s">
        <v>61</v>
      </c>
      <c r="AM567" s="63"/>
      <c r="AN567" s="70"/>
      <c r="AO567" s="85"/>
    </row>
    <row r="568" spans="1:41" ht="21.75" thickBot="1">
      <c r="A568" s="7">
        <v>93</v>
      </c>
      <c r="B568" s="166" t="s">
        <v>41</v>
      </c>
      <c r="C568" s="17" t="s">
        <v>3704</v>
      </c>
      <c r="D568" s="204" t="s">
        <v>3705</v>
      </c>
      <c r="E568" s="19" t="s">
        <v>73</v>
      </c>
      <c r="F568" s="65" t="s">
        <v>1633</v>
      </c>
      <c r="G568" s="198" t="s">
        <v>3447</v>
      </c>
      <c r="H568" s="199" t="s">
        <v>3448</v>
      </c>
      <c r="I568" s="20">
        <v>2017</v>
      </c>
      <c r="J568" s="20">
        <v>1</v>
      </c>
      <c r="K568" s="31" t="s">
        <v>3706</v>
      </c>
      <c r="L568" s="22">
        <v>9919616959</v>
      </c>
      <c r="M568" s="25" t="s">
        <v>2920</v>
      </c>
      <c r="N568" s="25" t="s">
        <v>50</v>
      </c>
      <c r="O568" s="25">
        <v>59.2</v>
      </c>
      <c r="P568" s="25" t="s">
        <v>49</v>
      </c>
      <c r="Q568" s="25" t="s">
        <v>50</v>
      </c>
      <c r="R568" s="25"/>
      <c r="S568" s="25" t="s">
        <v>3707</v>
      </c>
      <c r="T568" s="25" t="s">
        <v>3708</v>
      </c>
      <c r="U568" s="25"/>
      <c r="V568" s="25"/>
      <c r="W568" s="25"/>
      <c r="X568" s="25"/>
      <c r="Y568" s="25"/>
      <c r="Z568" s="25"/>
      <c r="AA568" s="25"/>
      <c r="AB568" s="25"/>
      <c r="AC568" s="25" t="s">
        <v>52</v>
      </c>
      <c r="AD568" s="25" t="s">
        <v>53</v>
      </c>
      <c r="AE568" s="25" t="s">
        <v>3709</v>
      </c>
      <c r="AF568" s="25" t="s">
        <v>3710</v>
      </c>
      <c r="AG568" s="25" t="s">
        <v>619</v>
      </c>
      <c r="AH568" s="25" t="s">
        <v>2841</v>
      </c>
      <c r="AI568" s="19" t="s">
        <v>3711</v>
      </c>
      <c r="AJ568" s="25"/>
      <c r="AK568" s="25" t="s">
        <v>60</v>
      </c>
      <c r="AL568" s="25" t="s">
        <v>61</v>
      </c>
      <c r="AM568" s="25"/>
      <c r="AN568" s="25"/>
      <c r="AO568" s="40"/>
    </row>
    <row r="569" spans="1:41" ht="21.75" thickBot="1">
      <c r="A569" s="7">
        <v>114</v>
      </c>
      <c r="B569" s="166" t="s">
        <v>41</v>
      </c>
      <c r="C569" s="17" t="s">
        <v>3712</v>
      </c>
      <c r="D569" s="204" t="s">
        <v>3713</v>
      </c>
      <c r="E569" s="19" t="s">
        <v>73</v>
      </c>
      <c r="F569" s="65" t="s">
        <v>1633</v>
      </c>
      <c r="G569" s="198" t="s">
        <v>3447</v>
      </c>
      <c r="H569" s="199" t="s">
        <v>3448</v>
      </c>
      <c r="I569" s="20">
        <v>2017</v>
      </c>
      <c r="J569" s="20">
        <v>1</v>
      </c>
      <c r="K569" s="190" t="s">
        <v>3714</v>
      </c>
      <c r="L569" s="22">
        <v>9099828541</v>
      </c>
      <c r="M569" s="25">
        <v>73.849999999999994</v>
      </c>
      <c r="N569" s="25" t="s">
        <v>48</v>
      </c>
      <c r="O569" s="25">
        <v>64.31</v>
      </c>
      <c r="P569" s="25" t="s">
        <v>109</v>
      </c>
      <c r="Q569" s="25" t="s">
        <v>65</v>
      </c>
      <c r="R569" s="25">
        <v>57.95</v>
      </c>
      <c r="S569" s="25" t="s">
        <v>3715</v>
      </c>
      <c r="T569" s="25" t="s">
        <v>3716</v>
      </c>
      <c r="U569" s="25"/>
      <c r="V569" s="25"/>
      <c r="W569" s="25"/>
      <c r="X569" s="25"/>
      <c r="Y569" s="25"/>
      <c r="Z569" s="25"/>
      <c r="AA569" s="25"/>
      <c r="AB569" s="25"/>
      <c r="AC569" s="25" t="s">
        <v>52</v>
      </c>
      <c r="AD569" s="25" t="s">
        <v>53</v>
      </c>
      <c r="AE569" s="25" t="s">
        <v>3717</v>
      </c>
      <c r="AF569" s="25" t="s">
        <v>3718</v>
      </c>
      <c r="AG569" s="25" t="s">
        <v>3719</v>
      </c>
      <c r="AH569" s="25" t="s">
        <v>3720</v>
      </c>
      <c r="AI569" s="19" t="s">
        <v>3721</v>
      </c>
      <c r="AJ569" s="25" t="s">
        <v>59</v>
      </c>
      <c r="AK569" s="25" t="s">
        <v>60</v>
      </c>
      <c r="AL569" s="25" t="s">
        <v>61</v>
      </c>
      <c r="AM569" s="25"/>
      <c r="AN569" s="25"/>
      <c r="AO569" s="40"/>
    </row>
    <row r="570" spans="1:41" ht="21.75" thickBot="1">
      <c r="A570" s="7">
        <v>141</v>
      </c>
      <c r="B570" s="166" t="s">
        <v>41</v>
      </c>
      <c r="C570" s="17" t="s">
        <v>3722</v>
      </c>
      <c r="D570" s="204" t="s">
        <v>3723</v>
      </c>
      <c r="E570" s="19" t="s">
        <v>73</v>
      </c>
      <c r="F570" s="65" t="s">
        <v>1633</v>
      </c>
      <c r="G570" s="198" t="s">
        <v>3447</v>
      </c>
      <c r="H570" s="199" t="s">
        <v>3448</v>
      </c>
      <c r="I570" s="20">
        <v>2017</v>
      </c>
      <c r="J570" s="20">
        <v>1</v>
      </c>
      <c r="K570" s="31" t="s">
        <v>3724</v>
      </c>
      <c r="L570" s="22">
        <v>7396931427</v>
      </c>
      <c r="M570" s="25"/>
      <c r="N570" s="25"/>
      <c r="O570" s="25">
        <v>59</v>
      </c>
      <c r="P570" s="25" t="s">
        <v>3725</v>
      </c>
      <c r="Q570" s="25"/>
      <c r="R570" s="25">
        <v>64</v>
      </c>
      <c r="S570" s="25" t="s">
        <v>3726</v>
      </c>
      <c r="T570" s="25" t="s">
        <v>3727</v>
      </c>
      <c r="U570" s="25"/>
      <c r="V570" s="25"/>
      <c r="W570" s="25"/>
      <c r="X570" s="25"/>
      <c r="Y570" s="25"/>
      <c r="Z570" s="25"/>
      <c r="AA570" s="25"/>
      <c r="AB570" s="25"/>
      <c r="AC570" s="25" t="s">
        <v>52</v>
      </c>
      <c r="AD570" s="25" t="s">
        <v>53</v>
      </c>
      <c r="AE570" s="25" t="s">
        <v>3728</v>
      </c>
      <c r="AF570" s="25" t="s">
        <v>3729</v>
      </c>
      <c r="AG570" s="25" t="s">
        <v>3730</v>
      </c>
      <c r="AH570" s="25" t="s">
        <v>581</v>
      </c>
      <c r="AI570" s="19" t="s">
        <v>3731</v>
      </c>
      <c r="AJ570" s="25" t="s">
        <v>3732</v>
      </c>
      <c r="AK570" s="25" t="s">
        <v>60</v>
      </c>
      <c r="AL570" s="25" t="s">
        <v>61</v>
      </c>
      <c r="AM570" s="25"/>
      <c r="AN570" s="25"/>
      <c r="AO570" s="40"/>
    </row>
    <row r="571" spans="1:41" ht="21.75" thickBot="1">
      <c r="A571" s="7">
        <v>236</v>
      </c>
      <c r="B571" s="166" t="s">
        <v>41</v>
      </c>
      <c r="C571" s="17" t="s">
        <v>3733</v>
      </c>
      <c r="D571" s="204" t="s">
        <v>3734</v>
      </c>
      <c r="E571" s="19" t="s">
        <v>73</v>
      </c>
      <c r="F571" s="65" t="s">
        <v>1633</v>
      </c>
      <c r="G571" s="198" t="s">
        <v>3447</v>
      </c>
      <c r="H571" s="199" t="s">
        <v>3448</v>
      </c>
      <c r="I571" s="20">
        <v>2017</v>
      </c>
      <c r="J571" s="20">
        <v>1</v>
      </c>
      <c r="K571" s="31" t="s">
        <v>3735</v>
      </c>
      <c r="L571" s="22">
        <v>8297664384</v>
      </c>
      <c r="M571" s="25"/>
      <c r="N571" s="25" t="s">
        <v>48</v>
      </c>
      <c r="O571" s="25">
        <v>87</v>
      </c>
      <c r="P571" s="25" t="s">
        <v>3736</v>
      </c>
      <c r="Q571" s="25"/>
      <c r="R571" s="25">
        <v>65</v>
      </c>
      <c r="S571" s="25" t="s">
        <v>3737</v>
      </c>
      <c r="T571" s="25" t="s">
        <v>3738</v>
      </c>
      <c r="U571" s="25"/>
      <c r="V571" s="25"/>
      <c r="W571" s="25"/>
      <c r="X571" s="25"/>
      <c r="Y571" s="25"/>
      <c r="Z571" s="25"/>
      <c r="AA571" s="25"/>
      <c r="AB571" s="25"/>
      <c r="AC571" s="25" t="s">
        <v>52</v>
      </c>
      <c r="AD571" s="25" t="s">
        <v>53</v>
      </c>
      <c r="AE571" s="25" t="s">
        <v>3739</v>
      </c>
      <c r="AF571" s="25" t="s">
        <v>3740</v>
      </c>
      <c r="AG571" s="25" t="s">
        <v>3741</v>
      </c>
      <c r="AH571" s="25" t="s">
        <v>3742</v>
      </c>
      <c r="AI571" s="19" t="s">
        <v>3743</v>
      </c>
      <c r="AJ571" s="25" t="s">
        <v>3732</v>
      </c>
      <c r="AK571" s="25" t="s">
        <v>60</v>
      </c>
      <c r="AL571" s="25" t="s">
        <v>61</v>
      </c>
      <c r="AM571" s="25"/>
      <c r="AN571" s="25"/>
      <c r="AO571" s="40"/>
    </row>
    <row r="572" spans="1:41" ht="21.75" thickBot="1">
      <c r="A572" s="7">
        <v>355</v>
      </c>
      <c r="B572" s="166" t="s">
        <v>41</v>
      </c>
      <c r="C572" s="17" t="s">
        <v>3744</v>
      </c>
      <c r="D572" s="204" t="s">
        <v>3745</v>
      </c>
      <c r="E572" s="19" t="s">
        <v>73</v>
      </c>
      <c r="F572" s="65" t="s">
        <v>1633</v>
      </c>
      <c r="G572" s="198" t="s">
        <v>3447</v>
      </c>
      <c r="H572" s="199" t="s">
        <v>3448</v>
      </c>
      <c r="I572" s="20">
        <v>2017</v>
      </c>
      <c r="J572" s="20">
        <v>1</v>
      </c>
      <c r="K572" s="31" t="s">
        <v>3746</v>
      </c>
      <c r="L572" s="22">
        <v>9755144548</v>
      </c>
      <c r="M572" s="25"/>
      <c r="N572" s="25"/>
      <c r="O572" s="25">
        <v>53.4</v>
      </c>
      <c r="P572" s="25"/>
      <c r="Q572" s="25"/>
      <c r="R572" s="25">
        <v>77.83</v>
      </c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 t="s">
        <v>51</v>
      </c>
      <c r="AD572" s="25" t="s">
        <v>53</v>
      </c>
      <c r="AE572" s="25" t="s">
        <v>3747</v>
      </c>
      <c r="AF572" s="25" t="s">
        <v>3748</v>
      </c>
      <c r="AG572" s="25" t="s">
        <v>2312</v>
      </c>
      <c r="AH572" s="25"/>
      <c r="AI572" s="19">
        <v>9425206094</v>
      </c>
      <c r="AJ572" s="25"/>
      <c r="AK572" s="25" t="s">
        <v>60</v>
      </c>
      <c r="AL572" s="25" t="s">
        <v>61</v>
      </c>
      <c r="AM572" s="25"/>
      <c r="AN572" s="25"/>
      <c r="AO572" s="40"/>
    </row>
    <row r="573" spans="1:41" ht="21.75" thickBot="1">
      <c r="A573" s="7">
        <v>495</v>
      </c>
      <c r="B573" s="166" t="s">
        <v>41</v>
      </c>
      <c r="C573" s="17" t="s">
        <v>3749</v>
      </c>
      <c r="D573" s="204" t="s">
        <v>3750</v>
      </c>
      <c r="E573" s="19" t="s">
        <v>73</v>
      </c>
      <c r="F573" s="65" t="s">
        <v>1633</v>
      </c>
      <c r="G573" s="198" t="s">
        <v>3447</v>
      </c>
      <c r="H573" s="199" t="s">
        <v>3448</v>
      </c>
      <c r="I573" s="20">
        <v>2017</v>
      </c>
      <c r="J573" s="20">
        <v>1</v>
      </c>
      <c r="K573" s="31" t="s">
        <v>3751</v>
      </c>
      <c r="L573" s="22">
        <v>8143855481</v>
      </c>
      <c r="M573" s="25"/>
      <c r="N573" s="25"/>
      <c r="O573" s="25">
        <v>64.53</v>
      </c>
      <c r="P573" s="25"/>
      <c r="Q573" s="25"/>
      <c r="R573" s="25">
        <v>54.21</v>
      </c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 t="s">
        <v>52</v>
      </c>
      <c r="AD573" s="25" t="s">
        <v>53</v>
      </c>
      <c r="AE573" s="25" t="s">
        <v>3752</v>
      </c>
      <c r="AF573" s="25" t="s">
        <v>3753</v>
      </c>
      <c r="AG573" s="25" t="s">
        <v>3754</v>
      </c>
      <c r="AH573" s="25"/>
      <c r="AI573" s="19">
        <v>8885838100</v>
      </c>
      <c r="AJ573" s="25"/>
      <c r="AK573" s="25" t="s">
        <v>60</v>
      </c>
      <c r="AL573" s="25" t="s">
        <v>61</v>
      </c>
      <c r="AM573" s="25"/>
      <c r="AN573" s="25"/>
      <c r="AO573" s="40"/>
    </row>
    <row r="574" spans="1:41" ht="21.75" thickBot="1">
      <c r="A574" s="7">
        <v>533</v>
      </c>
      <c r="B574" s="166" t="s">
        <v>41</v>
      </c>
      <c r="C574" s="17" t="s">
        <v>3755</v>
      </c>
      <c r="D574" s="204" t="s">
        <v>3756</v>
      </c>
      <c r="E574" s="19" t="s">
        <v>73</v>
      </c>
      <c r="F574" s="65" t="s">
        <v>1633</v>
      </c>
      <c r="G574" s="198" t="s">
        <v>3447</v>
      </c>
      <c r="H574" s="199" t="s">
        <v>3448</v>
      </c>
      <c r="I574" s="20">
        <v>2017</v>
      </c>
      <c r="J574" s="20">
        <v>1</v>
      </c>
      <c r="K574" s="31" t="s">
        <v>3757</v>
      </c>
      <c r="L574" s="22">
        <v>8008838100</v>
      </c>
      <c r="M574" s="25"/>
      <c r="N574" s="25"/>
      <c r="O574" s="25">
        <v>74</v>
      </c>
      <c r="P574" s="25" t="s">
        <v>3758</v>
      </c>
      <c r="Q574" s="25" t="s">
        <v>3759</v>
      </c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 t="s">
        <v>52</v>
      </c>
      <c r="AD574" s="25" t="s">
        <v>53</v>
      </c>
      <c r="AE574" s="25" t="s">
        <v>3760</v>
      </c>
      <c r="AF574" s="25" t="s">
        <v>3761</v>
      </c>
      <c r="AG574" s="25" t="s">
        <v>3762</v>
      </c>
      <c r="AH574" s="25" t="s">
        <v>3763</v>
      </c>
      <c r="AI574" s="19" t="s">
        <v>3764</v>
      </c>
      <c r="AJ574" s="25" t="s">
        <v>3732</v>
      </c>
      <c r="AK574" s="25" t="s">
        <v>60</v>
      </c>
      <c r="AL574" s="25" t="s">
        <v>61</v>
      </c>
      <c r="AM574" s="25"/>
      <c r="AN574" s="25"/>
      <c r="AO574" s="40"/>
    </row>
    <row r="575" spans="1:41" ht="21.75" thickBot="1">
      <c r="A575" s="7">
        <v>540</v>
      </c>
      <c r="B575" s="166" t="s">
        <v>41</v>
      </c>
      <c r="C575" s="17" t="s">
        <v>3765</v>
      </c>
      <c r="D575" s="204" t="s">
        <v>3766</v>
      </c>
      <c r="E575" s="19" t="s">
        <v>73</v>
      </c>
      <c r="F575" s="65" t="s">
        <v>1633</v>
      </c>
      <c r="G575" s="198" t="s">
        <v>3447</v>
      </c>
      <c r="H575" s="199" t="s">
        <v>3448</v>
      </c>
      <c r="I575" s="20">
        <v>2017</v>
      </c>
      <c r="J575" s="20">
        <v>1</v>
      </c>
      <c r="K575" s="31" t="s">
        <v>3767</v>
      </c>
      <c r="L575" s="22">
        <v>9919611119</v>
      </c>
      <c r="M575" s="25">
        <v>63</v>
      </c>
      <c r="N575" s="25" t="s">
        <v>3768</v>
      </c>
      <c r="O575" s="25">
        <v>58.4</v>
      </c>
      <c r="P575" s="25" t="s">
        <v>49</v>
      </c>
      <c r="Q575" s="25" t="s">
        <v>50</v>
      </c>
      <c r="R575" s="25">
        <v>62.8</v>
      </c>
      <c r="S575" s="25" t="s">
        <v>3470</v>
      </c>
      <c r="T575" s="25" t="s">
        <v>3769</v>
      </c>
      <c r="U575" s="25"/>
      <c r="V575" s="25"/>
      <c r="W575" s="25"/>
      <c r="X575" s="25"/>
      <c r="Y575" s="25"/>
      <c r="Z575" s="25"/>
      <c r="AA575" s="25"/>
      <c r="AB575" s="25"/>
      <c r="AC575" s="25" t="s">
        <v>52</v>
      </c>
      <c r="AD575" s="25" t="s">
        <v>53</v>
      </c>
      <c r="AE575" s="25" t="s">
        <v>3770</v>
      </c>
      <c r="AF575" s="25" t="s">
        <v>3771</v>
      </c>
      <c r="AG575" s="25" t="s">
        <v>3772</v>
      </c>
      <c r="AH575" s="25" t="s">
        <v>3773</v>
      </c>
      <c r="AI575" s="19" t="s">
        <v>3774</v>
      </c>
      <c r="AJ575" s="25"/>
      <c r="AK575" s="25" t="s">
        <v>60</v>
      </c>
      <c r="AL575" s="25" t="s">
        <v>61</v>
      </c>
      <c r="AM575" s="25"/>
      <c r="AN575" s="25"/>
      <c r="AO575" s="40"/>
    </row>
    <row r="576" spans="1:41" ht="29.25" thickBot="1">
      <c r="A576" s="7">
        <v>202</v>
      </c>
      <c r="B576" s="166" t="s">
        <v>41</v>
      </c>
      <c r="C576" s="17" t="s">
        <v>3775</v>
      </c>
      <c r="D576" s="204" t="s">
        <v>3776</v>
      </c>
      <c r="E576" s="19" t="s">
        <v>44</v>
      </c>
      <c r="F576" s="12" t="s">
        <v>45</v>
      </c>
      <c r="G576" s="205" t="s">
        <v>3777</v>
      </c>
      <c r="H576" s="206" t="s">
        <v>3778</v>
      </c>
      <c r="I576" s="20">
        <v>2017</v>
      </c>
      <c r="J576" s="20">
        <v>1</v>
      </c>
      <c r="K576" s="31" t="s">
        <v>3779</v>
      </c>
      <c r="L576" s="22">
        <v>9131886599</v>
      </c>
      <c r="M576" s="25">
        <v>58</v>
      </c>
      <c r="N576" s="25" t="s">
        <v>50</v>
      </c>
      <c r="O576" s="25">
        <v>56</v>
      </c>
      <c r="P576" s="25" t="s">
        <v>49</v>
      </c>
      <c r="Q576" s="25" t="s">
        <v>50</v>
      </c>
      <c r="R576" s="25">
        <v>57</v>
      </c>
      <c r="S576" s="25" t="s">
        <v>3780</v>
      </c>
      <c r="T576" s="25" t="s">
        <v>3781</v>
      </c>
      <c r="U576" s="25"/>
      <c r="V576" s="25"/>
      <c r="W576" s="25"/>
      <c r="X576" s="25"/>
      <c r="Y576" s="25"/>
      <c r="Z576" s="25"/>
      <c r="AA576" s="25"/>
      <c r="AB576" s="25"/>
      <c r="AC576" s="25" t="s">
        <v>52</v>
      </c>
      <c r="AD576" s="25" t="s">
        <v>53</v>
      </c>
      <c r="AE576" s="25" t="s">
        <v>3782</v>
      </c>
      <c r="AF576" s="25" t="s">
        <v>3783</v>
      </c>
      <c r="AG576" s="25" t="s">
        <v>3784</v>
      </c>
      <c r="AH576" s="25" t="s">
        <v>2204</v>
      </c>
      <c r="AI576" s="19" t="s">
        <v>3785</v>
      </c>
      <c r="AJ576" s="25"/>
      <c r="AK576" s="25" t="s">
        <v>60</v>
      </c>
      <c r="AL576" s="25" t="s">
        <v>61</v>
      </c>
      <c r="AM576" s="25"/>
      <c r="AN576" s="25"/>
      <c r="AO576" s="40"/>
    </row>
    <row r="577" spans="1:41" ht="29.25" thickBot="1">
      <c r="A577" s="7">
        <v>318</v>
      </c>
      <c r="B577" s="166" t="s">
        <v>41</v>
      </c>
      <c r="C577" s="17" t="s">
        <v>3786</v>
      </c>
      <c r="D577" s="204" t="s">
        <v>3787</v>
      </c>
      <c r="E577" s="19" t="s">
        <v>73</v>
      </c>
      <c r="F577" s="12" t="s">
        <v>45</v>
      </c>
      <c r="G577" s="205" t="s">
        <v>3777</v>
      </c>
      <c r="H577" s="206" t="s">
        <v>3778</v>
      </c>
      <c r="I577" s="20">
        <v>2017</v>
      </c>
      <c r="J577" s="20">
        <v>1</v>
      </c>
      <c r="K577" s="31" t="s">
        <v>3788</v>
      </c>
      <c r="L577" s="22">
        <v>9623332777</v>
      </c>
      <c r="M577" s="25">
        <v>67.400000000000006</v>
      </c>
      <c r="N577" s="25" t="s">
        <v>48</v>
      </c>
      <c r="O577" s="25">
        <v>60.92</v>
      </c>
      <c r="P577" s="25"/>
      <c r="Q577" s="25" t="s">
        <v>65</v>
      </c>
      <c r="R577" s="25">
        <v>55.37</v>
      </c>
      <c r="S577" s="25" t="s">
        <v>3789</v>
      </c>
      <c r="T577" s="25" t="s">
        <v>3790</v>
      </c>
      <c r="U577" s="25"/>
      <c r="V577" s="25"/>
      <c r="W577" s="25"/>
      <c r="X577" s="25"/>
      <c r="Y577" s="25"/>
      <c r="Z577" s="25"/>
      <c r="AA577" s="25"/>
      <c r="AB577" s="25"/>
      <c r="AC577" s="25" t="s">
        <v>52</v>
      </c>
      <c r="AD577" s="25" t="s">
        <v>53</v>
      </c>
      <c r="AE577" s="25" t="s">
        <v>3791</v>
      </c>
      <c r="AF577" s="25" t="s">
        <v>3792</v>
      </c>
      <c r="AG577" s="25" t="s">
        <v>3793</v>
      </c>
      <c r="AH577" s="25" t="s">
        <v>3794</v>
      </c>
      <c r="AI577" s="19" t="s">
        <v>3795</v>
      </c>
      <c r="AJ577" s="25" t="s">
        <v>71</v>
      </c>
      <c r="AK577" s="25" t="s">
        <v>60</v>
      </c>
      <c r="AL577" s="25" t="s">
        <v>61</v>
      </c>
      <c r="AM577" s="25"/>
      <c r="AN577" s="25"/>
      <c r="AO577" s="40"/>
    </row>
    <row r="578" spans="1:41" ht="29.25" thickBot="1">
      <c r="A578" s="7">
        <v>542</v>
      </c>
      <c r="B578" s="166" t="s">
        <v>41</v>
      </c>
      <c r="C578" s="17" t="s">
        <v>3796</v>
      </c>
      <c r="D578" s="204" t="s">
        <v>3797</v>
      </c>
      <c r="E578" s="19" t="s">
        <v>44</v>
      </c>
      <c r="F578" s="12" t="s">
        <v>45</v>
      </c>
      <c r="G578" s="205" t="s">
        <v>3777</v>
      </c>
      <c r="H578" s="206" t="s">
        <v>3778</v>
      </c>
      <c r="I578" s="20">
        <v>2017</v>
      </c>
      <c r="J578" s="20">
        <v>1</v>
      </c>
      <c r="K578" s="31" t="s">
        <v>3798</v>
      </c>
      <c r="L578" s="22">
        <v>8983242044</v>
      </c>
      <c r="M578" s="25">
        <v>61</v>
      </c>
      <c r="N578" s="25" t="s">
        <v>48</v>
      </c>
      <c r="O578" s="25">
        <v>52</v>
      </c>
      <c r="P578" s="25" t="s">
        <v>49</v>
      </c>
      <c r="Q578" s="25" t="s">
        <v>65</v>
      </c>
      <c r="R578" s="25" t="s">
        <v>3799</v>
      </c>
      <c r="S578" s="25" t="s">
        <v>3707</v>
      </c>
      <c r="T578" s="25" t="s">
        <v>3790</v>
      </c>
      <c r="U578" s="25"/>
      <c r="V578" s="25"/>
      <c r="W578" s="25"/>
      <c r="X578" s="25"/>
      <c r="Y578" s="25"/>
      <c r="Z578" s="25"/>
      <c r="AA578" s="25"/>
      <c r="AB578" s="25"/>
      <c r="AC578" s="25" t="s">
        <v>52</v>
      </c>
      <c r="AD578" s="25" t="s">
        <v>53</v>
      </c>
      <c r="AE578" s="25" t="s">
        <v>3800</v>
      </c>
      <c r="AF578" s="25" t="s">
        <v>3801</v>
      </c>
      <c r="AG578" s="25" t="s">
        <v>3802</v>
      </c>
      <c r="AH578" s="25" t="s">
        <v>3803</v>
      </c>
      <c r="AI578" s="19" t="s">
        <v>3804</v>
      </c>
      <c r="AJ578" s="25"/>
      <c r="AK578" s="25" t="s">
        <v>3805</v>
      </c>
      <c r="AL578" s="25" t="s">
        <v>61</v>
      </c>
      <c r="AM578" s="25"/>
      <c r="AN578" s="25"/>
      <c r="AO578" s="40"/>
    </row>
    <row r="579" spans="1:41" ht="29.25" thickBot="1">
      <c r="A579" s="7">
        <v>563</v>
      </c>
      <c r="B579" s="166" t="s">
        <v>41</v>
      </c>
      <c r="C579" s="17" t="s">
        <v>3806</v>
      </c>
      <c r="D579" s="204" t="s">
        <v>3807</v>
      </c>
      <c r="E579" s="19" t="s">
        <v>73</v>
      </c>
      <c r="F579" s="12" t="s">
        <v>45</v>
      </c>
      <c r="G579" s="205" t="s">
        <v>3777</v>
      </c>
      <c r="H579" s="206" t="s">
        <v>3778</v>
      </c>
      <c r="I579" s="20">
        <v>2017</v>
      </c>
      <c r="J579" s="20">
        <v>1</v>
      </c>
      <c r="K579" s="190" t="s">
        <v>3808</v>
      </c>
      <c r="L579" s="22">
        <v>9021657337</v>
      </c>
      <c r="M579" s="25">
        <v>88</v>
      </c>
      <c r="N579" s="25" t="s">
        <v>50</v>
      </c>
      <c r="O579" s="25">
        <v>67</v>
      </c>
      <c r="P579" s="25" t="s">
        <v>109</v>
      </c>
      <c r="Q579" s="25" t="s">
        <v>50</v>
      </c>
      <c r="R579" s="25">
        <v>64</v>
      </c>
      <c r="S579" s="25" t="s">
        <v>3809</v>
      </c>
      <c r="T579" s="25" t="s">
        <v>3790</v>
      </c>
      <c r="U579" s="25"/>
      <c r="V579" s="25"/>
      <c r="W579" s="25"/>
      <c r="X579" s="25"/>
      <c r="Y579" s="25"/>
      <c r="Z579" s="25"/>
      <c r="AA579" s="25"/>
      <c r="AB579" s="25"/>
      <c r="AC579" s="25" t="s">
        <v>52</v>
      </c>
      <c r="AD579" s="25" t="s">
        <v>53</v>
      </c>
      <c r="AE579" s="25" t="s">
        <v>3810</v>
      </c>
      <c r="AF579" s="25" t="s">
        <v>3811</v>
      </c>
      <c r="AG579" s="25" t="s">
        <v>3812</v>
      </c>
      <c r="AH579" s="25" t="s">
        <v>248</v>
      </c>
      <c r="AI579" s="19">
        <v>9334972997</v>
      </c>
      <c r="AJ579" s="25" t="s">
        <v>59</v>
      </c>
      <c r="AK579" s="25" t="s">
        <v>60</v>
      </c>
      <c r="AL579" s="25" t="s">
        <v>61</v>
      </c>
      <c r="AM579" s="25"/>
      <c r="AN579" s="25"/>
      <c r="AO579" s="40"/>
    </row>
    <row r="580" spans="1:41" ht="57">
      <c r="A580" s="7">
        <v>405</v>
      </c>
      <c r="B580" s="166" t="s">
        <v>41</v>
      </c>
      <c r="C580" s="17" t="s">
        <v>3813</v>
      </c>
      <c r="D580" s="204" t="s">
        <v>3814</v>
      </c>
      <c r="E580" s="19" t="s">
        <v>73</v>
      </c>
      <c r="F580" s="12" t="s">
        <v>1633</v>
      </c>
      <c r="G580" s="13" t="s">
        <v>1634</v>
      </c>
      <c r="H580" s="14" t="s">
        <v>1635</v>
      </c>
      <c r="I580" s="20">
        <v>2017</v>
      </c>
      <c r="J580" s="20">
        <v>1</v>
      </c>
      <c r="K580" s="31" t="s">
        <v>3815</v>
      </c>
      <c r="L580" s="22">
        <v>7507737707</v>
      </c>
      <c r="M580" s="25">
        <v>58</v>
      </c>
      <c r="N580" s="25" t="s">
        <v>126</v>
      </c>
      <c r="O580" s="25">
        <v>56</v>
      </c>
      <c r="P580" s="25"/>
      <c r="Q580" s="25" t="s">
        <v>50</v>
      </c>
      <c r="R580" s="25">
        <v>60</v>
      </c>
      <c r="S580" s="25" t="s">
        <v>49</v>
      </c>
      <c r="T580" s="25" t="s">
        <v>3816</v>
      </c>
      <c r="U580" s="25"/>
      <c r="V580" s="25"/>
      <c r="W580" s="25"/>
      <c r="X580" s="25"/>
      <c r="Y580" s="25"/>
      <c r="Z580" s="25"/>
      <c r="AA580" s="25"/>
      <c r="AB580" s="25"/>
      <c r="AC580" s="25" t="s">
        <v>52</v>
      </c>
      <c r="AD580" s="25" t="s">
        <v>53</v>
      </c>
      <c r="AE580" s="25" t="s">
        <v>3817</v>
      </c>
      <c r="AF580" s="25">
        <v>14.07</v>
      </c>
      <c r="AG580" s="25" t="s">
        <v>3228</v>
      </c>
      <c r="AH580" s="25" t="s">
        <v>257</v>
      </c>
      <c r="AI580" s="19" t="s">
        <v>3818</v>
      </c>
      <c r="AJ580" s="25" t="s">
        <v>71</v>
      </c>
      <c r="AK580" s="25" t="s">
        <v>60</v>
      </c>
      <c r="AL580" s="25" t="s">
        <v>61</v>
      </c>
      <c r="AM580" s="25"/>
      <c r="AN580" s="25"/>
      <c r="AO580" s="40"/>
    </row>
  </sheetData>
  <conditionalFormatting sqref="C247:C260">
    <cfRule type="duplicateValues" dxfId="56" priority="1"/>
  </conditionalFormatting>
  <hyperlinks>
    <hyperlink ref="K568" r:id="rId1"/>
    <hyperlink ref="K569" r:id="rId2"/>
    <hyperlink ref="K570" r:id="rId3"/>
    <hyperlink ref="K576" r:id="rId4"/>
    <hyperlink ref="K571" r:id="rId5"/>
    <hyperlink ref="K577" r:id="rId6"/>
    <hyperlink ref="K572" r:id="rId7"/>
    <hyperlink ref="K573" r:id="rId8"/>
    <hyperlink ref="K574" r:id="rId9"/>
    <hyperlink ref="K575" r:id="rId10"/>
    <hyperlink ref="K578" r:id="rId11"/>
    <hyperlink ref="K580" r:id="rId12"/>
    <hyperlink ref="K579" r:id="rId13"/>
    <hyperlink ref="K493" r:id="rId14"/>
    <hyperlink ref="K494" r:id="rId15"/>
    <hyperlink ref="K495" r:id="rId16"/>
    <hyperlink ref="K496" r:id="rId17"/>
    <hyperlink ref="K497" r:id="rId18"/>
    <hyperlink ref="K498" r:id="rId19"/>
    <hyperlink ref="K499" r:id="rId20"/>
    <hyperlink ref="K500" r:id="rId21"/>
    <hyperlink ref="K501" r:id="rId22"/>
    <hyperlink ref="K502" r:id="rId23"/>
    <hyperlink ref="K503" r:id="rId24"/>
    <hyperlink ref="K504" r:id="rId25"/>
    <hyperlink ref="K505" r:id="rId26"/>
    <hyperlink ref="K506" r:id="rId27"/>
    <hyperlink ref="K507" r:id="rId28"/>
    <hyperlink ref="K508" r:id="rId29"/>
    <hyperlink ref="K509" r:id="rId30"/>
    <hyperlink ref="K510" r:id="rId31"/>
    <hyperlink ref="K512" r:id="rId32"/>
    <hyperlink ref="K513" r:id="rId33"/>
    <hyperlink ref="K514" r:id="rId34"/>
    <hyperlink ref="K516" r:id="rId35"/>
    <hyperlink ref="K517" r:id="rId36"/>
    <hyperlink ref="K518" r:id="rId37"/>
    <hyperlink ref="K520" r:id="rId38"/>
    <hyperlink ref="K519" r:id="rId39"/>
    <hyperlink ref="K521" r:id="rId40"/>
    <hyperlink ref="K522" r:id="rId41"/>
    <hyperlink ref="K523" r:id="rId42"/>
    <hyperlink ref="K524" r:id="rId43"/>
    <hyperlink ref="K525" r:id="rId44"/>
    <hyperlink ref="K467" r:id="rId45"/>
    <hyperlink ref="K469" r:id="rId46"/>
    <hyperlink ref="K470" r:id="rId47"/>
    <hyperlink ref="K471" r:id="rId48"/>
    <hyperlink ref="K472" r:id="rId49"/>
    <hyperlink ref="K473" r:id="rId50"/>
    <hyperlink ref="K474" r:id="rId51"/>
    <hyperlink ref="K475" r:id="rId52"/>
    <hyperlink ref="K476" r:id="rId53"/>
    <hyperlink ref="K477" r:id="rId54"/>
    <hyperlink ref="K478" r:id="rId55"/>
    <hyperlink ref="K479" r:id="rId56"/>
    <hyperlink ref="K481" r:id="rId57"/>
    <hyperlink ref="K482" r:id="rId58"/>
    <hyperlink ref="K483" r:id="rId59"/>
    <hyperlink ref="K485" r:id="rId60"/>
    <hyperlink ref="K484" r:id="rId61"/>
    <hyperlink ref="K487" r:id="rId62"/>
    <hyperlink ref="K488" r:id="rId63"/>
    <hyperlink ref="K489" r:id="rId64"/>
    <hyperlink ref="K486" r:id="rId65"/>
    <hyperlink ref="K490" r:id="rId66"/>
    <hyperlink ref="K491" r:id="rId67"/>
    <hyperlink ref="K492" r:id="rId68"/>
    <hyperlink ref="K480" r:id="rId69"/>
    <hyperlink ref="K468" r:id="rId70"/>
    <hyperlink ref="K438" r:id="rId71"/>
    <hyperlink ref="K439" r:id="rId72"/>
    <hyperlink ref="K440" r:id="rId73"/>
    <hyperlink ref="K441" r:id="rId74"/>
    <hyperlink ref="K445" r:id="rId75"/>
    <hyperlink ref="K446" r:id="rId76"/>
    <hyperlink ref="K447" r:id="rId77"/>
    <hyperlink ref="K449" r:id="rId78"/>
    <hyperlink ref="K450" r:id="rId79"/>
    <hyperlink ref="K451" r:id="rId80"/>
    <hyperlink ref="K452" r:id="rId81"/>
    <hyperlink ref="K453" r:id="rId82"/>
    <hyperlink ref="K454" r:id="rId83"/>
    <hyperlink ref="K456" r:id="rId84"/>
    <hyperlink ref="K457" r:id="rId85"/>
    <hyperlink ref="K460" r:id="rId86"/>
    <hyperlink ref="K461" r:id="rId87"/>
    <hyperlink ref="K462" r:id="rId88"/>
    <hyperlink ref="K463" r:id="rId89"/>
    <hyperlink ref="K464" r:id="rId90"/>
    <hyperlink ref="K465" r:id="rId91"/>
    <hyperlink ref="K466" r:id="rId92"/>
    <hyperlink ref="K442" r:id="rId93"/>
    <hyperlink ref="K437" r:id="rId94"/>
    <hyperlink ref="K444" r:id="rId95"/>
    <hyperlink ref="K443" r:id="rId96"/>
    <hyperlink ref="K458" r:id="rId97"/>
    <hyperlink ref="K455" r:id="rId98"/>
    <hyperlink ref="K448" r:id="rId99"/>
    <hyperlink ref="K196" r:id="rId100"/>
    <hyperlink ref="K158" r:id="rId101"/>
    <hyperlink ref="K159" r:id="rId102"/>
    <hyperlink ref="K197" r:id="rId103"/>
    <hyperlink ref="K160" r:id="rId104"/>
    <hyperlink ref="K161" r:id="rId105"/>
    <hyperlink ref="K199" r:id="rId106"/>
    <hyperlink ref="K162" r:id="rId107"/>
    <hyperlink ref="K200" r:id="rId108"/>
    <hyperlink ref="K201" r:id="rId109"/>
    <hyperlink ref="K202" r:id="rId110"/>
    <hyperlink ref="K167" r:id="rId111"/>
    <hyperlink ref="K203" r:id="rId112"/>
    <hyperlink ref="K226" r:id="rId113"/>
    <hyperlink ref="K227" r:id="rId114"/>
    <hyperlink ref="K168" r:id="rId115"/>
    <hyperlink ref="K169" r:id="rId116"/>
    <hyperlink ref="K205" r:id="rId117"/>
    <hyperlink ref="K206" r:id="rId118"/>
    <hyperlink ref="K170" r:id="rId119"/>
    <hyperlink ref="K172" r:id="rId120"/>
    <hyperlink ref="K207" r:id="rId121"/>
    <hyperlink ref="K208" r:id="rId122"/>
    <hyperlink ref="K173" r:id="rId123"/>
    <hyperlink ref="K174" r:id="rId124"/>
    <hyperlink ref="K209" r:id="rId125"/>
    <hyperlink ref="K210" r:id="rId126"/>
    <hyperlink ref="K211" r:id="rId127"/>
    <hyperlink ref="K175" r:id="rId128"/>
    <hyperlink ref="K176" r:id="rId129"/>
    <hyperlink ref="K177" r:id="rId130"/>
    <hyperlink ref="K212" r:id="rId131"/>
    <hyperlink ref="K214" r:id="rId132"/>
    <hyperlink ref="K215" r:id="rId133"/>
    <hyperlink ref="K180" r:id="rId134"/>
    <hyperlink ref="K216" r:id="rId135"/>
    <hyperlink ref="K181" r:id="rId136"/>
    <hyperlink ref="K228" r:id="rId137"/>
    <hyperlink ref="K182" r:id="rId138"/>
    <hyperlink ref="K229" r:id="rId139"/>
    <hyperlink ref="K217" r:id="rId140"/>
    <hyperlink ref="K183" r:id="rId141"/>
    <hyperlink ref="K218" r:id="rId142"/>
    <hyperlink ref="K220" r:id="rId143"/>
    <hyperlink ref="K184" r:id="rId144"/>
    <hyperlink ref="K185" r:id="rId145"/>
    <hyperlink ref="K186" r:id="rId146"/>
    <hyperlink ref="K187" r:id="rId147"/>
    <hyperlink ref="K188" r:id="rId148"/>
    <hyperlink ref="K189" r:id="rId149"/>
    <hyperlink ref="K230" r:id="rId150"/>
    <hyperlink ref="K190" r:id="rId151"/>
    <hyperlink ref="K191" r:id="rId152"/>
    <hyperlink ref="K222" r:id="rId153"/>
    <hyperlink ref="K231" r:id="rId154"/>
    <hyperlink ref="K195" r:id="rId155"/>
    <hyperlink ref="K223" r:id="rId156"/>
    <hyperlink ref="K232" r:id="rId157"/>
    <hyperlink ref="K224" r:id="rId158"/>
    <hyperlink ref="K225" r:id="rId159"/>
    <hyperlink ref="K219" r:id="rId160"/>
    <hyperlink ref="K194" r:id="rId161"/>
    <hyperlink ref="K163" r:id="rId162"/>
    <hyperlink ref="K164" r:id="rId163"/>
    <hyperlink ref="K165" r:id="rId164"/>
    <hyperlink ref="K166" r:id="rId165"/>
    <hyperlink ref="K171" r:id="rId166"/>
    <hyperlink ref="K198" r:id="rId167"/>
    <hyperlink ref="K192" r:id="rId168"/>
    <hyperlink ref="K178" r:id="rId169"/>
    <hyperlink ref="K277" r:id="rId170"/>
    <hyperlink ref="K276" r:id="rId171"/>
    <hyperlink ref="K279" r:id="rId172"/>
    <hyperlink ref="K280" r:id="rId173"/>
    <hyperlink ref="K281" r:id="rId174"/>
    <hyperlink ref="K283" r:id="rId175"/>
    <hyperlink ref="K284" r:id="rId176"/>
    <hyperlink ref="K285" r:id="rId177"/>
    <hyperlink ref="K288" r:id="rId178"/>
    <hyperlink ref="K290" r:id="rId179"/>
    <hyperlink ref="K293" r:id="rId180"/>
    <hyperlink ref="K296" r:id="rId181"/>
    <hyperlink ref="K297" r:id="rId182"/>
    <hyperlink ref="K298" r:id="rId183"/>
    <hyperlink ref="K299" r:id="rId184"/>
    <hyperlink ref="K300" r:id="rId185"/>
    <hyperlink ref="K301" r:id="rId186"/>
    <hyperlink ref="K302" r:id="rId187"/>
    <hyperlink ref="K305" r:id="rId188"/>
    <hyperlink ref="K304" r:id="rId189"/>
    <hyperlink ref="K307" r:id="rId190"/>
    <hyperlink ref="K309" r:id="rId191"/>
    <hyperlink ref="K310" r:id="rId192"/>
    <hyperlink ref="K312" r:id="rId193"/>
    <hyperlink ref="K313" r:id="rId194"/>
    <hyperlink ref="K316" r:id="rId195"/>
    <hyperlink ref="K317" r:id="rId196"/>
    <hyperlink ref="K318" r:id="rId197"/>
    <hyperlink ref="K319" r:id="rId198"/>
    <hyperlink ref="K320" r:id="rId199"/>
    <hyperlink ref="K322" r:id="rId200"/>
    <hyperlink ref="K324" r:id="rId201"/>
    <hyperlink ref="K327" r:id="rId202"/>
    <hyperlink ref="K329" r:id="rId203"/>
    <hyperlink ref="K330" r:id="rId204"/>
    <hyperlink ref="K333" r:id="rId205"/>
    <hyperlink ref="K335" r:id="rId206"/>
    <hyperlink ref="K337" r:id="rId207"/>
    <hyperlink ref="K338" r:id="rId208"/>
    <hyperlink ref="K339" r:id="rId209"/>
    <hyperlink ref="K341" r:id="rId210"/>
    <hyperlink ref="K343" r:id="rId211"/>
    <hyperlink ref="K345" r:id="rId212"/>
    <hyperlink ref="K346" r:id="rId213"/>
    <hyperlink ref="K351" r:id="rId214"/>
    <hyperlink ref="K308" r:id="rId215"/>
    <hyperlink ref="K349" r:id="rId216"/>
    <hyperlink ref="K250" r:id="rId217"/>
    <hyperlink ref="K252" r:id="rId218"/>
    <hyperlink ref="K253" r:id="rId219"/>
    <hyperlink ref="K254" r:id="rId220"/>
    <hyperlink ref="K256" r:id="rId221"/>
    <hyperlink ref="K258" r:id="rId222"/>
    <hyperlink ref="K259" r:id="rId223"/>
    <hyperlink ref="K260" r:id="rId224"/>
    <hyperlink ref="K261" r:id="rId225"/>
    <hyperlink ref="K262" r:id="rId226"/>
    <hyperlink ref="K263" r:id="rId227"/>
    <hyperlink ref="K264" r:id="rId228"/>
    <hyperlink ref="K265" r:id="rId229"/>
    <hyperlink ref="K267" r:id="rId230"/>
    <hyperlink ref="K268" r:id="rId231"/>
    <hyperlink ref="K271" r:id="rId232"/>
    <hyperlink ref="K269" r:id="rId233"/>
    <hyperlink ref="K270" r:id="rId234"/>
    <hyperlink ref="K272" r:id="rId235"/>
    <hyperlink ref="K273" r:id="rId236"/>
    <hyperlink ref="K257" r:id="rId237"/>
    <hyperlink ref="K321" r:id="rId238"/>
    <hyperlink ref="K315" r:id="rId239"/>
    <hyperlink ref="K347" r:id="rId240"/>
    <hyperlink ref="K251" r:id="rId241"/>
    <hyperlink ref="K255" r:id="rId242"/>
    <hyperlink ref="K266" r:id="rId243"/>
    <hyperlink ref="K282" r:id="rId244"/>
    <hyperlink ref="K287" r:id="rId245"/>
    <hyperlink ref="K340" r:id="rId246"/>
    <hyperlink ref="K274" r:id="rId247"/>
    <hyperlink ref="K334" r:id="rId248"/>
    <hyperlink ref="K326" r:id="rId249"/>
    <hyperlink ref="K331" r:id="rId250"/>
    <hyperlink ref="K314" r:id="rId251"/>
    <hyperlink ref="K275" r:id="rId252"/>
    <hyperlink ref="K4" r:id="rId253"/>
    <hyperlink ref="K5" r:id="rId254"/>
    <hyperlink ref="K6" r:id="rId255"/>
    <hyperlink ref="K9" r:id="rId256"/>
    <hyperlink ref="K10" r:id="rId257"/>
    <hyperlink ref="K11" r:id="rId258"/>
    <hyperlink ref="K12" r:id="rId259"/>
    <hyperlink ref="K13" r:id="rId260"/>
    <hyperlink ref="K16" r:id="rId261"/>
    <hyperlink ref="K17" r:id="rId262"/>
    <hyperlink ref="K19" r:id="rId263"/>
    <hyperlink ref="K20" r:id="rId264"/>
    <hyperlink ref="K21" r:id="rId265"/>
    <hyperlink ref="K25" r:id="rId266"/>
    <hyperlink ref="K27" r:id="rId267"/>
    <hyperlink ref="K28" r:id="rId268"/>
    <hyperlink ref="K30" r:id="rId269"/>
    <hyperlink ref="K31" r:id="rId270"/>
    <hyperlink ref="K32" r:id="rId271"/>
    <hyperlink ref="K35" r:id="rId272"/>
    <hyperlink ref="K36" r:id="rId273"/>
    <hyperlink ref="K37" r:id="rId274"/>
    <hyperlink ref="K39" r:id="rId275"/>
    <hyperlink ref="K40" r:id="rId276"/>
    <hyperlink ref="K44" r:id="rId277"/>
    <hyperlink ref="K43" r:id="rId278"/>
    <hyperlink ref="K45" r:id="rId279"/>
    <hyperlink ref="K46" r:id="rId280"/>
    <hyperlink ref="K47" r:id="rId281"/>
    <hyperlink ref="K48" r:id="rId282"/>
    <hyperlink ref="K49" r:id="rId283"/>
    <hyperlink ref="K50" r:id="rId284"/>
    <hyperlink ref="K51" r:id="rId285"/>
    <hyperlink ref="K53" r:id="rId286"/>
    <hyperlink ref="K54" r:id="rId287"/>
    <hyperlink ref="K56" r:id="rId288"/>
    <hyperlink ref="K57" r:id="rId289"/>
    <hyperlink ref="K33" r:id="rId290"/>
    <hyperlink ref="K58" r:id="rId291"/>
    <hyperlink ref="K63" r:id="rId292"/>
    <hyperlink ref="K61" r:id="rId293"/>
    <hyperlink ref="K7" r:id="rId294"/>
    <hyperlink ref="K65" r:id="rId295"/>
    <hyperlink ref="K68" r:id="rId296"/>
    <hyperlink ref="K70" r:id="rId297"/>
    <hyperlink ref="K71" r:id="rId298"/>
    <hyperlink ref="K72" r:id="rId299"/>
    <hyperlink ref="K74" r:id="rId300"/>
    <hyperlink ref="K75" r:id="rId301"/>
    <hyperlink ref="K76" r:id="rId302"/>
    <hyperlink ref="K77" r:id="rId303"/>
    <hyperlink ref="K79" r:id="rId304"/>
    <hyperlink ref="K83" r:id="rId305"/>
    <hyperlink ref="K82" r:id="rId306"/>
    <hyperlink ref="K85" r:id="rId307"/>
    <hyperlink ref="K86" r:id="rId308"/>
    <hyperlink ref="K87" r:id="rId309"/>
    <hyperlink ref="K8" r:id="rId310"/>
    <hyperlink ref="K15" r:id="rId311"/>
    <hyperlink ref="K26" r:id="rId312"/>
    <hyperlink ref="K38" r:id="rId313"/>
    <hyperlink ref="K52" r:id="rId314"/>
    <hyperlink ref="K55" r:id="rId315"/>
    <hyperlink ref="K60" r:id="rId316"/>
    <hyperlink ref="K64" r:id="rId317"/>
    <hyperlink ref="K66" r:id="rId318"/>
    <hyperlink ref="K69" r:id="rId319"/>
    <hyperlink ref="K73" r:id="rId320"/>
    <hyperlink ref="K80" r:id="rId321"/>
    <hyperlink ref="K81" r:id="rId322"/>
    <hyperlink ref="K24" r:id="rId323"/>
    <hyperlink ref="K42" r:id="rId324"/>
    <hyperlink ref="K62" r:id="rId325"/>
    <hyperlink ref="K22" r:id="rId326"/>
    <hyperlink ref="K14" r:id="rId327"/>
    <hyperlink ref="K3" r:id="rId328"/>
    <hyperlink ref="K78" r:id="rId329"/>
    <hyperlink ref="K41" r:id="rId330"/>
    <hyperlink ref="K34" r:id="rId331" display="mailto:kiranlot1999@gmail.com"/>
    <hyperlink ref="K67" r:id="rId332" display="mailto:sanjaybajpai12@gmail.com"/>
    <hyperlink ref="K23" r:id="rId333" display="mailto:dikshantraut44@gmail.com"/>
    <hyperlink ref="K18" r:id="rId334"/>
    <hyperlink ref="K84" r:id="rId335"/>
    <hyperlink ref="K515" r:id="rId336"/>
    <hyperlink ref="K213" r:id="rId337"/>
    <hyperlink ref="K459" r:id="rId338"/>
    <hyperlink ref="K29" r:id="rId339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O5"/>
  <sheetViews>
    <sheetView workbookViewId="0">
      <selection activeCell="B3" sqref="B3"/>
    </sheetView>
  </sheetViews>
  <sheetFormatPr defaultRowHeight="15"/>
  <sheetData>
    <row r="1" spans="1:41" ht="68.25" thickBot="1">
      <c r="A1" s="1" t="s">
        <v>0</v>
      </c>
      <c r="B1" s="2" t="s">
        <v>13748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6" t="s">
        <v>40</v>
      </c>
    </row>
    <row r="2" spans="1:41" ht="90.75" thickBot="1">
      <c r="A2" s="910">
        <v>1</v>
      </c>
      <c r="B2" s="911" t="s">
        <v>13723</v>
      </c>
      <c r="C2" s="90" t="s">
        <v>13747</v>
      </c>
      <c r="D2" s="89">
        <v>9916144001</v>
      </c>
      <c r="E2" s="89" t="s">
        <v>73</v>
      </c>
      <c r="F2" t="s">
        <v>45</v>
      </c>
      <c r="G2" t="s">
        <v>13721</v>
      </c>
      <c r="H2" t="s">
        <v>13720</v>
      </c>
      <c r="I2" s="89" t="s">
        <v>12763</v>
      </c>
      <c r="J2" s="89">
        <v>4</v>
      </c>
      <c r="K2" s="92" t="s">
        <v>13746</v>
      </c>
      <c r="L2" s="89">
        <v>9791495606</v>
      </c>
      <c r="M2" s="978">
        <f>290/500</f>
        <v>0.57999999999999996</v>
      </c>
      <c r="N2" s="91" t="s">
        <v>13738</v>
      </c>
      <c r="O2" s="978">
        <f>883/1200</f>
        <v>0.73583333333333334</v>
      </c>
      <c r="P2" s="92"/>
      <c r="Q2" s="91" t="s">
        <v>13737</v>
      </c>
      <c r="R2" s="977">
        <v>0.69</v>
      </c>
      <c r="S2" s="91" t="s">
        <v>13745</v>
      </c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1" t="s">
        <v>13744</v>
      </c>
      <c r="AF2" s="89" t="s">
        <v>13743</v>
      </c>
      <c r="AG2" s="89" t="s">
        <v>13742</v>
      </c>
      <c r="AH2" s="89" t="s">
        <v>13741</v>
      </c>
      <c r="AI2" s="89">
        <v>9629262706</v>
      </c>
      <c r="AJ2" s="89" t="s">
        <v>4872</v>
      </c>
      <c r="AK2" s="89" t="s">
        <v>3834</v>
      </c>
      <c r="AL2" s="89" t="s">
        <v>1642</v>
      </c>
      <c r="AM2" s="15"/>
      <c r="AN2" s="15"/>
      <c r="AO2" s="913"/>
    </row>
    <row r="3" spans="1:41" ht="68.25" thickBot="1">
      <c r="A3" s="914">
        <v>2</v>
      </c>
      <c r="B3" s="911" t="s">
        <v>13723</v>
      </c>
      <c r="C3" s="68" t="s">
        <v>13740</v>
      </c>
      <c r="D3" s="64">
        <v>9916144003</v>
      </c>
      <c r="E3" s="64" t="s">
        <v>73</v>
      </c>
      <c r="F3" t="s">
        <v>45</v>
      </c>
      <c r="G3" t="s">
        <v>13721</v>
      </c>
      <c r="H3" t="s">
        <v>13720</v>
      </c>
      <c r="I3" s="64" t="s">
        <v>12763</v>
      </c>
      <c r="J3" s="64">
        <v>4</v>
      </c>
      <c r="K3" s="70" t="s">
        <v>13739</v>
      </c>
      <c r="L3" s="64">
        <v>8870409048</v>
      </c>
      <c r="M3" s="976">
        <f>331/500</f>
        <v>0.66200000000000003</v>
      </c>
      <c r="N3" s="69" t="s">
        <v>13738</v>
      </c>
      <c r="O3" s="976">
        <f>944/1200</f>
        <v>0.78666666666666663</v>
      </c>
      <c r="P3" s="70"/>
      <c r="Q3" s="69" t="s">
        <v>13737</v>
      </c>
      <c r="R3" s="788">
        <v>0.65500000000000003</v>
      </c>
      <c r="S3" s="69" t="s">
        <v>13736</v>
      </c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69" t="s">
        <v>13735</v>
      </c>
      <c r="AF3" s="64" t="s">
        <v>13734</v>
      </c>
      <c r="AG3" s="64" t="s">
        <v>13733</v>
      </c>
      <c r="AH3" s="64" t="s">
        <v>13732</v>
      </c>
      <c r="AI3" s="64">
        <v>9751480455</v>
      </c>
      <c r="AJ3" s="64" t="s">
        <v>4872</v>
      </c>
      <c r="AK3" s="64" t="s">
        <v>3834</v>
      </c>
      <c r="AL3" s="64" t="s">
        <v>1642</v>
      </c>
      <c r="AM3" s="20"/>
      <c r="AN3" s="20"/>
      <c r="AO3" s="917"/>
    </row>
    <row r="4" spans="1:41" ht="90.75" thickBot="1">
      <c r="A4" s="914">
        <v>3</v>
      </c>
      <c r="B4" s="911" t="s">
        <v>13723</v>
      </c>
      <c r="C4" s="68" t="s">
        <v>13731</v>
      </c>
      <c r="D4" s="64">
        <v>9916144002</v>
      </c>
      <c r="E4" s="64" t="s">
        <v>44</v>
      </c>
      <c r="F4" t="s">
        <v>45</v>
      </c>
      <c r="G4" t="s">
        <v>13721</v>
      </c>
      <c r="H4" t="s">
        <v>13720</v>
      </c>
      <c r="I4" s="64" t="s">
        <v>12763</v>
      </c>
      <c r="J4" s="64">
        <v>4</v>
      </c>
      <c r="K4" s="70" t="s">
        <v>13730</v>
      </c>
      <c r="L4" s="64">
        <v>9600898842</v>
      </c>
      <c r="M4" s="976">
        <f>326/500</f>
        <v>0.65200000000000002</v>
      </c>
      <c r="N4" s="69" t="s">
        <v>13729</v>
      </c>
      <c r="O4" s="976">
        <f>881/1200</f>
        <v>0.73416666666666663</v>
      </c>
      <c r="P4" s="70"/>
      <c r="Q4" s="69" t="s">
        <v>13728</v>
      </c>
      <c r="R4" s="788">
        <v>0.68</v>
      </c>
      <c r="S4" s="69" t="s">
        <v>13727</v>
      </c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69" t="s">
        <v>13726</v>
      </c>
      <c r="AF4" s="64"/>
      <c r="AG4" s="64" t="s">
        <v>13725</v>
      </c>
      <c r="AH4" s="64" t="s">
        <v>13724</v>
      </c>
      <c r="AI4" s="64">
        <v>9443767881</v>
      </c>
      <c r="AJ4" s="64"/>
      <c r="AK4" s="64" t="s">
        <v>3834</v>
      </c>
      <c r="AL4" s="64" t="s">
        <v>1642</v>
      </c>
      <c r="AM4" s="20"/>
      <c r="AN4" s="20"/>
      <c r="AO4" s="917"/>
    </row>
    <row r="5" spans="1:41" ht="90.75" thickBot="1">
      <c r="A5" s="919">
        <v>4</v>
      </c>
      <c r="B5" s="911" t="s">
        <v>13723</v>
      </c>
      <c r="C5" s="77" t="s">
        <v>13722</v>
      </c>
      <c r="D5" s="76">
        <v>9916144004</v>
      </c>
      <c r="E5" s="76" t="s">
        <v>44</v>
      </c>
      <c r="F5" t="s">
        <v>45</v>
      </c>
      <c r="G5" t="s">
        <v>13721</v>
      </c>
      <c r="H5" t="s">
        <v>13720</v>
      </c>
      <c r="I5" s="76" t="s">
        <v>12763</v>
      </c>
      <c r="J5" s="76">
        <v>4</v>
      </c>
      <c r="K5" s="77" t="s">
        <v>13719</v>
      </c>
      <c r="L5" s="76">
        <v>9789122259</v>
      </c>
      <c r="M5" s="975">
        <f>446/500</f>
        <v>0.89200000000000002</v>
      </c>
      <c r="N5" s="78" t="s">
        <v>13718</v>
      </c>
      <c r="O5" s="975">
        <f>830/1200</f>
        <v>0.69166666666666665</v>
      </c>
      <c r="P5" s="79"/>
      <c r="Q5" s="78" t="s">
        <v>13718</v>
      </c>
      <c r="R5" s="836">
        <v>0.75</v>
      </c>
      <c r="S5" s="78" t="s">
        <v>13717</v>
      </c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8" t="s">
        <v>13716</v>
      </c>
      <c r="AF5" s="76"/>
      <c r="AG5" s="76" t="s">
        <v>13715</v>
      </c>
      <c r="AH5" s="76" t="s">
        <v>13714</v>
      </c>
      <c r="AI5" s="798" t="s">
        <v>13713</v>
      </c>
      <c r="AJ5" s="76"/>
      <c r="AK5" s="76" t="s">
        <v>3834</v>
      </c>
      <c r="AL5" s="76" t="s">
        <v>1642</v>
      </c>
      <c r="AM5" s="35"/>
      <c r="AN5" s="35"/>
      <c r="AO5" s="92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P29"/>
  <sheetViews>
    <sheetView workbookViewId="0">
      <selection activeCell="J5" sqref="J5"/>
    </sheetView>
  </sheetViews>
  <sheetFormatPr defaultRowHeight="15"/>
  <sheetData>
    <row r="1" spans="1:42" ht="57" thickBot="1">
      <c r="A1" s="1" t="s">
        <v>0</v>
      </c>
      <c r="B1" s="2" t="s">
        <v>1</v>
      </c>
      <c r="C1" s="3" t="s">
        <v>2</v>
      </c>
      <c r="D1" s="5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1032" t="s">
        <v>10</v>
      </c>
      <c r="L1" s="3" t="s">
        <v>11</v>
      </c>
      <c r="M1" s="5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1031" t="s">
        <v>13919</v>
      </c>
      <c r="S1" s="1031" t="s">
        <v>13918</v>
      </c>
      <c r="T1" s="1031" t="s">
        <v>13917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13916</v>
      </c>
      <c r="AB1" s="3" t="s">
        <v>27</v>
      </c>
      <c r="AC1" s="3" t="s">
        <v>28</v>
      </c>
      <c r="AD1" s="3" t="s">
        <v>29</v>
      </c>
      <c r="AE1" s="5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1030" t="s">
        <v>3819</v>
      </c>
    </row>
    <row r="2" spans="1:42" ht="79.5" thickBot="1">
      <c r="A2" s="1005">
        <v>1</v>
      </c>
      <c r="B2" s="780" t="s">
        <v>13756</v>
      </c>
      <c r="C2" s="1002" t="s">
        <v>13915</v>
      </c>
      <c r="D2" s="1004">
        <v>2015016600309560</v>
      </c>
      <c r="E2" s="889" t="s">
        <v>73</v>
      </c>
      <c r="F2" t="s">
        <v>699</v>
      </c>
      <c r="G2" t="s">
        <v>13821</v>
      </c>
      <c r="H2" t="s">
        <v>13820</v>
      </c>
      <c r="I2" s="880" t="s">
        <v>13819</v>
      </c>
      <c r="J2" s="889">
        <v>2</v>
      </c>
      <c r="K2" s="1029" t="s">
        <v>13914</v>
      </c>
      <c r="L2" s="1002">
        <v>8055043576</v>
      </c>
      <c r="M2" s="1028">
        <v>0.81089999999999995</v>
      </c>
      <c r="N2" s="908" t="s">
        <v>13817</v>
      </c>
      <c r="O2" s="1027">
        <v>0.67169999999999996</v>
      </c>
      <c r="P2" s="785" t="s">
        <v>6213</v>
      </c>
      <c r="Q2" s="785" t="s">
        <v>13860</v>
      </c>
      <c r="R2" s="880"/>
      <c r="S2" s="880"/>
      <c r="T2" s="880"/>
      <c r="U2" s="1027">
        <v>0.66879999999999995</v>
      </c>
      <c r="V2" s="1027">
        <v>0.70660000000000001</v>
      </c>
      <c r="W2" s="889">
        <v>59.33</v>
      </c>
      <c r="X2" s="889">
        <v>58.28</v>
      </c>
      <c r="Y2" s="889">
        <v>59.14</v>
      </c>
      <c r="Z2" s="889">
        <v>65</v>
      </c>
      <c r="AA2" s="889">
        <v>56.85</v>
      </c>
      <c r="AB2" s="889">
        <v>67.25</v>
      </c>
      <c r="AC2" s="880"/>
      <c r="AD2" s="880" t="s">
        <v>13834</v>
      </c>
      <c r="AE2" s="784" t="s">
        <v>13913</v>
      </c>
      <c r="AF2" s="889" t="s">
        <v>13912</v>
      </c>
      <c r="AG2" s="880" t="s">
        <v>13911</v>
      </c>
      <c r="AH2" s="880" t="s">
        <v>13910</v>
      </c>
      <c r="AI2" s="880"/>
      <c r="AJ2" s="880" t="s">
        <v>169</v>
      </c>
      <c r="AK2" s="880" t="s">
        <v>13909</v>
      </c>
      <c r="AL2" s="880" t="s">
        <v>1642</v>
      </c>
      <c r="AM2" s="880"/>
      <c r="AN2" s="880"/>
      <c r="AO2" s="880"/>
      <c r="AP2" s="888"/>
    </row>
    <row r="3" spans="1:42" ht="79.5" thickBot="1">
      <c r="A3" s="907"/>
      <c r="B3" s="780" t="s">
        <v>13756</v>
      </c>
      <c r="C3" s="96" t="s">
        <v>13908</v>
      </c>
      <c r="D3" s="991">
        <v>2015016600402560</v>
      </c>
      <c r="E3" s="95" t="s">
        <v>44</v>
      </c>
      <c r="F3" t="s">
        <v>699</v>
      </c>
      <c r="G3" t="s">
        <v>13821</v>
      </c>
      <c r="H3" t="s">
        <v>13820</v>
      </c>
      <c r="I3" s="94" t="s">
        <v>13819</v>
      </c>
      <c r="J3" s="95">
        <v>1</v>
      </c>
      <c r="K3" s="1026" t="s">
        <v>13907</v>
      </c>
      <c r="L3" s="96">
        <v>7030494345</v>
      </c>
      <c r="M3" s="96">
        <v>83.37</v>
      </c>
      <c r="N3" s="906" t="s">
        <v>13817</v>
      </c>
      <c r="O3" s="181">
        <v>67.83</v>
      </c>
      <c r="P3" s="181" t="s">
        <v>6213</v>
      </c>
      <c r="Q3" s="94"/>
      <c r="R3" s="94"/>
      <c r="S3" s="94"/>
      <c r="T3" s="94"/>
      <c r="U3" s="94">
        <v>61.6</v>
      </c>
      <c r="V3" s="94">
        <v>71</v>
      </c>
      <c r="W3" s="94">
        <v>59.84</v>
      </c>
      <c r="X3" s="94">
        <v>57.23</v>
      </c>
      <c r="Y3" s="94">
        <v>50.61</v>
      </c>
      <c r="Z3" s="94">
        <v>61</v>
      </c>
      <c r="AA3" s="94">
        <v>58.71</v>
      </c>
      <c r="AB3" s="94">
        <v>62</v>
      </c>
      <c r="AC3" s="94"/>
      <c r="AD3" s="94"/>
      <c r="AE3" s="97" t="s">
        <v>13906</v>
      </c>
      <c r="AF3" s="988">
        <v>34882</v>
      </c>
      <c r="AG3" s="94" t="s">
        <v>573</v>
      </c>
      <c r="AH3" s="94" t="s">
        <v>13905</v>
      </c>
      <c r="AI3" s="94"/>
      <c r="AJ3" s="94" t="s">
        <v>150</v>
      </c>
      <c r="AK3" s="94" t="s">
        <v>60</v>
      </c>
      <c r="AL3" s="94" t="s">
        <v>1642</v>
      </c>
      <c r="AM3" s="94" t="s">
        <v>1650</v>
      </c>
      <c r="AN3" s="988">
        <v>42996</v>
      </c>
      <c r="AO3" s="94" t="s">
        <v>1650</v>
      </c>
      <c r="AP3" s="98" t="s">
        <v>13904</v>
      </c>
    </row>
    <row r="4" spans="1:42" ht="45.75" thickBot="1">
      <c r="A4" s="903">
        <v>2</v>
      </c>
      <c r="B4" s="780" t="s">
        <v>13756</v>
      </c>
      <c r="C4" s="197" t="s">
        <v>13903</v>
      </c>
      <c r="D4" s="993">
        <v>2015016601819290</v>
      </c>
      <c r="E4" s="178" t="s">
        <v>44</v>
      </c>
      <c r="F4" t="s">
        <v>699</v>
      </c>
      <c r="G4" t="s">
        <v>13821</v>
      </c>
      <c r="H4" t="s">
        <v>13820</v>
      </c>
      <c r="I4" s="877" t="s">
        <v>13819</v>
      </c>
      <c r="J4" s="178">
        <v>2</v>
      </c>
      <c r="K4" s="57" t="s">
        <v>13902</v>
      </c>
      <c r="L4" s="197">
        <v>7507140684</v>
      </c>
      <c r="M4" s="1022">
        <v>0.81089999999999995</v>
      </c>
      <c r="N4" s="879" t="s">
        <v>13817</v>
      </c>
      <c r="O4" s="793">
        <v>0.57330000000000003</v>
      </c>
      <c r="P4" s="790" t="s">
        <v>6213</v>
      </c>
      <c r="Q4" s="790" t="s">
        <v>13860</v>
      </c>
      <c r="R4" s="877"/>
      <c r="S4" s="877"/>
      <c r="T4" s="877"/>
      <c r="U4" s="178">
        <v>65</v>
      </c>
      <c r="V4" s="178">
        <v>70</v>
      </c>
      <c r="W4" s="178">
        <v>50.3</v>
      </c>
      <c r="X4" s="178">
        <v>52</v>
      </c>
      <c r="Y4" s="178">
        <v>61</v>
      </c>
      <c r="Z4" s="178">
        <v>55</v>
      </c>
      <c r="AA4" s="178">
        <v>59.69</v>
      </c>
      <c r="AB4" s="178">
        <v>70.3</v>
      </c>
      <c r="AC4" s="877"/>
      <c r="AD4" s="877" t="s">
        <v>13834</v>
      </c>
      <c r="AE4" s="177" t="s">
        <v>13901</v>
      </c>
      <c r="AF4" s="904">
        <v>34820</v>
      </c>
      <c r="AG4" s="877" t="s">
        <v>13900</v>
      </c>
      <c r="AH4" s="877" t="s">
        <v>13899</v>
      </c>
      <c r="AI4" s="877"/>
      <c r="AJ4" s="877" t="s">
        <v>150</v>
      </c>
      <c r="AK4" s="877" t="s">
        <v>3834</v>
      </c>
      <c r="AL4" s="877" t="s">
        <v>1642</v>
      </c>
      <c r="AM4" s="877"/>
      <c r="AN4" s="877"/>
      <c r="AO4" s="877"/>
      <c r="AP4" s="876"/>
    </row>
    <row r="5" spans="1:42" ht="102" thickBot="1">
      <c r="A5" s="903">
        <v>3</v>
      </c>
      <c r="B5" s="780" t="s">
        <v>13756</v>
      </c>
      <c r="C5" s="197" t="s">
        <v>13898</v>
      </c>
      <c r="D5" s="993">
        <v>201501660642933</v>
      </c>
      <c r="E5" s="178" t="s">
        <v>44</v>
      </c>
      <c r="F5" t="s">
        <v>699</v>
      </c>
      <c r="G5" t="s">
        <v>13821</v>
      </c>
      <c r="H5" t="s">
        <v>13820</v>
      </c>
      <c r="I5" s="877" t="s">
        <v>13819</v>
      </c>
      <c r="J5" s="178">
        <v>2</v>
      </c>
      <c r="K5" s="57" t="s">
        <v>13897</v>
      </c>
      <c r="L5" s="197">
        <v>8806416747</v>
      </c>
      <c r="M5" s="1022">
        <v>0.85270000000000001</v>
      </c>
      <c r="N5" s="879" t="s">
        <v>13817</v>
      </c>
      <c r="O5" s="793">
        <v>0.55830000000000002</v>
      </c>
      <c r="P5" s="790" t="s">
        <v>6213</v>
      </c>
      <c r="Q5" s="879" t="s">
        <v>13817</v>
      </c>
      <c r="R5" s="877"/>
      <c r="S5" s="877"/>
      <c r="T5" s="877"/>
      <c r="U5" s="793">
        <v>0.66239999999999999</v>
      </c>
      <c r="V5" s="793">
        <v>0.81159999999999999</v>
      </c>
      <c r="W5" s="930">
        <v>0.65529999999999999</v>
      </c>
      <c r="X5" s="178">
        <v>69.075000000000003</v>
      </c>
      <c r="Y5" s="930">
        <v>0.66300000000000003</v>
      </c>
      <c r="Z5" s="930">
        <v>0.67830000000000001</v>
      </c>
      <c r="AA5" s="930">
        <v>0.74850000000000005</v>
      </c>
      <c r="AB5" s="930">
        <v>0.81459999999999999</v>
      </c>
      <c r="AC5" s="877"/>
      <c r="AD5" s="877" t="s">
        <v>13834</v>
      </c>
      <c r="AE5" s="177" t="s">
        <v>13896</v>
      </c>
      <c r="AF5" s="178" t="s">
        <v>13895</v>
      </c>
      <c r="AG5" s="877" t="s">
        <v>13894</v>
      </c>
      <c r="AH5" s="877" t="s">
        <v>13893</v>
      </c>
      <c r="AI5" s="877"/>
      <c r="AJ5" s="877" t="s">
        <v>13824</v>
      </c>
      <c r="AK5" s="877" t="s">
        <v>13892</v>
      </c>
      <c r="AL5" s="877" t="s">
        <v>1642</v>
      </c>
      <c r="AM5" s="877"/>
      <c r="AN5" s="877"/>
      <c r="AO5" s="877"/>
      <c r="AP5" s="876"/>
    </row>
    <row r="6" spans="1:42" ht="68.25" thickBot="1">
      <c r="A6" s="903">
        <v>4</v>
      </c>
      <c r="B6" s="780" t="s">
        <v>13756</v>
      </c>
      <c r="C6" s="197" t="s">
        <v>13891</v>
      </c>
      <c r="D6" s="993">
        <v>2013016600422320</v>
      </c>
      <c r="E6" s="178" t="s">
        <v>73</v>
      </c>
      <c r="F6" t="s">
        <v>699</v>
      </c>
      <c r="G6" t="s">
        <v>13821</v>
      </c>
      <c r="H6" t="s">
        <v>13820</v>
      </c>
      <c r="I6" s="877" t="s">
        <v>13819</v>
      </c>
      <c r="J6" s="178">
        <v>2</v>
      </c>
      <c r="K6" s="57" t="s">
        <v>13890</v>
      </c>
      <c r="L6" s="197">
        <v>8806463665</v>
      </c>
      <c r="M6" s="1022">
        <v>0.66400000000000003</v>
      </c>
      <c r="N6" s="879" t="s">
        <v>13817</v>
      </c>
      <c r="O6" s="792">
        <v>0.53500000000000003</v>
      </c>
      <c r="P6" s="790" t="s">
        <v>6213</v>
      </c>
      <c r="Q6" s="790" t="s">
        <v>13860</v>
      </c>
      <c r="R6" s="877"/>
      <c r="S6" s="877"/>
      <c r="T6" s="877"/>
      <c r="U6" s="930">
        <v>0.64480000000000004</v>
      </c>
      <c r="V6" s="930">
        <v>0.7016</v>
      </c>
      <c r="W6" s="930">
        <v>0.55730000000000002</v>
      </c>
      <c r="X6" s="930">
        <v>0.58140000000000003</v>
      </c>
      <c r="Y6" s="930">
        <v>0.63849999999999996</v>
      </c>
      <c r="Z6" s="930">
        <v>0.6</v>
      </c>
      <c r="AA6" s="793">
        <v>0.63</v>
      </c>
      <c r="AB6" s="793">
        <v>0.72509999999999997</v>
      </c>
      <c r="AC6" s="877"/>
      <c r="AD6" s="877" t="s">
        <v>13834</v>
      </c>
      <c r="AE6" s="177" t="s">
        <v>13889</v>
      </c>
      <c r="AF6" s="904">
        <v>34860</v>
      </c>
      <c r="AG6" s="877" t="s">
        <v>8085</v>
      </c>
      <c r="AH6" s="877" t="s">
        <v>13888</v>
      </c>
      <c r="AI6" s="877"/>
      <c r="AJ6" s="877" t="s">
        <v>150</v>
      </c>
      <c r="AK6" s="877" t="s">
        <v>3834</v>
      </c>
      <c r="AL6" s="877" t="s">
        <v>1642</v>
      </c>
      <c r="AM6" s="877"/>
      <c r="AN6" s="877"/>
      <c r="AO6" s="877"/>
      <c r="AP6" s="876"/>
    </row>
    <row r="7" spans="1:42" ht="102" thickBot="1">
      <c r="A7" s="903">
        <v>5</v>
      </c>
      <c r="B7" s="780" t="s">
        <v>13756</v>
      </c>
      <c r="C7" s="197" t="s">
        <v>13887</v>
      </c>
      <c r="D7" s="993">
        <v>20181005505355</v>
      </c>
      <c r="E7" s="178" t="s">
        <v>44</v>
      </c>
      <c r="F7" t="s">
        <v>699</v>
      </c>
      <c r="G7" t="s">
        <v>13821</v>
      </c>
      <c r="H7" t="s">
        <v>13820</v>
      </c>
      <c r="I7" s="877" t="s">
        <v>13819</v>
      </c>
      <c r="J7" s="178">
        <v>2</v>
      </c>
      <c r="K7" s="57" t="s">
        <v>13886</v>
      </c>
      <c r="L7" s="197">
        <v>9545455655</v>
      </c>
      <c r="M7" s="169">
        <v>86.2</v>
      </c>
      <c r="N7" s="879" t="s">
        <v>13817</v>
      </c>
      <c r="O7" s="790">
        <v>69</v>
      </c>
      <c r="P7" s="790" t="s">
        <v>13885</v>
      </c>
      <c r="Q7" s="877" t="s">
        <v>13847</v>
      </c>
      <c r="R7" s="877"/>
      <c r="S7" s="877"/>
      <c r="T7" s="877"/>
      <c r="U7" s="1024"/>
      <c r="V7" s="1024"/>
      <c r="W7" s="877">
        <v>56.27</v>
      </c>
      <c r="X7" s="1024">
        <v>56.4</v>
      </c>
      <c r="Y7" s="1024"/>
      <c r="Z7" s="1024"/>
      <c r="AA7" s="1024">
        <v>61.33</v>
      </c>
      <c r="AB7" s="1024">
        <v>73.33</v>
      </c>
      <c r="AC7" s="877" t="s">
        <v>52</v>
      </c>
      <c r="AD7" s="877" t="s">
        <v>13834</v>
      </c>
      <c r="AE7" s="177" t="s">
        <v>13884</v>
      </c>
      <c r="AF7" s="877" t="s">
        <v>13883</v>
      </c>
      <c r="AG7" s="877" t="s">
        <v>13882</v>
      </c>
      <c r="AH7" s="877" t="s">
        <v>13881</v>
      </c>
      <c r="AI7" s="877"/>
      <c r="AJ7" s="877" t="s">
        <v>150</v>
      </c>
      <c r="AK7" s="877" t="s">
        <v>3834</v>
      </c>
      <c r="AL7" s="877" t="s">
        <v>1642</v>
      </c>
      <c r="AM7" s="877"/>
      <c r="AN7" s="877"/>
      <c r="AO7" s="877"/>
      <c r="AP7" s="992" t="s">
        <v>13805</v>
      </c>
    </row>
    <row r="8" spans="1:42" ht="90.75" thickBot="1">
      <c r="A8" s="903">
        <v>6</v>
      </c>
      <c r="B8" s="780" t="s">
        <v>13756</v>
      </c>
      <c r="C8" s="197" t="s">
        <v>13880</v>
      </c>
      <c r="D8" s="993">
        <v>201506600306501</v>
      </c>
      <c r="E8" s="178" t="s">
        <v>73</v>
      </c>
      <c r="F8" t="s">
        <v>699</v>
      </c>
      <c r="G8" t="s">
        <v>13821</v>
      </c>
      <c r="H8" t="s">
        <v>13820</v>
      </c>
      <c r="I8" s="877" t="s">
        <v>13819</v>
      </c>
      <c r="J8" s="178">
        <v>2</v>
      </c>
      <c r="K8" s="57" t="s">
        <v>13879</v>
      </c>
      <c r="L8" s="197">
        <v>9665338037</v>
      </c>
      <c r="M8" s="1022">
        <v>0.78800000000000003</v>
      </c>
      <c r="N8" s="879" t="s">
        <v>13817</v>
      </c>
      <c r="O8" s="793">
        <v>0.55830000000000002</v>
      </c>
      <c r="P8" s="790"/>
      <c r="Q8" s="790" t="s">
        <v>13860</v>
      </c>
      <c r="R8" s="877"/>
      <c r="S8" s="877"/>
      <c r="T8" s="877"/>
      <c r="U8" s="178">
        <v>65.44</v>
      </c>
      <c r="V8" s="178">
        <v>69.83</v>
      </c>
      <c r="W8" s="178">
        <v>61.86</v>
      </c>
      <c r="X8" s="178">
        <v>65.260000000000005</v>
      </c>
      <c r="Y8" s="178">
        <v>68.42</v>
      </c>
      <c r="Z8" s="178">
        <v>67.87</v>
      </c>
      <c r="AA8" s="178">
        <v>63.71</v>
      </c>
      <c r="AB8" s="178">
        <v>74.5</v>
      </c>
      <c r="AC8" s="877"/>
      <c r="AD8" s="877" t="s">
        <v>13834</v>
      </c>
      <c r="AE8" s="177" t="s">
        <v>13878</v>
      </c>
      <c r="AF8" s="904">
        <v>34764</v>
      </c>
      <c r="AG8" s="877" t="s">
        <v>13877</v>
      </c>
      <c r="AH8" s="877" t="s">
        <v>13876</v>
      </c>
      <c r="AI8" s="877"/>
      <c r="AJ8" s="877" t="s">
        <v>150</v>
      </c>
      <c r="AK8" s="877" t="s">
        <v>3834</v>
      </c>
      <c r="AL8" s="877" t="s">
        <v>1642</v>
      </c>
      <c r="AM8" s="877"/>
      <c r="AN8" s="877"/>
      <c r="AO8" s="877"/>
      <c r="AP8" s="876"/>
    </row>
    <row r="9" spans="1:42" ht="113.25" thickBot="1">
      <c r="A9" s="903">
        <v>7</v>
      </c>
      <c r="B9" s="780" t="s">
        <v>13756</v>
      </c>
      <c r="C9" s="197" t="s">
        <v>13875</v>
      </c>
      <c r="D9" s="993">
        <v>20181005505357</v>
      </c>
      <c r="E9" s="178" t="s">
        <v>73</v>
      </c>
      <c r="F9" t="s">
        <v>699</v>
      </c>
      <c r="G9" t="s">
        <v>13821</v>
      </c>
      <c r="H9" t="s">
        <v>13820</v>
      </c>
      <c r="I9" s="877" t="s">
        <v>13819</v>
      </c>
      <c r="J9" s="178">
        <v>2</v>
      </c>
      <c r="K9" s="57" t="s">
        <v>13874</v>
      </c>
      <c r="L9" s="197">
        <v>9096420683</v>
      </c>
      <c r="M9" s="1022">
        <v>0.75639999999999996</v>
      </c>
      <c r="N9" s="879" t="s">
        <v>13817</v>
      </c>
      <c r="O9" s="793">
        <v>0.79810000000000003</v>
      </c>
      <c r="P9" s="790" t="s">
        <v>6213</v>
      </c>
      <c r="Q9" s="790" t="s">
        <v>13873</v>
      </c>
      <c r="R9" s="877"/>
      <c r="S9" s="877"/>
      <c r="T9" s="877"/>
      <c r="U9" s="1019">
        <v>51.71</v>
      </c>
      <c r="V9" s="1019"/>
      <c r="W9" s="1019">
        <v>51.93</v>
      </c>
      <c r="X9" s="1019"/>
      <c r="Y9" s="1019">
        <v>48.8</v>
      </c>
      <c r="Z9" s="1019"/>
      <c r="AA9" s="1019">
        <v>59</v>
      </c>
      <c r="AB9" s="1019"/>
      <c r="AC9" s="877"/>
      <c r="AD9" s="877" t="s">
        <v>13834</v>
      </c>
      <c r="AE9" s="177" t="s">
        <v>13872</v>
      </c>
      <c r="AF9" s="904">
        <v>34514</v>
      </c>
      <c r="AG9" s="877" t="s">
        <v>13871</v>
      </c>
      <c r="AH9" s="877" t="s">
        <v>13870</v>
      </c>
      <c r="AI9" s="877"/>
      <c r="AJ9" s="877" t="s">
        <v>13869</v>
      </c>
      <c r="AK9" s="877" t="s">
        <v>3834</v>
      </c>
      <c r="AL9" s="877" t="s">
        <v>1642</v>
      </c>
      <c r="AM9" s="877"/>
      <c r="AN9" s="877"/>
      <c r="AO9" s="877"/>
      <c r="AP9" s="876"/>
    </row>
    <row r="10" spans="1:42" ht="90.75" thickBot="1">
      <c r="A10" s="903">
        <v>8</v>
      </c>
      <c r="B10" s="780" t="s">
        <v>13756</v>
      </c>
      <c r="C10" s="197" t="s">
        <v>13868</v>
      </c>
      <c r="D10" s="993">
        <v>20181005505356</v>
      </c>
      <c r="E10" s="178" t="s">
        <v>73</v>
      </c>
      <c r="F10" t="s">
        <v>699</v>
      </c>
      <c r="G10" t="s">
        <v>13821</v>
      </c>
      <c r="H10" t="s">
        <v>13820</v>
      </c>
      <c r="I10" s="877" t="s">
        <v>13819</v>
      </c>
      <c r="J10" s="178">
        <v>2</v>
      </c>
      <c r="K10" s="57" t="s">
        <v>13867</v>
      </c>
      <c r="L10" s="197">
        <v>7798352404</v>
      </c>
      <c r="M10" s="1022">
        <v>0.73399999999999999</v>
      </c>
      <c r="N10" s="790" t="s">
        <v>13860</v>
      </c>
      <c r="O10" s="793">
        <v>0.56000000000000005</v>
      </c>
      <c r="P10" s="790" t="s">
        <v>6213</v>
      </c>
      <c r="Q10" s="879" t="s">
        <v>13817</v>
      </c>
      <c r="R10" s="877"/>
      <c r="S10" s="877"/>
      <c r="T10" s="877"/>
      <c r="U10" s="1025">
        <v>44.92</v>
      </c>
      <c r="V10" s="1025">
        <v>46.15</v>
      </c>
      <c r="W10" s="1025">
        <v>46.8</v>
      </c>
      <c r="X10" s="1025">
        <v>45.86</v>
      </c>
      <c r="Y10" s="1025">
        <v>52</v>
      </c>
      <c r="Z10" s="1025">
        <v>56.8</v>
      </c>
      <c r="AA10" s="1025">
        <v>51.2</v>
      </c>
      <c r="AB10" s="1024">
        <v>68.260000000000005</v>
      </c>
      <c r="AC10" s="877"/>
      <c r="AD10" s="877" t="s">
        <v>13834</v>
      </c>
      <c r="AE10" s="177" t="s">
        <v>13866</v>
      </c>
      <c r="AF10" s="904" t="s">
        <v>13865</v>
      </c>
      <c r="AG10" s="877" t="s">
        <v>8565</v>
      </c>
      <c r="AH10" s="877" t="s">
        <v>13864</v>
      </c>
      <c r="AI10" s="877"/>
      <c r="AJ10" s="877" t="s">
        <v>13863</v>
      </c>
      <c r="AK10" s="877" t="s">
        <v>3834</v>
      </c>
      <c r="AL10" s="877" t="s">
        <v>1642</v>
      </c>
      <c r="AM10" s="877"/>
      <c r="AN10" s="877"/>
      <c r="AO10" s="877"/>
      <c r="AP10" s="876"/>
    </row>
    <row r="11" spans="1:42" ht="43.5" thickBot="1">
      <c r="A11" s="907"/>
      <c r="B11" s="780" t="s">
        <v>13756</v>
      </c>
      <c r="C11" s="96" t="s">
        <v>13862</v>
      </c>
      <c r="D11" s="991">
        <v>2015016600892840</v>
      </c>
      <c r="E11" s="95"/>
      <c r="F11" t="s">
        <v>699</v>
      </c>
      <c r="G11" t="s">
        <v>13821</v>
      </c>
      <c r="H11" t="s">
        <v>13820</v>
      </c>
      <c r="I11" s="94"/>
      <c r="J11" s="95">
        <v>1</v>
      </c>
      <c r="K11" s="1018" t="s">
        <v>13861</v>
      </c>
      <c r="L11" s="96">
        <v>9011315495</v>
      </c>
      <c r="M11" s="96">
        <v>74.36</v>
      </c>
      <c r="N11" s="906" t="s">
        <v>13860</v>
      </c>
      <c r="O11" s="181">
        <v>61</v>
      </c>
      <c r="P11" s="181" t="s">
        <v>6213</v>
      </c>
      <c r="Q11" s="906" t="s">
        <v>13859</v>
      </c>
      <c r="R11" s="94"/>
      <c r="S11" s="94"/>
      <c r="T11" s="94"/>
      <c r="U11" s="94">
        <v>64.48</v>
      </c>
      <c r="V11" s="94">
        <v>78.83</v>
      </c>
      <c r="W11" s="94">
        <v>53.06</v>
      </c>
      <c r="X11" s="94">
        <v>56</v>
      </c>
      <c r="Y11" s="94">
        <v>58.71</v>
      </c>
      <c r="Z11" s="94">
        <v>60</v>
      </c>
      <c r="AA11" s="94">
        <v>67.569999999999993</v>
      </c>
      <c r="AB11" s="94">
        <v>65.5</v>
      </c>
      <c r="AC11" s="94"/>
      <c r="AD11" s="94" t="s">
        <v>13834</v>
      </c>
      <c r="AE11" s="97" t="s">
        <v>13858</v>
      </c>
      <c r="AF11" s="988">
        <v>34927</v>
      </c>
      <c r="AG11" s="94" t="s">
        <v>1086</v>
      </c>
      <c r="AH11" s="94" t="s">
        <v>13857</v>
      </c>
      <c r="AI11" s="94"/>
      <c r="AJ11" s="94" t="s">
        <v>13856</v>
      </c>
      <c r="AK11" s="94" t="s">
        <v>60</v>
      </c>
      <c r="AL11" s="94" t="s">
        <v>1642</v>
      </c>
      <c r="AM11" s="94" t="s">
        <v>1650</v>
      </c>
      <c r="AN11" s="988">
        <v>43007</v>
      </c>
      <c r="AO11" s="94"/>
      <c r="AP11" s="98" t="s">
        <v>13761</v>
      </c>
    </row>
    <row r="12" spans="1:42" ht="79.5" thickBot="1">
      <c r="A12" s="903">
        <v>9</v>
      </c>
      <c r="B12" s="780" t="s">
        <v>13756</v>
      </c>
      <c r="C12" s="1023" t="s">
        <v>13855</v>
      </c>
      <c r="D12" s="993">
        <v>2011016600991480</v>
      </c>
      <c r="E12" s="178" t="s">
        <v>73</v>
      </c>
      <c r="F12" t="s">
        <v>699</v>
      </c>
      <c r="G12" t="s">
        <v>13821</v>
      </c>
      <c r="H12" t="s">
        <v>13820</v>
      </c>
      <c r="I12" s="877" t="s">
        <v>13819</v>
      </c>
      <c r="J12" s="178">
        <v>2</v>
      </c>
      <c r="K12" s="57" t="s">
        <v>13854</v>
      </c>
      <c r="L12" s="197">
        <v>8446149014</v>
      </c>
      <c r="M12" s="169">
        <v>82</v>
      </c>
      <c r="N12" s="879" t="s">
        <v>13817</v>
      </c>
      <c r="O12" s="790">
        <v>69</v>
      </c>
      <c r="P12" s="790" t="s">
        <v>6213</v>
      </c>
      <c r="Q12" s="879" t="s">
        <v>13817</v>
      </c>
      <c r="R12" s="1019">
        <v>61.36</v>
      </c>
      <c r="S12" s="1019"/>
      <c r="T12" s="930">
        <v>0.51200000000000001</v>
      </c>
      <c r="U12" s="930">
        <v>0.59199999999999997</v>
      </c>
      <c r="V12" s="930">
        <v>0.60399999999999998</v>
      </c>
      <c r="W12" s="930">
        <v>0.66800000000000004</v>
      </c>
      <c r="X12" s="793">
        <v>0.62</v>
      </c>
      <c r="Y12" s="793">
        <v>0.73370000000000002</v>
      </c>
      <c r="Z12" s="877"/>
      <c r="AA12" s="877"/>
      <c r="AB12" s="877"/>
      <c r="AC12" s="877"/>
      <c r="AD12" s="877" t="s">
        <v>13834</v>
      </c>
      <c r="AE12" s="177" t="s">
        <v>13853</v>
      </c>
      <c r="AF12" s="904">
        <v>34078</v>
      </c>
      <c r="AG12" s="877" t="s">
        <v>13852</v>
      </c>
      <c r="AH12" s="877" t="s">
        <v>13851</v>
      </c>
      <c r="AI12" s="877"/>
      <c r="AJ12" s="877" t="s">
        <v>150</v>
      </c>
      <c r="AK12" s="877" t="s">
        <v>3834</v>
      </c>
      <c r="AL12" s="877" t="s">
        <v>1642</v>
      </c>
      <c r="AM12" s="877"/>
      <c r="AN12" s="877"/>
      <c r="AO12" s="877"/>
      <c r="AP12" s="876"/>
    </row>
    <row r="13" spans="1:42" ht="158.25" thickBot="1">
      <c r="A13" s="903">
        <v>10</v>
      </c>
      <c r="B13" s="780" t="s">
        <v>13756</v>
      </c>
      <c r="C13" s="197" t="s">
        <v>13850</v>
      </c>
      <c r="D13" s="993">
        <v>2015016601356290</v>
      </c>
      <c r="E13" s="178" t="s">
        <v>73</v>
      </c>
      <c r="F13" t="s">
        <v>699</v>
      </c>
      <c r="G13" t="s">
        <v>13821</v>
      </c>
      <c r="H13" t="s">
        <v>13820</v>
      </c>
      <c r="I13" s="877" t="s">
        <v>13819</v>
      </c>
      <c r="J13" s="178">
        <v>2</v>
      </c>
      <c r="K13" s="57" t="s">
        <v>13849</v>
      </c>
      <c r="L13" s="197">
        <v>8857834205</v>
      </c>
      <c r="M13" s="1022">
        <v>0.72</v>
      </c>
      <c r="N13" s="879" t="s">
        <v>13817</v>
      </c>
      <c r="O13" s="792">
        <v>0.63</v>
      </c>
      <c r="P13" s="790" t="s">
        <v>13848</v>
      </c>
      <c r="Q13" s="877" t="s">
        <v>13847</v>
      </c>
      <c r="R13" s="178" t="s">
        <v>51</v>
      </c>
      <c r="S13" s="793" t="s">
        <v>51</v>
      </c>
      <c r="T13" s="930">
        <v>0.54149999999999998</v>
      </c>
      <c r="U13" s="930">
        <v>0.61839999999999995</v>
      </c>
      <c r="V13" s="942">
        <v>0.58460000000000001</v>
      </c>
      <c r="W13" s="930">
        <v>0.65159999999999996</v>
      </c>
      <c r="X13" s="930">
        <v>0.64280000000000004</v>
      </c>
      <c r="Y13" s="930">
        <v>0.66800000000000004</v>
      </c>
      <c r="Z13" s="877"/>
      <c r="AA13" s="877"/>
      <c r="AB13" s="877"/>
      <c r="AC13" s="877"/>
      <c r="AD13" s="877" t="s">
        <v>13834</v>
      </c>
      <c r="AE13" s="177" t="s">
        <v>13846</v>
      </c>
      <c r="AF13" s="1021">
        <v>34614</v>
      </c>
      <c r="AG13" s="877" t="s">
        <v>13845</v>
      </c>
      <c r="AH13" s="877" t="s">
        <v>13844</v>
      </c>
      <c r="AI13" s="877"/>
      <c r="AJ13" s="877" t="s">
        <v>13843</v>
      </c>
      <c r="AK13" s="877" t="s">
        <v>3834</v>
      </c>
      <c r="AL13" s="877" t="s">
        <v>1642</v>
      </c>
      <c r="AM13" s="877"/>
      <c r="AN13" s="877"/>
      <c r="AO13" s="877"/>
      <c r="AP13" s="876"/>
    </row>
    <row r="14" spans="1:42" ht="68.25" thickBot="1">
      <c r="A14" s="903">
        <v>11</v>
      </c>
      <c r="B14" s="780" t="s">
        <v>13756</v>
      </c>
      <c r="C14" s="197" t="s">
        <v>13842</v>
      </c>
      <c r="D14" s="993">
        <v>2015016601537630</v>
      </c>
      <c r="E14" s="178" t="s">
        <v>73</v>
      </c>
      <c r="F14" t="s">
        <v>699</v>
      </c>
      <c r="G14" t="s">
        <v>13821</v>
      </c>
      <c r="H14" t="s">
        <v>13820</v>
      </c>
      <c r="I14" s="877" t="s">
        <v>13819</v>
      </c>
      <c r="J14" s="178">
        <v>2</v>
      </c>
      <c r="K14" s="57" t="s">
        <v>13841</v>
      </c>
      <c r="L14" s="197">
        <v>9763002324</v>
      </c>
      <c r="M14" s="1020">
        <v>0.8145</v>
      </c>
      <c r="N14" s="879" t="s">
        <v>13817</v>
      </c>
      <c r="O14" s="792">
        <v>0.6623</v>
      </c>
      <c r="P14" s="790" t="s">
        <v>6213</v>
      </c>
      <c r="Q14" s="879" t="s">
        <v>13817</v>
      </c>
      <c r="R14" s="178">
        <v>69.44</v>
      </c>
      <c r="S14" s="793">
        <v>0.73599999999999999</v>
      </c>
      <c r="T14" s="178">
        <v>56.76</v>
      </c>
      <c r="U14" s="178">
        <v>53.38</v>
      </c>
      <c r="V14" s="178">
        <v>61.14</v>
      </c>
      <c r="W14" s="178">
        <v>62.28</v>
      </c>
      <c r="X14" s="178">
        <v>59</v>
      </c>
      <c r="Y14" s="178">
        <v>77.69</v>
      </c>
      <c r="Z14" s="877"/>
      <c r="AA14" s="877"/>
      <c r="AB14" s="877"/>
      <c r="AC14" s="877"/>
      <c r="AD14" s="877" t="s">
        <v>13834</v>
      </c>
      <c r="AE14" s="177" t="s">
        <v>13840</v>
      </c>
      <c r="AF14" s="904" t="s">
        <v>13839</v>
      </c>
      <c r="AG14" s="877" t="s">
        <v>13838</v>
      </c>
      <c r="AH14" s="877" t="s">
        <v>4670</v>
      </c>
      <c r="AI14" s="877"/>
      <c r="AJ14" s="877"/>
      <c r="AK14" s="877" t="s">
        <v>3834</v>
      </c>
      <c r="AL14" s="877" t="s">
        <v>1642</v>
      </c>
      <c r="AM14" s="877"/>
      <c r="AN14" s="877"/>
      <c r="AO14" s="877"/>
      <c r="AP14" s="876"/>
    </row>
    <row r="15" spans="1:42" ht="43.5" thickBot="1">
      <c r="A15" s="903">
        <v>12</v>
      </c>
      <c r="B15" s="780" t="s">
        <v>13756</v>
      </c>
      <c r="C15" s="197" t="s">
        <v>13837</v>
      </c>
      <c r="D15" s="169" t="s">
        <v>13836</v>
      </c>
      <c r="E15" s="178" t="s">
        <v>44</v>
      </c>
      <c r="F15" t="s">
        <v>699</v>
      </c>
      <c r="G15" t="s">
        <v>13821</v>
      </c>
      <c r="H15" t="s">
        <v>13820</v>
      </c>
      <c r="I15" s="877" t="s">
        <v>13819</v>
      </c>
      <c r="J15" s="178">
        <v>2</v>
      </c>
      <c r="K15" s="57" t="s">
        <v>13835</v>
      </c>
      <c r="L15" s="197">
        <v>8308158862</v>
      </c>
      <c r="M15" s="169">
        <v>57.01</v>
      </c>
      <c r="N15" s="879" t="s">
        <v>13817</v>
      </c>
      <c r="O15" s="790">
        <v>50.17</v>
      </c>
      <c r="P15" s="790" t="s">
        <v>6213</v>
      </c>
      <c r="Q15" s="877" t="s">
        <v>13817</v>
      </c>
      <c r="R15" s="1019">
        <v>58.08</v>
      </c>
      <c r="S15" s="1019"/>
      <c r="T15" s="877">
        <v>56.53</v>
      </c>
      <c r="U15" s="877">
        <v>57.2</v>
      </c>
      <c r="V15" s="877">
        <v>51</v>
      </c>
      <c r="W15" s="877">
        <v>62.66</v>
      </c>
      <c r="X15" s="877">
        <v>65.77</v>
      </c>
      <c r="Y15" s="877">
        <v>64</v>
      </c>
      <c r="Z15" s="877"/>
      <c r="AA15" s="877"/>
      <c r="AB15" s="877"/>
      <c r="AC15" s="877"/>
      <c r="AD15" s="877" t="s">
        <v>13834</v>
      </c>
      <c r="AE15" s="169" t="s">
        <v>13833</v>
      </c>
      <c r="AF15" s="877" t="s">
        <v>13832</v>
      </c>
      <c r="AG15" s="877" t="s">
        <v>13831</v>
      </c>
      <c r="AH15" s="877" t="s">
        <v>13830</v>
      </c>
      <c r="AI15" s="877"/>
      <c r="AJ15" s="877" t="s">
        <v>2219</v>
      </c>
      <c r="AK15" s="877" t="s">
        <v>3834</v>
      </c>
      <c r="AL15" s="877" t="s">
        <v>1642</v>
      </c>
      <c r="AM15" s="877"/>
      <c r="AN15" s="877"/>
      <c r="AO15" s="877"/>
      <c r="AP15" s="876"/>
    </row>
    <row r="16" spans="1:42" ht="102" thickBot="1">
      <c r="A16" s="907"/>
      <c r="B16" s="780" t="s">
        <v>13756</v>
      </c>
      <c r="C16" s="96" t="s">
        <v>13829</v>
      </c>
      <c r="D16" s="991">
        <v>2015016600394050</v>
      </c>
      <c r="E16" s="95" t="s">
        <v>44</v>
      </c>
      <c r="F16" t="s">
        <v>699</v>
      </c>
      <c r="G16" t="s">
        <v>13821</v>
      </c>
      <c r="H16" t="s">
        <v>13820</v>
      </c>
      <c r="I16" s="94" t="s">
        <v>13819</v>
      </c>
      <c r="J16" s="95">
        <v>1</v>
      </c>
      <c r="K16" s="1018" t="s">
        <v>13828</v>
      </c>
      <c r="L16" s="96">
        <v>9561927066</v>
      </c>
      <c r="M16" s="96">
        <v>63.2</v>
      </c>
      <c r="N16" s="906" t="s">
        <v>13817</v>
      </c>
      <c r="O16" s="181">
        <v>74.09</v>
      </c>
      <c r="P16" s="181" t="s">
        <v>2038</v>
      </c>
      <c r="Q16" s="906" t="s">
        <v>13817</v>
      </c>
      <c r="R16" s="94"/>
      <c r="S16" s="94"/>
      <c r="T16" s="94"/>
      <c r="U16" s="94"/>
      <c r="V16" s="94"/>
      <c r="W16" s="94">
        <v>60.8</v>
      </c>
      <c r="X16" s="94">
        <v>53.85</v>
      </c>
      <c r="Y16" s="94">
        <v>64.42</v>
      </c>
      <c r="Z16" s="94">
        <v>60.12</v>
      </c>
      <c r="AA16" s="94">
        <v>65</v>
      </c>
      <c r="AB16" s="94">
        <v>72.25</v>
      </c>
      <c r="AC16" s="94"/>
      <c r="AD16" s="94"/>
      <c r="AE16" s="97" t="s">
        <v>13827</v>
      </c>
      <c r="AF16" s="988">
        <v>34895</v>
      </c>
      <c r="AG16" s="94" t="s">
        <v>13826</v>
      </c>
      <c r="AH16" s="94" t="s">
        <v>13825</v>
      </c>
      <c r="AI16" s="94"/>
      <c r="AJ16" s="94" t="s">
        <v>13824</v>
      </c>
      <c r="AK16" s="94" t="s">
        <v>3473</v>
      </c>
      <c r="AL16" s="94" t="s">
        <v>1642</v>
      </c>
      <c r="AM16" s="94" t="s">
        <v>1650</v>
      </c>
      <c r="AN16" s="988">
        <v>43061</v>
      </c>
      <c r="AO16" s="94" t="s">
        <v>1650</v>
      </c>
      <c r="AP16" s="1017" t="s">
        <v>13823</v>
      </c>
    </row>
    <row r="17" spans="1:42" ht="68.25" thickBot="1">
      <c r="A17" s="1016"/>
      <c r="B17" s="780" t="s">
        <v>13756</v>
      </c>
      <c r="C17" s="1012" t="s">
        <v>13822</v>
      </c>
      <c r="D17" s="1015">
        <v>2015016600896840</v>
      </c>
      <c r="E17" s="1014" t="s">
        <v>44</v>
      </c>
      <c r="F17" t="s">
        <v>699</v>
      </c>
      <c r="G17" t="s">
        <v>13821</v>
      </c>
      <c r="H17" t="s">
        <v>13820</v>
      </c>
      <c r="I17" s="1007" t="s">
        <v>13819</v>
      </c>
      <c r="J17" s="1014">
        <v>1</v>
      </c>
      <c r="K17" s="1013" t="s">
        <v>13818</v>
      </c>
      <c r="L17" s="1012">
        <v>9503134394</v>
      </c>
      <c r="M17" s="1012">
        <v>78.36</v>
      </c>
      <c r="N17" s="1010" t="s">
        <v>13817</v>
      </c>
      <c r="O17" s="1011">
        <v>69.12</v>
      </c>
      <c r="P17" s="1011" t="s">
        <v>2038</v>
      </c>
      <c r="Q17" s="1010" t="s">
        <v>13817</v>
      </c>
      <c r="R17" s="1007"/>
      <c r="S17" s="1007"/>
      <c r="T17" s="1007"/>
      <c r="U17" s="1007"/>
      <c r="V17" s="1007"/>
      <c r="W17" s="1007">
        <v>57.07</v>
      </c>
      <c r="X17" s="1007">
        <v>58.61</v>
      </c>
      <c r="Y17" s="1007">
        <v>60.92</v>
      </c>
      <c r="Z17" s="1007">
        <v>64</v>
      </c>
      <c r="AA17" s="1007">
        <v>68</v>
      </c>
      <c r="AB17" s="1007">
        <v>72</v>
      </c>
      <c r="AC17" s="1007"/>
      <c r="AD17" s="1007"/>
      <c r="AE17" s="1009" t="s">
        <v>13816</v>
      </c>
      <c r="AF17" s="1008">
        <v>34432</v>
      </c>
      <c r="AG17" s="1007" t="s">
        <v>13815</v>
      </c>
      <c r="AH17" s="1007" t="s">
        <v>69</v>
      </c>
      <c r="AI17" s="1007"/>
      <c r="AJ17" s="1007" t="s">
        <v>169</v>
      </c>
      <c r="AK17" s="1007" t="s">
        <v>3834</v>
      </c>
      <c r="AL17" s="1007" t="s">
        <v>1642</v>
      </c>
      <c r="AM17" s="1007" t="s">
        <v>1650</v>
      </c>
      <c r="AN17" s="1008">
        <v>43011</v>
      </c>
      <c r="AO17" s="1007" t="s">
        <v>1650</v>
      </c>
      <c r="AP17" s="1006" t="s">
        <v>13761</v>
      </c>
    </row>
    <row r="18" spans="1:42" ht="102" thickBot="1">
      <c r="A18" s="1005">
        <v>1</v>
      </c>
      <c r="B18" s="780" t="s">
        <v>13756</v>
      </c>
      <c r="C18" s="54" t="s">
        <v>13814</v>
      </c>
      <c r="D18" s="1004">
        <v>2015016600398230</v>
      </c>
      <c r="E18" s="889" t="s">
        <v>11656</v>
      </c>
      <c r="F18" t="s">
        <v>699</v>
      </c>
      <c r="G18" t="s">
        <v>13754</v>
      </c>
      <c r="H18" t="s">
        <v>13753</v>
      </c>
      <c r="I18" s="880" t="s">
        <v>12901</v>
      </c>
      <c r="J18" s="889">
        <v>2</v>
      </c>
      <c r="K18" s="1003" t="s">
        <v>13813</v>
      </c>
      <c r="L18" s="1002">
        <v>9730330783</v>
      </c>
      <c r="M18" s="781">
        <v>62.6</v>
      </c>
      <c r="N18" s="908" t="s">
        <v>13752</v>
      </c>
      <c r="O18" s="785">
        <v>64.86</v>
      </c>
      <c r="P18" s="785" t="s">
        <v>2038</v>
      </c>
      <c r="Q18" s="908" t="s">
        <v>13763</v>
      </c>
      <c r="R18" s="908"/>
      <c r="S18" s="908"/>
      <c r="T18" s="908"/>
      <c r="U18" s="880"/>
      <c r="V18" s="880"/>
      <c r="W18" s="880">
        <v>55</v>
      </c>
      <c r="X18" s="880">
        <v>56</v>
      </c>
      <c r="Y18" s="880">
        <v>58</v>
      </c>
      <c r="Z18" s="880">
        <v>60</v>
      </c>
      <c r="AA18" s="880">
        <v>69</v>
      </c>
      <c r="AB18" s="880">
        <v>75.459999999999994</v>
      </c>
      <c r="AC18" s="880"/>
      <c r="AD18" s="880" t="s">
        <v>13751</v>
      </c>
      <c r="AE18" s="784" t="s">
        <v>13812</v>
      </c>
      <c r="AF18" s="1001">
        <v>34886</v>
      </c>
      <c r="AG18" s="880" t="s">
        <v>13811</v>
      </c>
      <c r="AH18" s="880" t="s">
        <v>13810</v>
      </c>
      <c r="AI18" s="880">
        <v>9860667053</v>
      </c>
      <c r="AJ18" s="880" t="s">
        <v>178</v>
      </c>
      <c r="AK18" s="880" t="s">
        <v>3473</v>
      </c>
      <c r="AL18" s="880" t="s">
        <v>61</v>
      </c>
      <c r="AM18" s="880"/>
      <c r="AN18" s="880"/>
      <c r="AO18" s="880"/>
      <c r="AP18" s="1000" t="s">
        <v>13766</v>
      </c>
    </row>
    <row r="19" spans="1:42" ht="102" thickBot="1">
      <c r="A19" s="903">
        <v>2</v>
      </c>
      <c r="B19" s="780" t="s">
        <v>13756</v>
      </c>
      <c r="C19" s="24" t="s">
        <v>13809</v>
      </c>
      <c r="D19" s="993">
        <v>20181005505353</v>
      </c>
      <c r="E19" s="178" t="s">
        <v>12105</v>
      </c>
      <c r="F19" t="s">
        <v>699</v>
      </c>
      <c r="G19" t="s">
        <v>13754</v>
      </c>
      <c r="H19" t="s">
        <v>13753</v>
      </c>
      <c r="I19" s="877" t="s">
        <v>12901</v>
      </c>
      <c r="J19" s="178">
        <v>2</v>
      </c>
      <c r="K19" s="986" t="s">
        <v>13808</v>
      </c>
      <c r="L19" s="197">
        <v>9860972402</v>
      </c>
      <c r="M19" s="169">
        <v>76.61</v>
      </c>
      <c r="N19" s="879" t="s">
        <v>13752</v>
      </c>
      <c r="O19" s="790">
        <v>68.97</v>
      </c>
      <c r="P19" s="790" t="s">
        <v>2038</v>
      </c>
      <c r="Q19" s="877" t="s">
        <v>13770</v>
      </c>
      <c r="R19" s="877"/>
      <c r="S19" s="877"/>
      <c r="T19" s="877"/>
      <c r="U19" s="877"/>
      <c r="V19" s="877"/>
      <c r="W19" s="877">
        <v>47</v>
      </c>
      <c r="X19" s="877">
        <v>47.86</v>
      </c>
      <c r="Y19" s="877">
        <v>50.66</v>
      </c>
      <c r="Z19" s="877">
        <v>48.66</v>
      </c>
      <c r="AA19" s="877">
        <v>57.46</v>
      </c>
      <c r="AB19" s="877">
        <v>64.13</v>
      </c>
      <c r="AC19" s="877" t="s">
        <v>52</v>
      </c>
      <c r="AD19" s="877" t="s">
        <v>13751</v>
      </c>
      <c r="AE19" s="177" t="s">
        <v>13807</v>
      </c>
      <c r="AF19" s="985">
        <v>33547</v>
      </c>
      <c r="AG19" s="877" t="s">
        <v>223</v>
      </c>
      <c r="AH19" s="877" t="s">
        <v>13806</v>
      </c>
      <c r="AI19" s="877">
        <v>9860928334</v>
      </c>
      <c r="AJ19" s="877" t="s">
        <v>788</v>
      </c>
      <c r="AK19" s="877" t="s">
        <v>60</v>
      </c>
      <c r="AL19" s="877" t="s">
        <v>61</v>
      </c>
      <c r="AM19" s="877"/>
      <c r="AN19" s="877"/>
      <c r="AO19" s="877"/>
      <c r="AP19" s="992" t="s">
        <v>13805</v>
      </c>
    </row>
    <row r="20" spans="1:42" ht="90.75" thickBot="1">
      <c r="A20" s="903">
        <v>3</v>
      </c>
      <c r="B20" s="780" t="s">
        <v>13756</v>
      </c>
      <c r="C20" s="29" t="s">
        <v>13804</v>
      </c>
      <c r="D20" s="993">
        <v>2013016600646310</v>
      </c>
      <c r="E20" s="178" t="s">
        <v>12105</v>
      </c>
      <c r="F20" t="s">
        <v>699</v>
      </c>
      <c r="G20" t="s">
        <v>13754</v>
      </c>
      <c r="H20" t="s">
        <v>13753</v>
      </c>
      <c r="I20" s="877" t="s">
        <v>12901</v>
      </c>
      <c r="J20" s="178">
        <v>2</v>
      </c>
      <c r="K20" s="986" t="s">
        <v>13803</v>
      </c>
      <c r="L20" s="197">
        <v>8446696113</v>
      </c>
      <c r="M20" s="169">
        <v>79</v>
      </c>
      <c r="N20" s="877" t="s">
        <v>13802</v>
      </c>
      <c r="O20" s="790">
        <v>58.17</v>
      </c>
      <c r="P20" s="790" t="s">
        <v>109</v>
      </c>
      <c r="Q20" s="879" t="s">
        <v>13763</v>
      </c>
      <c r="R20" s="877"/>
      <c r="S20" s="877"/>
      <c r="T20" s="877"/>
      <c r="U20" s="877">
        <v>67.84</v>
      </c>
      <c r="V20" s="877">
        <v>66.83</v>
      </c>
      <c r="W20" s="877">
        <v>58.61</v>
      </c>
      <c r="X20" s="877">
        <v>60.15</v>
      </c>
      <c r="Y20" s="877">
        <v>56.76</v>
      </c>
      <c r="Z20" s="877">
        <v>65.16</v>
      </c>
      <c r="AA20" s="877">
        <v>68.72</v>
      </c>
      <c r="AB20" s="877">
        <v>66.150000000000006</v>
      </c>
      <c r="AC20" s="877" t="s">
        <v>52</v>
      </c>
      <c r="AD20" s="877" t="s">
        <v>13751</v>
      </c>
      <c r="AE20" s="177" t="s">
        <v>13801</v>
      </c>
      <c r="AF20" s="985">
        <v>34814</v>
      </c>
      <c r="AG20" s="877" t="s">
        <v>13800</v>
      </c>
      <c r="AH20" s="877" t="s">
        <v>480</v>
      </c>
      <c r="AI20" s="877">
        <v>9975821888</v>
      </c>
      <c r="AJ20" s="877" t="s">
        <v>169</v>
      </c>
      <c r="AK20" s="877" t="s">
        <v>60</v>
      </c>
      <c r="AL20" s="877" t="s">
        <v>61</v>
      </c>
      <c r="AM20" s="877"/>
      <c r="AN20" s="877"/>
      <c r="AO20" s="877"/>
      <c r="AP20" s="876"/>
    </row>
    <row r="21" spans="1:42" ht="79.5" thickBot="1">
      <c r="A21" s="907"/>
      <c r="B21" s="780" t="s">
        <v>13756</v>
      </c>
      <c r="C21" s="97" t="s">
        <v>13799</v>
      </c>
      <c r="D21" s="991">
        <v>2015016601583190</v>
      </c>
      <c r="E21" s="95" t="s">
        <v>11656</v>
      </c>
      <c r="F21" t="s">
        <v>699</v>
      </c>
      <c r="G21" t="s">
        <v>13754</v>
      </c>
      <c r="H21" t="s">
        <v>13753</v>
      </c>
      <c r="I21" s="94" t="s">
        <v>12901</v>
      </c>
      <c r="J21" s="95">
        <v>1</v>
      </c>
      <c r="K21" s="990" t="s">
        <v>13798</v>
      </c>
      <c r="L21" s="96">
        <v>7517327730</v>
      </c>
      <c r="M21" s="96">
        <v>70.92</v>
      </c>
      <c r="N21" s="906" t="s">
        <v>13752</v>
      </c>
      <c r="O21" s="181">
        <v>56.32</v>
      </c>
      <c r="P21" s="181" t="s">
        <v>2038</v>
      </c>
      <c r="Q21" s="906" t="s">
        <v>13763</v>
      </c>
      <c r="R21" s="995"/>
      <c r="S21" s="995"/>
      <c r="T21" s="995"/>
      <c r="U21" s="995"/>
      <c r="V21" s="995"/>
      <c r="W21" s="995">
        <v>53.69</v>
      </c>
      <c r="X21" s="995">
        <v>56.46</v>
      </c>
      <c r="Y21" s="995">
        <v>54</v>
      </c>
      <c r="Z21" s="995">
        <v>60.16</v>
      </c>
      <c r="AA21" s="995">
        <v>58.18</v>
      </c>
      <c r="AB21" s="995">
        <v>74.92</v>
      </c>
      <c r="AC21" s="995"/>
      <c r="AD21" s="995" t="s">
        <v>13797</v>
      </c>
      <c r="AE21" s="998" t="s">
        <v>13796</v>
      </c>
      <c r="AF21" s="997">
        <v>34308</v>
      </c>
      <c r="AG21" s="995" t="s">
        <v>595</v>
      </c>
      <c r="AH21" s="995" t="s">
        <v>877</v>
      </c>
      <c r="AI21" s="995"/>
      <c r="AJ21" s="995" t="s">
        <v>2247</v>
      </c>
      <c r="AK21" s="995" t="s">
        <v>60</v>
      </c>
      <c r="AL21" s="877" t="s">
        <v>61</v>
      </c>
      <c r="AM21" s="995" t="s">
        <v>559</v>
      </c>
      <c r="AN21" s="996">
        <v>43074</v>
      </c>
      <c r="AO21" s="995"/>
      <c r="AP21" s="994" t="s">
        <v>13795</v>
      </c>
    </row>
    <row r="22" spans="1:42" ht="43.5" thickBot="1">
      <c r="A22" s="907"/>
      <c r="B22" s="780" t="s">
        <v>13756</v>
      </c>
      <c r="C22" s="97" t="s">
        <v>13794</v>
      </c>
      <c r="D22" s="991">
        <v>2015016602366650</v>
      </c>
      <c r="E22" s="95" t="s">
        <v>11656</v>
      </c>
      <c r="F22" t="s">
        <v>699</v>
      </c>
      <c r="G22" t="s">
        <v>13754</v>
      </c>
      <c r="H22" t="s">
        <v>13753</v>
      </c>
      <c r="I22" s="94" t="s">
        <v>12901</v>
      </c>
      <c r="J22" s="95">
        <v>1</v>
      </c>
      <c r="K22" s="990" t="s">
        <v>13793</v>
      </c>
      <c r="L22" s="96">
        <v>7745846325</v>
      </c>
      <c r="M22" s="96">
        <v>77.64</v>
      </c>
      <c r="N22" s="906" t="s">
        <v>13752</v>
      </c>
      <c r="O22" s="181">
        <v>52.62</v>
      </c>
      <c r="P22" s="181" t="s">
        <v>109</v>
      </c>
      <c r="Q22" s="906" t="s">
        <v>13752</v>
      </c>
      <c r="R22" s="995">
        <v>53</v>
      </c>
      <c r="S22" s="995">
        <v>53</v>
      </c>
      <c r="T22" s="995">
        <v>53</v>
      </c>
      <c r="U22" s="995"/>
      <c r="V22" s="995"/>
      <c r="W22" s="995"/>
      <c r="X22" s="995"/>
      <c r="Y22" s="995"/>
      <c r="Z22" s="995"/>
      <c r="AA22" s="995"/>
      <c r="AB22" s="995"/>
      <c r="AC22" s="995"/>
      <c r="AD22" s="995"/>
      <c r="AE22" s="999"/>
      <c r="AF22" s="997">
        <v>35508</v>
      </c>
      <c r="AG22" s="995" t="s">
        <v>13792</v>
      </c>
      <c r="AH22" s="995" t="s">
        <v>13791</v>
      </c>
      <c r="AI22" s="995"/>
      <c r="AJ22" s="995" t="s">
        <v>933</v>
      </c>
      <c r="AK22" s="995" t="s">
        <v>60</v>
      </c>
      <c r="AL22" s="877" t="s">
        <v>61</v>
      </c>
      <c r="AM22" s="995" t="s">
        <v>559</v>
      </c>
      <c r="AN22" s="996">
        <v>43045</v>
      </c>
      <c r="AO22" s="995"/>
      <c r="AP22" s="994" t="s">
        <v>13761</v>
      </c>
    </row>
    <row r="23" spans="1:42" ht="102" thickBot="1">
      <c r="A23" s="907"/>
      <c r="B23" s="780" t="s">
        <v>13756</v>
      </c>
      <c r="C23" s="97" t="s">
        <v>13790</v>
      </c>
      <c r="D23" s="991">
        <v>2015016600644610</v>
      </c>
      <c r="E23" s="95" t="s">
        <v>12105</v>
      </c>
      <c r="F23" t="s">
        <v>699</v>
      </c>
      <c r="G23" t="s">
        <v>13754</v>
      </c>
      <c r="H23" t="s">
        <v>13753</v>
      </c>
      <c r="I23" s="94" t="s">
        <v>12901</v>
      </c>
      <c r="J23" s="95">
        <v>1</v>
      </c>
      <c r="K23" s="990" t="s">
        <v>13789</v>
      </c>
      <c r="L23" s="96">
        <v>9970635980</v>
      </c>
      <c r="M23" s="96">
        <v>77.599999999999994</v>
      </c>
      <c r="N23" s="906" t="s">
        <v>13752</v>
      </c>
      <c r="O23" s="181">
        <v>69.31</v>
      </c>
      <c r="P23" s="181" t="s">
        <v>2038</v>
      </c>
      <c r="Q23" s="94" t="s">
        <v>13770</v>
      </c>
      <c r="R23" s="995"/>
      <c r="S23" s="995"/>
      <c r="T23" s="995"/>
      <c r="U23" s="995"/>
      <c r="V23" s="995"/>
      <c r="W23" s="995">
        <v>60</v>
      </c>
      <c r="X23" s="995">
        <v>62.3</v>
      </c>
      <c r="Y23" s="995">
        <v>65.42</v>
      </c>
      <c r="Z23" s="995">
        <v>66.459999999999994</v>
      </c>
      <c r="AA23" s="995">
        <v>56.15</v>
      </c>
      <c r="AB23" s="995">
        <v>71.69</v>
      </c>
      <c r="AC23" s="995"/>
      <c r="AD23" s="995" t="s">
        <v>13751</v>
      </c>
      <c r="AE23" s="998" t="s">
        <v>13788</v>
      </c>
      <c r="AF23" s="997">
        <v>35011</v>
      </c>
      <c r="AG23" s="995" t="s">
        <v>13787</v>
      </c>
      <c r="AH23" s="995" t="s">
        <v>13786</v>
      </c>
      <c r="AI23" s="995">
        <v>9665174626</v>
      </c>
      <c r="AJ23" s="995" t="s">
        <v>13785</v>
      </c>
      <c r="AK23" s="995" t="s">
        <v>60</v>
      </c>
      <c r="AL23" s="877" t="s">
        <v>61</v>
      </c>
      <c r="AM23" s="995" t="s">
        <v>559</v>
      </c>
      <c r="AN23" s="996">
        <v>43073</v>
      </c>
      <c r="AO23" s="995"/>
      <c r="AP23" s="994" t="s">
        <v>13761</v>
      </c>
    </row>
    <row r="24" spans="1:42" ht="90.75" thickBot="1">
      <c r="A24" s="903">
        <v>4</v>
      </c>
      <c r="B24" s="780" t="s">
        <v>13756</v>
      </c>
      <c r="C24" s="29" t="s">
        <v>13784</v>
      </c>
      <c r="D24" s="993">
        <v>2012016600387970</v>
      </c>
      <c r="E24" s="178" t="s">
        <v>11656</v>
      </c>
      <c r="F24" t="s">
        <v>699</v>
      </c>
      <c r="G24" t="s">
        <v>13754</v>
      </c>
      <c r="H24" t="s">
        <v>13753</v>
      </c>
      <c r="I24" s="877" t="s">
        <v>12901</v>
      </c>
      <c r="J24" s="178">
        <v>2</v>
      </c>
      <c r="K24" s="986" t="s">
        <v>13783</v>
      </c>
      <c r="L24" s="197">
        <v>8208636018</v>
      </c>
      <c r="M24" s="169">
        <v>71.2</v>
      </c>
      <c r="N24" s="879" t="s">
        <v>13752</v>
      </c>
      <c r="O24" s="790">
        <v>54.83</v>
      </c>
      <c r="P24" s="790" t="s">
        <v>109</v>
      </c>
      <c r="Q24" s="879" t="s">
        <v>13763</v>
      </c>
      <c r="R24" s="879"/>
      <c r="S24" s="879"/>
      <c r="T24" s="879"/>
      <c r="U24" s="877">
        <v>50</v>
      </c>
      <c r="V24" s="877">
        <v>46</v>
      </c>
      <c r="W24" s="877"/>
      <c r="X24" s="877"/>
      <c r="Y24" s="877">
        <v>52</v>
      </c>
      <c r="Z24" s="877">
        <v>60</v>
      </c>
      <c r="AA24" s="877"/>
      <c r="AB24" s="877"/>
      <c r="AC24" s="877" t="s">
        <v>52</v>
      </c>
      <c r="AD24" s="877" t="s">
        <v>13751</v>
      </c>
      <c r="AE24" s="177" t="s">
        <v>13782</v>
      </c>
      <c r="AF24" s="985">
        <v>34536</v>
      </c>
      <c r="AG24" s="877" t="s">
        <v>13781</v>
      </c>
      <c r="AH24" s="877" t="s">
        <v>13780</v>
      </c>
      <c r="AI24" s="877">
        <v>78208636018</v>
      </c>
      <c r="AJ24" s="877" t="s">
        <v>13779</v>
      </c>
      <c r="AK24" s="877" t="s">
        <v>60</v>
      </c>
      <c r="AL24" s="877" t="s">
        <v>61</v>
      </c>
      <c r="AM24" s="877"/>
      <c r="AN24" s="877"/>
      <c r="AO24" s="877"/>
      <c r="AP24" s="992" t="s">
        <v>13778</v>
      </c>
    </row>
    <row r="25" spans="1:42" ht="57" thickBot="1">
      <c r="A25" s="903">
        <v>5</v>
      </c>
      <c r="B25" s="780" t="s">
        <v>13756</v>
      </c>
      <c r="C25" s="29" t="s">
        <v>13777</v>
      </c>
      <c r="D25" s="993">
        <v>2015016601213900</v>
      </c>
      <c r="E25" s="178" t="s">
        <v>12105</v>
      </c>
      <c r="F25" t="s">
        <v>699</v>
      </c>
      <c r="G25" t="s">
        <v>13754</v>
      </c>
      <c r="H25" t="s">
        <v>13753</v>
      </c>
      <c r="I25" s="877" t="s">
        <v>12901</v>
      </c>
      <c r="J25" s="178">
        <v>2</v>
      </c>
      <c r="K25" s="986" t="s">
        <v>13776</v>
      </c>
      <c r="L25" s="197">
        <v>8208978767</v>
      </c>
      <c r="M25" s="169">
        <v>68.400000000000006</v>
      </c>
      <c r="N25" s="879" t="s">
        <v>13752</v>
      </c>
      <c r="O25" s="790">
        <v>57.17</v>
      </c>
      <c r="P25" s="790" t="s">
        <v>109</v>
      </c>
      <c r="Q25" s="879" t="s">
        <v>13763</v>
      </c>
      <c r="R25" s="877">
        <v>49.3</v>
      </c>
      <c r="S25" s="877">
        <v>50.6</v>
      </c>
      <c r="T25" s="877">
        <v>49.1</v>
      </c>
      <c r="U25" s="877"/>
      <c r="V25" s="877"/>
      <c r="W25" s="877"/>
      <c r="X25" s="877"/>
      <c r="Y25" s="877"/>
      <c r="Z25" s="877"/>
      <c r="AA25" s="877"/>
      <c r="AB25" s="877"/>
      <c r="AC25" s="877" t="s">
        <v>52</v>
      </c>
      <c r="AD25" s="877" t="s">
        <v>13751</v>
      </c>
      <c r="AE25" s="177" t="s">
        <v>13775</v>
      </c>
      <c r="AF25" s="985">
        <v>35044</v>
      </c>
      <c r="AG25" s="877" t="s">
        <v>1803</v>
      </c>
      <c r="AH25" s="877" t="s">
        <v>13774</v>
      </c>
      <c r="AI25" s="877">
        <v>9403341754</v>
      </c>
      <c r="AJ25" s="877" t="s">
        <v>788</v>
      </c>
      <c r="AK25" s="877" t="s">
        <v>60</v>
      </c>
      <c r="AL25" s="877" t="s">
        <v>61</v>
      </c>
      <c r="AM25" s="877"/>
      <c r="AN25" s="877"/>
      <c r="AO25" s="877"/>
      <c r="AP25" s="876" t="s">
        <v>13773</v>
      </c>
    </row>
    <row r="26" spans="1:42" ht="102" thickBot="1">
      <c r="A26" s="903">
        <v>6</v>
      </c>
      <c r="B26" s="780" t="s">
        <v>13756</v>
      </c>
      <c r="C26" s="29" t="s">
        <v>13772</v>
      </c>
      <c r="D26" s="993">
        <v>2015016600400700</v>
      </c>
      <c r="E26" s="178" t="s">
        <v>11656</v>
      </c>
      <c r="F26" t="s">
        <v>699</v>
      </c>
      <c r="G26" t="s">
        <v>13754</v>
      </c>
      <c r="H26" t="s">
        <v>13753</v>
      </c>
      <c r="I26" s="877" t="s">
        <v>12901</v>
      </c>
      <c r="J26" s="178">
        <v>2</v>
      </c>
      <c r="K26" s="986" t="s">
        <v>13771</v>
      </c>
      <c r="L26" s="197">
        <v>9975015847</v>
      </c>
      <c r="M26" s="169">
        <v>68.400000000000006</v>
      </c>
      <c r="N26" s="879" t="s">
        <v>13752</v>
      </c>
      <c r="O26" s="790">
        <v>69.930000000000007</v>
      </c>
      <c r="P26" s="790" t="s">
        <v>2038</v>
      </c>
      <c r="Q26" s="877" t="s">
        <v>13770</v>
      </c>
      <c r="R26" s="877"/>
      <c r="S26" s="877"/>
      <c r="T26" s="877"/>
      <c r="U26" s="877"/>
      <c r="V26" s="877"/>
      <c r="W26" s="877">
        <v>54.14</v>
      </c>
      <c r="X26" s="877">
        <v>51</v>
      </c>
      <c r="Y26" s="877">
        <v>58</v>
      </c>
      <c r="Z26" s="877">
        <v>63.53</v>
      </c>
      <c r="AA26" s="877">
        <v>58.9</v>
      </c>
      <c r="AB26" s="877">
        <v>65.84</v>
      </c>
      <c r="AC26" s="877"/>
      <c r="AD26" s="877" t="s">
        <v>13769</v>
      </c>
      <c r="AE26" s="177" t="s">
        <v>13768</v>
      </c>
      <c r="AF26" s="985">
        <v>33037</v>
      </c>
      <c r="AG26" s="877" t="s">
        <v>13767</v>
      </c>
      <c r="AH26" s="877" t="s">
        <v>1159</v>
      </c>
      <c r="AI26" s="877">
        <v>7057884161</v>
      </c>
      <c r="AJ26" s="877" t="s">
        <v>150</v>
      </c>
      <c r="AK26" s="877" t="s">
        <v>60</v>
      </c>
      <c r="AL26" s="877" t="s">
        <v>61</v>
      </c>
      <c r="AM26" s="877"/>
      <c r="AN26" s="877"/>
      <c r="AO26" s="877"/>
      <c r="AP26" s="992" t="s">
        <v>13766</v>
      </c>
    </row>
    <row r="27" spans="1:42" ht="79.5" thickBot="1">
      <c r="A27" s="907"/>
      <c r="B27" s="780" t="s">
        <v>13756</v>
      </c>
      <c r="C27" s="97" t="s">
        <v>13765</v>
      </c>
      <c r="D27" s="991">
        <v>2015016600648560</v>
      </c>
      <c r="E27" s="95" t="s">
        <v>11656</v>
      </c>
      <c r="F27" t="s">
        <v>699</v>
      </c>
      <c r="G27" t="s">
        <v>13754</v>
      </c>
      <c r="H27" t="s">
        <v>13753</v>
      </c>
      <c r="I27" s="94" t="s">
        <v>12901</v>
      </c>
      <c r="J27" s="95">
        <v>1</v>
      </c>
      <c r="K27" s="990" t="s">
        <v>13764</v>
      </c>
      <c r="L27" s="96">
        <v>8208907726</v>
      </c>
      <c r="M27" s="96">
        <v>63.69</v>
      </c>
      <c r="N27" s="94" t="s">
        <v>9296</v>
      </c>
      <c r="O27" s="181"/>
      <c r="P27" s="181" t="s">
        <v>2038</v>
      </c>
      <c r="Q27" s="906" t="s">
        <v>13763</v>
      </c>
      <c r="R27" s="906"/>
      <c r="S27" s="906"/>
      <c r="T27" s="906"/>
      <c r="U27" s="94"/>
      <c r="V27" s="94"/>
      <c r="W27" s="94">
        <v>55.07</v>
      </c>
      <c r="X27" s="94">
        <v>55.38</v>
      </c>
      <c r="Y27" s="94">
        <v>52.13</v>
      </c>
      <c r="Z27" s="94">
        <v>57.66</v>
      </c>
      <c r="AA27" s="94">
        <v>60.46</v>
      </c>
      <c r="AB27" s="94">
        <v>66.760000000000005</v>
      </c>
      <c r="AC27" s="94"/>
      <c r="AD27" s="94"/>
      <c r="AE27" s="97" t="s">
        <v>13762</v>
      </c>
      <c r="AF27" s="989">
        <v>33607</v>
      </c>
      <c r="AG27" s="94" t="s">
        <v>317</v>
      </c>
      <c r="AH27" s="94" t="s">
        <v>257</v>
      </c>
      <c r="AI27" s="94"/>
      <c r="AJ27" s="94"/>
      <c r="AK27" s="94" t="s">
        <v>60</v>
      </c>
      <c r="AL27" s="94" t="s">
        <v>61</v>
      </c>
      <c r="AM27" s="94" t="s">
        <v>559</v>
      </c>
      <c r="AN27" s="988">
        <v>43073</v>
      </c>
      <c r="AO27" s="94"/>
      <c r="AP27" s="98" t="s">
        <v>13761</v>
      </c>
    </row>
    <row r="28" spans="1:42" ht="57" thickBot="1">
      <c r="A28" s="903">
        <v>7</v>
      </c>
      <c r="B28" s="780" t="s">
        <v>13756</v>
      </c>
      <c r="C28" s="29" t="s">
        <v>13760</v>
      </c>
      <c r="D28" s="987"/>
      <c r="E28" s="178" t="s">
        <v>12105</v>
      </c>
      <c r="F28" t="s">
        <v>699</v>
      </c>
      <c r="G28" t="s">
        <v>13754</v>
      </c>
      <c r="H28" t="s">
        <v>13753</v>
      </c>
      <c r="I28" s="877" t="s">
        <v>12901</v>
      </c>
      <c r="J28" s="178">
        <v>2</v>
      </c>
      <c r="K28" s="986" t="s">
        <v>13759</v>
      </c>
      <c r="L28" s="197">
        <v>7721996694</v>
      </c>
      <c r="M28" s="169">
        <v>63.4</v>
      </c>
      <c r="N28" s="879" t="s">
        <v>13752</v>
      </c>
      <c r="O28" s="790">
        <v>53.33</v>
      </c>
      <c r="P28" s="790" t="s">
        <v>109</v>
      </c>
      <c r="Q28" s="879" t="s">
        <v>13758</v>
      </c>
      <c r="R28" s="877"/>
      <c r="S28" s="877"/>
      <c r="T28" s="877"/>
      <c r="U28" s="877">
        <v>50</v>
      </c>
      <c r="V28" s="877">
        <v>53.33</v>
      </c>
      <c r="W28" s="877">
        <v>48.4</v>
      </c>
      <c r="X28" s="877">
        <v>53.77</v>
      </c>
      <c r="Y28" s="877">
        <v>56.44</v>
      </c>
      <c r="Z28" s="877">
        <v>61.55</v>
      </c>
      <c r="AA28" s="877"/>
      <c r="AB28" s="877"/>
      <c r="AC28" s="877" t="s">
        <v>52</v>
      </c>
      <c r="AD28" s="877" t="s">
        <v>13751</v>
      </c>
      <c r="AE28" s="177" t="s">
        <v>13757</v>
      </c>
      <c r="AF28" s="985">
        <v>34803</v>
      </c>
      <c r="AG28" s="877" t="s">
        <v>1005</v>
      </c>
      <c r="AH28" s="877" t="s">
        <v>877</v>
      </c>
      <c r="AI28" s="877">
        <v>8485858602</v>
      </c>
      <c r="AJ28" s="877" t="s">
        <v>788</v>
      </c>
      <c r="AK28" s="877" t="s">
        <v>60</v>
      </c>
      <c r="AL28" s="877" t="s">
        <v>61</v>
      </c>
      <c r="AM28" s="877"/>
      <c r="AN28" s="877"/>
      <c r="AO28" s="877"/>
      <c r="AP28" s="876"/>
    </row>
    <row r="29" spans="1:42" ht="68.25" thickBot="1">
      <c r="A29" s="984">
        <v>8</v>
      </c>
      <c r="B29" s="780" t="s">
        <v>13756</v>
      </c>
      <c r="C29" s="983" t="s">
        <v>13755</v>
      </c>
      <c r="D29" s="982">
        <v>20181005505354</v>
      </c>
      <c r="E29" s="76" t="s">
        <v>11656</v>
      </c>
      <c r="F29" t="s">
        <v>699</v>
      </c>
      <c r="G29" t="s">
        <v>13754</v>
      </c>
      <c r="H29" t="s">
        <v>13753</v>
      </c>
      <c r="I29" s="892" t="s">
        <v>12901</v>
      </c>
      <c r="J29" s="128">
        <v>2</v>
      </c>
      <c r="K29" s="75"/>
      <c r="L29" s="75"/>
      <c r="M29" s="77">
        <v>79.23</v>
      </c>
      <c r="N29" s="981" t="s">
        <v>13752</v>
      </c>
      <c r="O29" s="798">
        <v>68.67</v>
      </c>
      <c r="P29" s="798" t="s">
        <v>109</v>
      </c>
      <c r="Q29" s="981" t="s">
        <v>13752</v>
      </c>
      <c r="R29" s="981"/>
      <c r="S29" s="981"/>
      <c r="T29" s="981"/>
      <c r="U29" s="75">
        <v>49</v>
      </c>
      <c r="V29" s="75">
        <v>37</v>
      </c>
      <c r="W29" s="75">
        <v>48</v>
      </c>
      <c r="X29" s="75">
        <v>46</v>
      </c>
      <c r="Y29" s="75">
        <v>44</v>
      </c>
      <c r="Z29" s="75">
        <v>51</v>
      </c>
      <c r="AA29" s="75">
        <v>56</v>
      </c>
      <c r="AB29" s="75">
        <v>60</v>
      </c>
      <c r="AC29" s="75" t="s">
        <v>52</v>
      </c>
      <c r="AD29" s="75" t="s">
        <v>13751</v>
      </c>
      <c r="AE29" s="78" t="s">
        <v>13750</v>
      </c>
      <c r="AF29" s="980">
        <v>33604</v>
      </c>
      <c r="AG29" s="75" t="s">
        <v>595</v>
      </c>
      <c r="AH29" s="75" t="s">
        <v>13749</v>
      </c>
      <c r="AI29" s="75">
        <v>8484956059</v>
      </c>
      <c r="AJ29" s="75" t="s">
        <v>71</v>
      </c>
      <c r="AK29" s="75" t="s">
        <v>60</v>
      </c>
      <c r="AL29" s="892" t="s">
        <v>61</v>
      </c>
      <c r="AM29" s="75"/>
      <c r="AN29" s="75"/>
      <c r="AO29" s="75"/>
      <c r="AP29" s="979"/>
    </row>
  </sheetData>
  <mergeCells count="6">
    <mergeCell ref="U9:V9"/>
    <mergeCell ref="W9:X9"/>
    <mergeCell ref="Y9:Z9"/>
    <mergeCell ref="AA9:AB9"/>
    <mergeCell ref="R12:S12"/>
    <mergeCell ref="R15:S15"/>
  </mergeCells>
  <hyperlinks>
    <hyperlink ref="K16" r:id="rId1"/>
    <hyperlink ref="K18" r:id="rId2"/>
    <hyperlink ref="K19" r:id="rId3"/>
    <hyperlink ref="K23" r:id="rId4"/>
    <hyperlink ref="K24" r:id="rId5"/>
    <hyperlink ref="K25" r:id="rId6"/>
    <hyperlink ref="K26" r:id="rId7"/>
    <hyperlink ref="K21" r:id="rId8"/>
    <hyperlink ref="K28" r:id="rId9"/>
    <hyperlink ref="K22" r:id="rId10"/>
    <hyperlink ref="K20" r:id="rId11"/>
    <hyperlink ref="K27" r:id="rId12"/>
    <hyperlink ref="K2" r:id="rId13"/>
    <hyperlink ref="K5" r:id="rId14"/>
    <hyperlink ref="K7" r:id="rId15"/>
    <hyperlink ref="K8" r:id="rId16"/>
    <hyperlink ref="K11" r:id="rId17"/>
    <hyperlink ref="K12" r:id="rId18"/>
    <hyperlink ref="K13" r:id="rId19"/>
    <hyperlink ref="K14" r:id="rId20"/>
    <hyperlink ref="K15" r:id="rId21"/>
    <hyperlink ref="K10" r:id="rId22"/>
    <hyperlink ref="K6" r:id="rId23"/>
    <hyperlink ref="K9" r:id="rId24"/>
    <hyperlink ref="K3" r:id="rId25"/>
    <hyperlink ref="K17" r:id="rId26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O158"/>
  <sheetViews>
    <sheetView workbookViewId="0">
      <selection activeCell="B2" sqref="B2"/>
    </sheetView>
  </sheetViews>
  <sheetFormatPr defaultRowHeight="15"/>
  <sheetData>
    <row r="1" spans="1:41" ht="90" thickBot="1">
      <c r="A1" s="1246" t="s">
        <v>0</v>
      </c>
      <c r="B1" s="1245" t="s">
        <v>1</v>
      </c>
      <c r="C1" s="1242" t="s">
        <v>2</v>
      </c>
      <c r="D1" s="1242" t="s">
        <v>3</v>
      </c>
      <c r="E1" s="1242" t="s">
        <v>4</v>
      </c>
      <c r="F1" s="1242" t="s">
        <v>5</v>
      </c>
      <c r="G1" s="1242" t="s">
        <v>6</v>
      </c>
      <c r="H1" s="1242" t="s">
        <v>7</v>
      </c>
      <c r="I1" s="1242" t="s">
        <v>8</v>
      </c>
      <c r="J1" s="1242" t="s">
        <v>9</v>
      </c>
      <c r="K1" s="1244" t="s">
        <v>10</v>
      </c>
      <c r="L1" s="1242" t="s">
        <v>11</v>
      </c>
      <c r="M1" s="1242" t="s">
        <v>12</v>
      </c>
      <c r="N1" s="1243" t="s">
        <v>13</v>
      </c>
      <c r="O1" s="1242" t="s">
        <v>14</v>
      </c>
      <c r="P1" s="1242" t="s">
        <v>15</v>
      </c>
      <c r="Q1" s="1243" t="s">
        <v>16</v>
      </c>
      <c r="R1" s="1242" t="s">
        <v>17</v>
      </c>
      <c r="S1" s="1242" t="s">
        <v>18</v>
      </c>
      <c r="T1" s="1242" t="s">
        <v>19</v>
      </c>
      <c r="U1" s="1242" t="s">
        <v>20</v>
      </c>
      <c r="V1" s="1242" t="s">
        <v>21</v>
      </c>
      <c r="W1" s="1242" t="s">
        <v>22</v>
      </c>
      <c r="X1" s="1242" t="s">
        <v>23</v>
      </c>
      <c r="Y1" s="1242" t="s">
        <v>24</v>
      </c>
      <c r="Z1" s="1242" t="s">
        <v>25</v>
      </c>
      <c r="AA1" s="1242" t="s">
        <v>26</v>
      </c>
      <c r="AB1" s="1242" t="s">
        <v>27</v>
      </c>
      <c r="AC1" s="1242" t="s">
        <v>28</v>
      </c>
      <c r="AD1" s="1242" t="s">
        <v>29</v>
      </c>
      <c r="AE1" s="1242" t="s">
        <v>30</v>
      </c>
      <c r="AF1" s="1242" t="s">
        <v>31</v>
      </c>
      <c r="AG1" s="1242" t="s">
        <v>32</v>
      </c>
      <c r="AH1" s="1242" t="s">
        <v>33</v>
      </c>
      <c r="AI1" s="1242" t="s">
        <v>34</v>
      </c>
      <c r="AJ1" s="1242" t="s">
        <v>35</v>
      </c>
      <c r="AK1" s="1242" t="s">
        <v>36</v>
      </c>
      <c r="AL1" s="1242" t="s">
        <v>37</v>
      </c>
      <c r="AM1" s="1242" t="s">
        <v>38</v>
      </c>
      <c r="AN1" s="1242" t="s">
        <v>39</v>
      </c>
      <c r="AO1" s="1241" t="s">
        <v>40</v>
      </c>
    </row>
    <row r="2" spans="1:41" ht="115.5" thickBot="1">
      <c r="A2" s="1240">
        <v>1</v>
      </c>
      <c r="B2" s="780" t="s">
        <v>13928</v>
      </c>
      <c r="C2" s="1238" t="s">
        <v>14886</v>
      </c>
      <c r="D2" s="1239" t="s">
        <v>14885</v>
      </c>
      <c r="E2" s="1231" t="s">
        <v>44</v>
      </c>
      <c r="F2" t="s">
        <v>3246</v>
      </c>
      <c r="G2" t="s">
        <v>13926</v>
      </c>
      <c r="H2" t="s">
        <v>3248</v>
      </c>
      <c r="I2" s="1231" t="s">
        <v>7693</v>
      </c>
      <c r="J2" s="1231">
        <v>5</v>
      </c>
      <c r="K2" s="1238" t="s">
        <v>14884</v>
      </c>
      <c r="L2" s="1237" t="s">
        <v>14883</v>
      </c>
      <c r="M2" s="1235">
        <v>82</v>
      </c>
      <c r="N2" s="1085" t="s">
        <v>50</v>
      </c>
      <c r="O2" s="1236">
        <v>68</v>
      </c>
      <c r="P2" s="1231" t="s">
        <v>49</v>
      </c>
      <c r="Q2" s="1085" t="s">
        <v>50</v>
      </c>
      <c r="R2" s="1231" t="s">
        <v>51</v>
      </c>
      <c r="S2" s="1231" t="s">
        <v>51</v>
      </c>
      <c r="T2" s="1231" t="s">
        <v>51</v>
      </c>
      <c r="U2" s="1235">
        <v>7.5220000000000002</v>
      </c>
      <c r="V2" s="1231">
        <v>7.13</v>
      </c>
      <c r="W2" s="1231">
        <v>6.9710000000000001</v>
      </c>
      <c r="X2" s="1231">
        <v>6.9450000000000003</v>
      </c>
      <c r="Y2" s="1231">
        <v>7.0439999999999996</v>
      </c>
      <c r="Z2" s="1231"/>
      <c r="AA2" s="1231"/>
      <c r="AB2" s="1231"/>
      <c r="AC2" s="1231" t="s">
        <v>52</v>
      </c>
      <c r="AD2" s="1058" t="s">
        <v>53</v>
      </c>
      <c r="AE2" s="1234" t="s">
        <v>14882</v>
      </c>
      <c r="AF2" s="1233" t="s">
        <v>14881</v>
      </c>
      <c r="AG2" s="1231" t="s">
        <v>14880</v>
      </c>
      <c r="AH2" s="1231" t="s">
        <v>14879</v>
      </c>
      <c r="AI2" s="1232" t="s">
        <v>14878</v>
      </c>
      <c r="AJ2" s="1085" t="s">
        <v>12427</v>
      </c>
      <c r="AK2" s="1231" t="s">
        <v>60</v>
      </c>
      <c r="AL2" s="1231" t="s">
        <v>1642</v>
      </c>
      <c r="AM2" s="1230"/>
      <c r="AN2" s="1230"/>
      <c r="AO2" s="1229"/>
    </row>
    <row r="3" spans="1:41" ht="64.5" thickBot="1">
      <c r="A3" s="1193"/>
      <c r="B3" s="780" t="s">
        <v>13928</v>
      </c>
      <c r="C3" s="1213" t="s">
        <v>14877</v>
      </c>
      <c r="D3" s="1228" t="s">
        <v>14876</v>
      </c>
      <c r="E3" s="1156"/>
      <c r="F3" t="s">
        <v>3246</v>
      </c>
      <c r="G3" t="s">
        <v>13926</v>
      </c>
      <c r="H3" t="s">
        <v>3248</v>
      </c>
      <c r="I3" s="1156" t="s">
        <v>7693</v>
      </c>
      <c r="J3" s="1156">
        <v>4</v>
      </c>
      <c r="K3" s="1160"/>
      <c r="L3" s="1158" t="s">
        <v>14875</v>
      </c>
      <c r="M3" s="1155">
        <v>86</v>
      </c>
      <c r="N3" s="1155"/>
      <c r="O3" s="1155">
        <v>56</v>
      </c>
      <c r="P3" s="1155"/>
      <c r="Q3" s="1156"/>
      <c r="R3" s="1156" t="s">
        <v>51</v>
      </c>
      <c r="S3" s="1156" t="s">
        <v>51</v>
      </c>
      <c r="T3" s="1156" t="s">
        <v>51</v>
      </c>
      <c r="U3" s="1157"/>
      <c r="V3" s="1036"/>
      <c r="W3" s="1036"/>
      <c r="X3" s="1036"/>
      <c r="Y3" s="1036"/>
      <c r="Z3" s="1036"/>
      <c r="AA3" s="1036"/>
      <c r="AB3" s="1036"/>
      <c r="AC3" s="1156" t="s">
        <v>52</v>
      </c>
      <c r="AD3" s="1058"/>
      <c r="AE3" s="1157"/>
      <c r="AF3" s="1156"/>
      <c r="AG3" s="1156"/>
      <c r="AH3" s="1156"/>
      <c r="AI3" s="1048"/>
      <c r="AJ3" s="1157"/>
      <c r="AK3" s="1156" t="s">
        <v>60</v>
      </c>
      <c r="AL3" s="1156" t="s">
        <v>1642</v>
      </c>
      <c r="AM3" s="1157"/>
      <c r="AN3" s="1227" t="s">
        <v>14874</v>
      </c>
      <c r="AO3" s="1190" t="s">
        <v>14449</v>
      </c>
    </row>
    <row r="4" spans="1:41" ht="90" thickBot="1">
      <c r="A4" s="1221">
        <v>2</v>
      </c>
      <c r="B4" s="780" t="s">
        <v>13928</v>
      </c>
      <c r="C4" s="1220" t="s">
        <v>14873</v>
      </c>
      <c r="D4" s="1219" t="s">
        <v>14872</v>
      </c>
      <c r="E4" s="1216" t="s">
        <v>73</v>
      </c>
      <c r="F4" t="s">
        <v>3246</v>
      </c>
      <c r="G4" t="s">
        <v>13926</v>
      </c>
      <c r="H4" t="s">
        <v>3248</v>
      </c>
      <c r="I4" s="1034" t="s">
        <v>7693</v>
      </c>
      <c r="J4" s="1216">
        <v>5</v>
      </c>
      <c r="K4" s="1218" t="s">
        <v>14871</v>
      </c>
      <c r="L4" s="1224" t="s">
        <v>14870</v>
      </c>
      <c r="M4" s="1217">
        <v>59.7</v>
      </c>
      <c r="N4" s="1085" t="s">
        <v>50</v>
      </c>
      <c r="O4" s="1217">
        <v>55</v>
      </c>
      <c r="P4" s="1216" t="s">
        <v>49</v>
      </c>
      <c r="Q4" s="1085" t="s">
        <v>50</v>
      </c>
      <c r="R4" s="1034" t="s">
        <v>51</v>
      </c>
      <c r="S4" s="1034" t="s">
        <v>51</v>
      </c>
      <c r="T4" s="1034" t="s">
        <v>51</v>
      </c>
      <c r="U4" s="1214">
        <v>6.1429999999999998</v>
      </c>
      <c r="V4" s="1036"/>
      <c r="W4" s="1036"/>
      <c r="X4" s="1036"/>
      <c r="Y4" s="1036"/>
      <c r="Z4" s="1036"/>
      <c r="AA4" s="1036"/>
      <c r="AB4" s="1036"/>
      <c r="AC4" s="1034" t="s">
        <v>52</v>
      </c>
      <c r="AD4" s="1058" t="s">
        <v>53</v>
      </c>
      <c r="AE4" s="1038" t="s">
        <v>14869</v>
      </c>
      <c r="AF4" s="1046">
        <v>33489</v>
      </c>
      <c r="AG4" s="1034" t="s">
        <v>14868</v>
      </c>
      <c r="AH4" s="1034" t="s">
        <v>14867</v>
      </c>
      <c r="AI4" s="1034" t="s">
        <v>14866</v>
      </c>
      <c r="AJ4" s="1034" t="s">
        <v>150</v>
      </c>
      <c r="AK4" s="1034" t="s">
        <v>60</v>
      </c>
      <c r="AL4" s="1034" t="s">
        <v>1642</v>
      </c>
      <c r="AM4" s="1033"/>
      <c r="AN4" s="1033" t="s">
        <v>14865</v>
      </c>
      <c r="AO4" s="1190" t="s">
        <v>14449</v>
      </c>
    </row>
    <row r="5" spans="1:41" ht="128.25" thickBot="1">
      <c r="A5" s="1221">
        <v>3</v>
      </c>
      <c r="B5" s="780" t="s">
        <v>13928</v>
      </c>
      <c r="C5" s="1226" t="s">
        <v>14864</v>
      </c>
      <c r="D5" s="1219" t="s">
        <v>14863</v>
      </c>
      <c r="E5" s="1034" t="s">
        <v>73</v>
      </c>
      <c r="F5" t="s">
        <v>3246</v>
      </c>
      <c r="G5" t="s">
        <v>13926</v>
      </c>
      <c r="H5" t="s">
        <v>3248</v>
      </c>
      <c r="I5" s="1034" t="s">
        <v>7693</v>
      </c>
      <c r="J5" s="1216">
        <v>5</v>
      </c>
      <c r="K5" s="1225" t="s">
        <v>14862</v>
      </c>
      <c r="L5" s="1224" t="s">
        <v>14861</v>
      </c>
      <c r="M5" s="1217">
        <v>56</v>
      </c>
      <c r="N5" s="1215" t="s">
        <v>716</v>
      </c>
      <c r="O5" s="1217">
        <v>64</v>
      </c>
      <c r="P5" s="1216" t="s">
        <v>109</v>
      </c>
      <c r="Q5" s="1215" t="s">
        <v>716</v>
      </c>
      <c r="R5" s="1034" t="s">
        <v>51</v>
      </c>
      <c r="S5" s="1034" t="s">
        <v>51</v>
      </c>
      <c r="T5" s="1034" t="s">
        <v>51</v>
      </c>
      <c r="U5" s="1214">
        <v>6.6669999999999998</v>
      </c>
      <c r="V5" s="1034">
        <v>6.4550000000000001</v>
      </c>
      <c r="W5" s="1034">
        <v>6.2629999999999999</v>
      </c>
      <c r="X5" s="1034">
        <v>6.6379999999999999</v>
      </c>
      <c r="Y5" s="1034">
        <v>6.7370000000000001</v>
      </c>
      <c r="Z5" s="1034"/>
      <c r="AA5" s="1034"/>
      <c r="AB5" s="1034"/>
      <c r="AC5" s="1034" t="s">
        <v>52</v>
      </c>
      <c r="AD5" s="1043" t="s">
        <v>53</v>
      </c>
      <c r="AE5" s="1223" t="s">
        <v>14860</v>
      </c>
      <c r="AF5" s="1046">
        <v>34369</v>
      </c>
      <c r="AG5" s="1034" t="s">
        <v>14859</v>
      </c>
      <c r="AH5" s="1034" t="s">
        <v>14858</v>
      </c>
      <c r="AI5" s="1043" t="s">
        <v>14857</v>
      </c>
      <c r="AJ5" s="1085" t="s">
        <v>12427</v>
      </c>
      <c r="AK5" s="1034" t="s">
        <v>60</v>
      </c>
      <c r="AL5" s="1034" t="s">
        <v>1642</v>
      </c>
      <c r="AM5" s="1034"/>
      <c r="AN5" s="1034"/>
      <c r="AO5" s="1222"/>
    </row>
    <row r="6" spans="1:41" ht="90" thickBot="1">
      <c r="A6" s="1221">
        <v>4</v>
      </c>
      <c r="B6" s="780" t="s">
        <v>13928</v>
      </c>
      <c r="C6" s="1220" t="s">
        <v>14856</v>
      </c>
      <c r="D6" s="1219" t="s">
        <v>14855</v>
      </c>
      <c r="E6" s="1034" t="s">
        <v>44</v>
      </c>
      <c r="F6" t="s">
        <v>3246</v>
      </c>
      <c r="G6" t="s">
        <v>13926</v>
      </c>
      <c r="H6" t="s">
        <v>3248</v>
      </c>
      <c r="I6" s="1034" t="s">
        <v>7693</v>
      </c>
      <c r="J6" s="1216">
        <v>5</v>
      </c>
      <c r="K6" s="1218" t="s">
        <v>14854</v>
      </c>
      <c r="L6" s="1216">
        <v>8871886858</v>
      </c>
      <c r="M6" s="1217">
        <v>48</v>
      </c>
      <c r="N6" s="1215" t="s">
        <v>12438</v>
      </c>
      <c r="O6" s="1217">
        <v>58</v>
      </c>
      <c r="P6" s="1216" t="s">
        <v>109</v>
      </c>
      <c r="Q6" s="1215" t="s">
        <v>12438</v>
      </c>
      <c r="R6" s="1034" t="s">
        <v>51</v>
      </c>
      <c r="S6" s="1034" t="s">
        <v>51</v>
      </c>
      <c r="T6" s="1034" t="s">
        <v>51</v>
      </c>
      <c r="U6" s="1214">
        <v>6.0949999999999998</v>
      </c>
      <c r="V6" s="1034">
        <v>6.4320000000000004</v>
      </c>
      <c r="W6" s="1034">
        <v>6.4320000000000004</v>
      </c>
      <c r="X6" s="1034">
        <v>6.851</v>
      </c>
      <c r="Y6" s="1034">
        <v>6.43</v>
      </c>
      <c r="Z6" s="1034"/>
      <c r="AA6" s="1034"/>
      <c r="AB6" s="1036"/>
      <c r="AC6" s="1034" t="s">
        <v>52</v>
      </c>
      <c r="AD6" s="1058" t="s">
        <v>53</v>
      </c>
      <c r="AE6" s="1038" t="s">
        <v>14853</v>
      </c>
      <c r="AF6" s="1052" t="s">
        <v>14852</v>
      </c>
      <c r="AG6" s="1034" t="s">
        <v>14851</v>
      </c>
      <c r="AH6" s="1034" t="s">
        <v>14850</v>
      </c>
      <c r="AI6" s="1043" t="s">
        <v>14849</v>
      </c>
      <c r="AJ6" s="1085" t="s">
        <v>12427</v>
      </c>
      <c r="AK6" s="1034" t="s">
        <v>60</v>
      </c>
      <c r="AL6" s="1034" t="s">
        <v>1642</v>
      </c>
      <c r="AM6" s="1033"/>
      <c r="AN6" s="1033"/>
      <c r="AO6" s="1148"/>
    </row>
    <row r="7" spans="1:41" ht="43.5" thickBot="1">
      <c r="A7" s="1193"/>
      <c r="B7" s="780" t="s">
        <v>13928</v>
      </c>
      <c r="C7" s="1213" t="s">
        <v>14848</v>
      </c>
      <c r="D7" s="1155"/>
      <c r="E7" s="1156"/>
      <c r="F7" t="s">
        <v>3246</v>
      </c>
      <c r="G7" t="s">
        <v>13926</v>
      </c>
      <c r="H7" t="s">
        <v>3248</v>
      </c>
      <c r="I7" s="1156" t="s">
        <v>7693</v>
      </c>
      <c r="J7" s="1156">
        <v>4</v>
      </c>
      <c r="K7" s="1049" t="str">
        <f>HYPERLINK("mailto:diddlyhidangmayum@gmail.com","diddlyhidangmayum@gmail.com")</f>
        <v>diddlyhidangmayum@gmail.com</v>
      </c>
      <c r="L7" s="1156">
        <v>8191050079</v>
      </c>
      <c r="M7" s="1155">
        <v>44</v>
      </c>
      <c r="N7" s="1155"/>
      <c r="O7" s="1155">
        <v>52</v>
      </c>
      <c r="P7" s="1156" t="s">
        <v>49</v>
      </c>
      <c r="Q7" s="1156"/>
      <c r="R7" s="1156" t="s">
        <v>51</v>
      </c>
      <c r="S7" s="1156" t="s">
        <v>51</v>
      </c>
      <c r="T7" s="1156" t="s">
        <v>51</v>
      </c>
      <c r="U7" s="1156"/>
      <c r="V7" s="1034"/>
      <c r="W7" s="1034"/>
      <c r="X7" s="1034"/>
      <c r="Y7" s="1034"/>
      <c r="Z7" s="1034"/>
      <c r="AA7" s="1034"/>
      <c r="AB7" s="1036"/>
      <c r="AC7" s="1156" t="s">
        <v>52</v>
      </c>
      <c r="AD7" s="1058"/>
      <c r="AE7" s="1157"/>
      <c r="AF7" s="1156"/>
      <c r="AG7" s="1156"/>
      <c r="AH7" s="1156"/>
      <c r="AI7" s="1156"/>
      <c r="AJ7" s="1157"/>
      <c r="AK7" s="1156" t="s">
        <v>60</v>
      </c>
      <c r="AL7" s="1156" t="s">
        <v>1642</v>
      </c>
      <c r="AM7" s="1157"/>
      <c r="AN7" s="1157" t="s">
        <v>14847</v>
      </c>
      <c r="AO7" s="1190" t="s">
        <v>14449</v>
      </c>
    </row>
    <row r="8" spans="1:41" ht="102.75" thickBot="1">
      <c r="A8" s="1212">
        <v>5</v>
      </c>
      <c r="B8" s="780" t="s">
        <v>13928</v>
      </c>
      <c r="C8" s="1211" t="s">
        <v>14846</v>
      </c>
      <c r="D8" s="1155">
        <v>2015015766</v>
      </c>
      <c r="E8" s="1044" t="s">
        <v>73</v>
      </c>
      <c r="F8" t="s">
        <v>3246</v>
      </c>
      <c r="G8" t="s">
        <v>13926</v>
      </c>
      <c r="H8" t="s">
        <v>3248</v>
      </c>
      <c r="I8" s="1044" t="s">
        <v>7693</v>
      </c>
      <c r="J8" s="1210">
        <v>5</v>
      </c>
      <c r="K8" s="1201" t="str">
        <f>HYPERLINK("mailto:honeyrajput507@gmail.com","honeyrajput507@gmail.com")</f>
        <v>honeyrajput507@gmail.com</v>
      </c>
      <c r="L8" s="1210">
        <v>9555901901</v>
      </c>
      <c r="M8" s="1209">
        <v>84</v>
      </c>
      <c r="N8" s="1208">
        <v>75</v>
      </c>
      <c r="O8" s="1208" t="s">
        <v>51</v>
      </c>
      <c r="P8" s="1207" t="s">
        <v>49</v>
      </c>
      <c r="Q8" s="1206" t="s">
        <v>1287</v>
      </c>
      <c r="R8" s="1044" t="s">
        <v>51</v>
      </c>
      <c r="S8" s="1044" t="s">
        <v>51</v>
      </c>
      <c r="T8" s="1044" t="s">
        <v>51</v>
      </c>
      <c r="U8" s="1205">
        <v>4.9409999999999998</v>
      </c>
      <c r="V8" s="1044">
        <v>4.7249999999999996</v>
      </c>
      <c r="W8" s="1044">
        <v>4.5449999999999999</v>
      </c>
      <c r="X8" s="1044">
        <v>4.9779999999999998</v>
      </c>
      <c r="Y8" s="1044">
        <v>5.3250000000000002</v>
      </c>
      <c r="Z8" s="1044"/>
      <c r="AA8" s="1044"/>
      <c r="AB8" s="1204"/>
      <c r="AC8" s="1044" t="s">
        <v>52</v>
      </c>
      <c r="AD8" s="1058" t="s">
        <v>53</v>
      </c>
      <c r="AE8" s="1203" t="s">
        <v>14845</v>
      </c>
      <c r="AF8" s="1202">
        <v>35679</v>
      </c>
      <c r="AG8" s="1044" t="s">
        <v>14844</v>
      </c>
      <c r="AH8" s="1044" t="s">
        <v>14843</v>
      </c>
      <c r="AI8" s="1044" t="s">
        <v>14842</v>
      </c>
      <c r="AJ8" s="1085" t="s">
        <v>12427</v>
      </c>
      <c r="AK8" s="1044" t="s">
        <v>60</v>
      </c>
      <c r="AL8" s="1044" t="s">
        <v>1642</v>
      </c>
      <c r="AM8" s="1201"/>
      <c r="AN8" s="1201"/>
      <c r="AO8" s="1200"/>
    </row>
    <row r="9" spans="1:41" ht="115.5" thickBot="1">
      <c r="A9" s="1147">
        <v>1</v>
      </c>
      <c r="B9" s="780" t="s">
        <v>13928</v>
      </c>
      <c r="C9" s="1176" t="s">
        <v>13937</v>
      </c>
      <c r="D9" s="1181" t="s">
        <v>14841</v>
      </c>
      <c r="E9" s="1085" t="s">
        <v>73</v>
      </c>
      <c r="F9" t="s">
        <v>3246</v>
      </c>
      <c r="G9" t="s">
        <v>13926</v>
      </c>
      <c r="H9" t="s">
        <v>3248</v>
      </c>
      <c r="I9" s="1085" t="s">
        <v>14647</v>
      </c>
      <c r="J9" s="1085">
        <v>3</v>
      </c>
      <c r="K9" s="1173" t="s">
        <v>14840</v>
      </c>
      <c r="L9" s="1085">
        <v>9540004376</v>
      </c>
      <c r="M9" s="1085">
        <v>55.1</v>
      </c>
      <c r="N9" s="1085" t="s">
        <v>50</v>
      </c>
      <c r="O9" s="1199">
        <v>0.59199999999999997</v>
      </c>
      <c r="P9" s="1198" t="s">
        <v>49</v>
      </c>
      <c r="Q9" s="1178" t="s">
        <v>14839</v>
      </c>
      <c r="R9" s="1085" t="s">
        <v>51</v>
      </c>
      <c r="S9" s="1085" t="s">
        <v>51</v>
      </c>
      <c r="T9" s="1085" t="s">
        <v>51</v>
      </c>
      <c r="U9" s="1077">
        <v>6.87</v>
      </c>
      <c r="V9" s="1077">
        <v>7.4569999999999999</v>
      </c>
      <c r="W9" s="1085">
        <v>7.0590000000000002</v>
      </c>
      <c r="X9" s="1085"/>
      <c r="Y9" s="1085"/>
      <c r="Z9" s="1085"/>
      <c r="AA9" s="1085"/>
      <c r="AB9" s="1177"/>
      <c r="AC9" s="1044" t="s">
        <v>52</v>
      </c>
      <c r="AD9" s="1058" t="s">
        <v>53</v>
      </c>
      <c r="AE9" s="1197" t="s">
        <v>14838</v>
      </c>
      <c r="AF9" s="1175">
        <v>34722</v>
      </c>
      <c r="AG9" s="1174" t="s">
        <v>14837</v>
      </c>
      <c r="AH9" s="1085" t="s">
        <v>14836</v>
      </c>
      <c r="AI9" s="1085">
        <v>9540004376</v>
      </c>
      <c r="AJ9" s="1085" t="s">
        <v>12427</v>
      </c>
      <c r="AK9" s="1085" t="s">
        <v>60</v>
      </c>
      <c r="AL9" s="1085" t="s">
        <v>1642</v>
      </c>
      <c r="AM9" s="1173"/>
      <c r="AN9" s="1173"/>
      <c r="AO9" s="1172"/>
    </row>
    <row r="10" spans="1:41" ht="43.5" thickBot="1">
      <c r="A10" s="1152">
        <v>2</v>
      </c>
      <c r="B10" s="780" t="s">
        <v>13928</v>
      </c>
      <c r="C10" s="1150" t="s">
        <v>14835</v>
      </c>
      <c r="D10" s="1104" t="s">
        <v>14834</v>
      </c>
      <c r="E10" s="1034" t="s">
        <v>73</v>
      </c>
      <c r="F10" t="s">
        <v>3246</v>
      </c>
      <c r="G10" t="s">
        <v>13926</v>
      </c>
      <c r="H10" t="s">
        <v>3248</v>
      </c>
      <c r="I10" s="1034" t="s">
        <v>14647</v>
      </c>
      <c r="J10" s="1034">
        <v>3</v>
      </c>
      <c r="K10" s="1033" t="s">
        <v>14833</v>
      </c>
      <c r="L10" s="1034">
        <v>9803933314</v>
      </c>
      <c r="M10" s="1034">
        <v>74</v>
      </c>
      <c r="N10" s="1039" t="s">
        <v>14641</v>
      </c>
      <c r="O10" s="1184">
        <v>0.63749999999999996</v>
      </c>
      <c r="P10" s="1037"/>
      <c r="Q10" s="1037"/>
      <c r="R10" s="1034" t="s">
        <v>51</v>
      </c>
      <c r="S10" s="1034" t="s">
        <v>51</v>
      </c>
      <c r="T10" s="1034" t="s">
        <v>51</v>
      </c>
      <c r="U10" s="1037"/>
      <c r="V10" s="1037"/>
      <c r="W10" s="1034"/>
      <c r="X10" s="1034"/>
      <c r="Y10" s="1034"/>
      <c r="Z10" s="1034"/>
      <c r="AA10" s="1034"/>
      <c r="AB10" s="1036"/>
      <c r="AC10" s="1056"/>
      <c r="AD10" s="1058" t="s">
        <v>53</v>
      </c>
      <c r="AE10" s="1042" t="s">
        <v>14832</v>
      </c>
      <c r="AF10" s="1046">
        <v>35370</v>
      </c>
      <c r="AG10" s="1149" t="s">
        <v>14831</v>
      </c>
      <c r="AH10" s="1034" t="s">
        <v>14830</v>
      </c>
      <c r="AI10" s="1037"/>
      <c r="AJ10" s="1037"/>
      <c r="AK10" s="1033" t="s">
        <v>14639</v>
      </c>
      <c r="AL10" s="1043" t="s">
        <v>14007</v>
      </c>
      <c r="AM10" s="1033"/>
      <c r="AN10" s="1033" t="s">
        <v>14829</v>
      </c>
      <c r="AO10" s="1190" t="s">
        <v>14449</v>
      </c>
    </row>
    <row r="11" spans="1:41" ht="102.75" thickBot="1">
      <c r="A11" s="1152">
        <v>3</v>
      </c>
      <c r="B11" s="780" t="s">
        <v>13928</v>
      </c>
      <c r="C11" s="1150" t="s">
        <v>14828</v>
      </c>
      <c r="D11" s="1104" t="s">
        <v>14827</v>
      </c>
      <c r="E11" s="1034" t="s">
        <v>73</v>
      </c>
      <c r="F11" t="s">
        <v>3246</v>
      </c>
      <c r="G11" t="s">
        <v>13926</v>
      </c>
      <c r="H11" t="s">
        <v>3248</v>
      </c>
      <c r="I11" s="1034" t="s">
        <v>14647</v>
      </c>
      <c r="J11" s="1034">
        <v>3</v>
      </c>
      <c r="K11" s="1033" t="s">
        <v>14826</v>
      </c>
      <c r="L11" s="1034">
        <v>9821956011</v>
      </c>
      <c r="M11" s="1034">
        <v>60</v>
      </c>
      <c r="N11" s="1034" t="s">
        <v>50</v>
      </c>
      <c r="O11" s="1034" t="s">
        <v>14689</v>
      </c>
      <c r="P11" s="1034" t="s">
        <v>49</v>
      </c>
      <c r="Q11" s="1034" t="s">
        <v>50</v>
      </c>
      <c r="R11" s="1034" t="s">
        <v>51</v>
      </c>
      <c r="S11" s="1034" t="s">
        <v>51</v>
      </c>
      <c r="T11" s="1034" t="s">
        <v>51</v>
      </c>
      <c r="U11" s="1037">
        <v>6.4740000000000002</v>
      </c>
      <c r="V11" s="1037">
        <v>7.048</v>
      </c>
      <c r="W11" s="1034">
        <v>6.8680000000000003</v>
      </c>
      <c r="X11" s="1034"/>
      <c r="Y11" s="1034"/>
      <c r="Z11" s="1034"/>
      <c r="AA11" s="1034"/>
      <c r="AB11" s="1036"/>
      <c r="AC11" s="1044" t="s">
        <v>52</v>
      </c>
      <c r="AD11" s="1058" t="s">
        <v>53</v>
      </c>
      <c r="AE11" s="1038" t="s">
        <v>14825</v>
      </c>
      <c r="AF11" s="1046">
        <v>35982</v>
      </c>
      <c r="AG11" s="1149" t="s">
        <v>14824</v>
      </c>
      <c r="AH11" s="1034" t="s">
        <v>14823</v>
      </c>
      <c r="AI11" s="1034">
        <v>9871407980</v>
      </c>
      <c r="AJ11" s="1034" t="s">
        <v>150</v>
      </c>
      <c r="AK11" s="1033" t="s">
        <v>60</v>
      </c>
      <c r="AL11" s="1034" t="s">
        <v>1642</v>
      </c>
      <c r="AM11" s="1033"/>
      <c r="AN11" s="1033"/>
      <c r="AO11" s="1148"/>
    </row>
    <row r="12" spans="1:41" ht="43.5" thickBot="1">
      <c r="A12" s="1152">
        <v>4</v>
      </c>
      <c r="B12" s="780" t="s">
        <v>13928</v>
      </c>
      <c r="C12" s="1150" t="s">
        <v>14822</v>
      </c>
      <c r="D12" s="1104" t="s">
        <v>14821</v>
      </c>
      <c r="E12" s="1034" t="s">
        <v>73</v>
      </c>
      <c r="F12" t="s">
        <v>3246</v>
      </c>
      <c r="G12" t="s">
        <v>13926</v>
      </c>
      <c r="H12" t="s">
        <v>3248</v>
      </c>
      <c r="I12" s="1034" t="s">
        <v>14647</v>
      </c>
      <c r="J12" s="1034">
        <v>3</v>
      </c>
      <c r="K12" s="1033" t="s">
        <v>14820</v>
      </c>
      <c r="L12" s="1034">
        <v>9711583636</v>
      </c>
      <c r="M12" s="1034">
        <v>66</v>
      </c>
      <c r="N12" s="1034" t="s">
        <v>50</v>
      </c>
      <c r="O12" s="1186">
        <v>0.52</v>
      </c>
      <c r="P12" s="1034" t="s">
        <v>109</v>
      </c>
      <c r="Q12" s="1034" t="s">
        <v>1287</v>
      </c>
      <c r="R12" s="1034" t="s">
        <v>51</v>
      </c>
      <c r="S12" s="1034" t="s">
        <v>51</v>
      </c>
      <c r="T12" s="1034" t="s">
        <v>51</v>
      </c>
      <c r="U12" s="1043">
        <v>5.8239999999999998</v>
      </c>
      <c r="V12" s="1043">
        <v>6.625</v>
      </c>
      <c r="W12" s="1043">
        <v>6.5880000000000001</v>
      </c>
      <c r="X12" s="1043"/>
      <c r="Y12" s="1043"/>
      <c r="Z12" s="1043"/>
      <c r="AA12" s="1043"/>
      <c r="AB12" s="1196"/>
      <c r="AC12" s="1043" t="s">
        <v>100</v>
      </c>
      <c r="AD12" s="1058" t="s">
        <v>53</v>
      </c>
      <c r="AE12" s="1042" t="s">
        <v>14819</v>
      </c>
      <c r="AF12" s="1046">
        <v>35446</v>
      </c>
      <c r="AG12" s="1149" t="s">
        <v>14818</v>
      </c>
      <c r="AH12" s="1034" t="s">
        <v>14817</v>
      </c>
      <c r="AI12" s="1034">
        <v>9953747492</v>
      </c>
      <c r="AJ12" s="1034" t="s">
        <v>12427</v>
      </c>
      <c r="AK12" s="1033" t="s">
        <v>60</v>
      </c>
      <c r="AL12" s="1034" t="s">
        <v>1642</v>
      </c>
      <c r="AM12" s="1033"/>
      <c r="AN12" s="1033"/>
      <c r="AO12" s="1148"/>
    </row>
    <row r="13" spans="1:41" ht="43.5" thickBot="1">
      <c r="A13" s="1152">
        <v>5</v>
      </c>
      <c r="B13" s="780" t="s">
        <v>13928</v>
      </c>
      <c r="C13" s="1150" t="s">
        <v>14816</v>
      </c>
      <c r="D13" s="1104" t="s">
        <v>14815</v>
      </c>
      <c r="E13" s="1034" t="s">
        <v>73</v>
      </c>
      <c r="F13" t="s">
        <v>3246</v>
      </c>
      <c r="G13" t="s">
        <v>13926</v>
      </c>
      <c r="H13" t="s">
        <v>3248</v>
      </c>
      <c r="I13" s="1034" t="s">
        <v>14647</v>
      </c>
      <c r="J13" s="1034">
        <v>3</v>
      </c>
      <c r="K13" s="1033" t="s">
        <v>14814</v>
      </c>
      <c r="L13" s="1034">
        <v>7530825882</v>
      </c>
      <c r="M13" s="1034">
        <v>63.25</v>
      </c>
      <c r="N13" s="1039" t="s">
        <v>14641</v>
      </c>
      <c r="O13" s="1184">
        <v>0.51300000000000001</v>
      </c>
      <c r="P13" s="1034" t="s">
        <v>49</v>
      </c>
      <c r="Q13" s="1034" t="s">
        <v>14688</v>
      </c>
      <c r="R13" s="1034" t="s">
        <v>51</v>
      </c>
      <c r="S13" s="1034" t="s">
        <v>51</v>
      </c>
      <c r="T13" s="1034" t="s">
        <v>51</v>
      </c>
      <c r="U13" s="1037"/>
      <c r="V13" s="1037"/>
      <c r="W13" s="1034"/>
      <c r="X13" s="1034"/>
      <c r="Y13" s="1034"/>
      <c r="Z13" s="1034"/>
      <c r="AA13" s="1034"/>
      <c r="AB13" s="1036"/>
      <c r="AC13" s="1056"/>
      <c r="AD13" s="1058" t="s">
        <v>53</v>
      </c>
      <c r="AE13" s="1074"/>
      <c r="AF13" s="1046">
        <v>34428</v>
      </c>
      <c r="AG13" s="1149" t="s">
        <v>14813</v>
      </c>
      <c r="AH13" s="1037"/>
      <c r="AI13" s="1037"/>
      <c r="AJ13" s="1037"/>
      <c r="AK13" s="1033" t="s">
        <v>14639</v>
      </c>
      <c r="AL13" s="1043" t="s">
        <v>14007</v>
      </c>
      <c r="AM13" s="1033"/>
      <c r="AN13" s="1033"/>
      <c r="AO13" s="1148"/>
    </row>
    <row r="14" spans="1:41" ht="77.25" thickBot="1">
      <c r="A14" s="1152">
        <v>6</v>
      </c>
      <c r="B14" s="780" t="s">
        <v>13928</v>
      </c>
      <c r="C14" s="1150" t="s">
        <v>14812</v>
      </c>
      <c r="D14" s="1104" t="s">
        <v>14811</v>
      </c>
      <c r="E14" s="1034" t="s">
        <v>73</v>
      </c>
      <c r="F14" t="s">
        <v>3246</v>
      </c>
      <c r="G14" t="s">
        <v>13926</v>
      </c>
      <c r="H14" t="s">
        <v>3248</v>
      </c>
      <c r="I14" s="1034" t="s">
        <v>14647</v>
      </c>
      <c r="J14" s="1034">
        <v>3</v>
      </c>
      <c r="K14" s="1033" t="s">
        <v>14810</v>
      </c>
      <c r="L14" s="1034">
        <v>9999219410</v>
      </c>
      <c r="M14" s="1034">
        <v>76</v>
      </c>
      <c r="N14" s="1034" t="s">
        <v>50</v>
      </c>
      <c r="O14" s="1184">
        <v>0.60599999999999998</v>
      </c>
      <c r="P14" s="1034" t="s">
        <v>109</v>
      </c>
      <c r="Q14" s="1034" t="s">
        <v>50</v>
      </c>
      <c r="R14" s="1034" t="s">
        <v>51</v>
      </c>
      <c r="S14" s="1034" t="s">
        <v>51</v>
      </c>
      <c r="T14" s="1034" t="s">
        <v>51</v>
      </c>
      <c r="U14" s="1037">
        <v>6.609</v>
      </c>
      <c r="V14" s="1037">
        <v>6.8479999999999999</v>
      </c>
      <c r="W14" s="1034">
        <v>6.7350000000000003</v>
      </c>
      <c r="X14" s="1034"/>
      <c r="Y14" s="1034"/>
      <c r="Z14" s="1034"/>
      <c r="AA14" s="1034"/>
      <c r="AB14" s="1036"/>
      <c r="AC14" s="1044" t="s">
        <v>52</v>
      </c>
      <c r="AD14" s="1058" t="s">
        <v>53</v>
      </c>
      <c r="AE14" s="1038" t="s">
        <v>14809</v>
      </c>
      <c r="AF14" s="1046">
        <v>36457</v>
      </c>
      <c r="AG14" s="1149" t="s">
        <v>14808</v>
      </c>
      <c r="AH14" s="1034" t="s">
        <v>14807</v>
      </c>
      <c r="AI14" s="1034">
        <v>8588089331</v>
      </c>
      <c r="AJ14" s="1034" t="s">
        <v>150</v>
      </c>
      <c r="AK14" s="1033" t="s">
        <v>60</v>
      </c>
      <c r="AL14" s="1034" t="s">
        <v>1642</v>
      </c>
      <c r="AM14" s="1033"/>
      <c r="AN14" s="1033"/>
      <c r="AO14" s="1148"/>
    </row>
    <row r="15" spans="1:41" ht="51.75" thickBot="1">
      <c r="A15" s="1152">
        <v>7</v>
      </c>
      <c r="B15" s="780" t="s">
        <v>13928</v>
      </c>
      <c r="C15" s="1150" t="s">
        <v>14806</v>
      </c>
      <c r="D15" s="1104" t="s">
        <v>14805</v>
      </c>
      <c r="E15" s="1034" t="s">
        <v>73</v>
      </c>
      <c r="F15" t="s">
        <v>3246</v>
      </c>
      <c r="G15" t="s">
        <v>13926</v>
      </c>
      <c r="H15" t="s">
        <v>3248</v>
      </c>
      <c r="I15" s="1034" t="s">
        <v>14647</v>
      </c>
      <c r="J15" s="1034">
        <v>3</v>
      </c>
      <c r="K15" s="1033" t="s">
        <v>14804</v>
      </c>
      <c r="L15" s="1034">
        <v>9650267512</v>
      </c>
      <c r="M15" s="1034" t="s">
        <v>51</v>
      </c>
      <c r="N15" s="1034" t="s">
        <v>51</v>
      </c>
      <c r="O15" s="1034" t="s">
        <v>51</v>
      </c>
      <c r="P15" s="1034" t="s">
        <v>51</v>
      </c>
      <c r="Q15" s="1034" t="s">
        <v>51</v>
      </c>
      <c r="R15" s="1034" t="s">
        <v>51</v>
      </c>
      <c r="S15" s="1034" t="s">
        <v>51</v>
      </c>
      <c r="T15" s="1034" t="s">
        <v>51</v>
      </c>
      <c r="U15" s="1037">
        <v>4.8570000000000002</v>
      </c>
      <c r="V15" s="1037">
        <v>5.0949999999999998</v>
      </c>
      <c r="W15" s="1034">
        <v>4.9560000000000004</v>
      </c>
      <c r="X15" s="1034"/>
      <c r="Y15" s="1034"/>
      <c r="Z15" s="1034"/>
      <c r="AA15" s="1034"/>
      <c r="AB15" s="1036"/>
      <c r="AC15" s="1044" t="s">
        <v>52</v>
      </c>
      <c r="AD15" s="1058" t="s">
        <v>53</v>
      </c>
      <c r="AE15" s="1038" t="s">
        <v>14803</v>
      </c>
      <c r="AF15" s="1046">
        <v>35701</v>
      </c>
      <c r="AG15" s="1149" t="s">
        <v>14802</v>
      </c>
      <c r="AH15" s="1034" t="s">
        <v>14801</v>
      </c>
      <c r="AI15" s="1037"/>
      <c r="AJ15" s="1037"/>
      <c r="AK15" s="1033" t="s">
        <v>14172</v>
      </c>
      <c r="AL15" s="1034" t="s">
        <v>14793</v>
      </c>
      <c r="AM15" s="1033"/>
      <c r="AN15" s="1033"/>
      <c r="AO15" s="1148"/>
    </row>
    <row r="16" spans="1:41" ht="90" thickBot="1">
      <c r="A16" s="1152">
        <v>8</v>
      </c>
      <c r="B16" s="780" t="s">
        <v>13928</v>
      </c>
      <c r="C16" s="1150" t="s">
        <v>14800</v>
      </c>
      <c r="D16" s="1104" t="s">
        <v>14799</v>
      </c>
      <c r="E16" s="1034" t="s">
        <v>73</v>
      </c>
      <c r="F16" t="s">
        <v>3246</v>
      </c>
      <c r="G16" t="s">
        <v>13926</v>
      </c>
      <c r="H16" t="s">
        <v>3248</v>
      </c>
      <c r="I16" s="1034" t="s">
        <v>14647</v>
      </c>
      <c r="J16" s="1034">
        <v>3</v>
      </c>
      <c r="K16" s="1033" t="s">
        <v>14798</v>
      </c>
      <c r="L16" s="1043">
        <v>7530828327</v>
      </c>
      <c r="M16" s="1034" t="s">
        <v>51</v>
      </c>
      <c r="N16" s="1034" t="s">
        <v>51</v>
      </c>
      <c r="O16" s="1034">
        <v>58.1</v>
      </c>
      <c r="P16" s="1034" t="s">
        <v>10625</v>
      </c>
      <c r="Q16" s="1039" t="s">
        <v>14797</v>
      </c>
      <c r="R16" s="1034" t="s">
        <v>51</v>
      </c>
      <c r="S16" s="1034" t="s">
        <v>51</v>
      </c>
      <c r="T16" s="1034" t="s">
        <v>51</v>
      </c>
      <c r="U16" s="1037">
        <v>7.5220000000000002</v>
      </c>
      <c r="V16" s="1037">
        <v>7.7610000000000001</v>
      </c>
      <c r="W16" s="1034">
        <v>7.7350000000000003</v>
      </c>
      <c r="X16" s="1034"/>
      <c r="Y16" s="1034"/>
      <c r="Z16" s="1034"/>
      <c r="AA16" s="1034"/>
      <c r="AB16" s="1036"/>
      <c r="AC16" s="1044" t="s">
        <v>52</v>
      </c>
      <c r="AD16" s="1058" t="s">
        <v>1699</v>
      </c>
      <c r="AE16" s="1038" t="s">
        <v>14796</v>
      </c>
      <c r="AF16" s="1046">
        <v>34935</v>
      </c>
      <c r="AG16" s="1149" t="s">
        <v>14795</v>
      </c>
      <c r="AH16" s="1034" t="s">
        <v>14794</v>
      </c>
      <c r="AI16" s="1037"/>
      <c r="AJ16" s="1037"/>
      <c r="AK16" s="1033" t="s">
        <v>14172</v>
      </c>
      <c r="AL16" s="1034" t="s">
        <v>14793</v>
      </c>
      <c r="AM16" s="1033"/>
      <c r="AN16" s="1033"/>
      <c r="AO16" s="1148"/>
    </row>
    <row r="17" spans="1:41" ht="90" thickBot="1">
      <c r="A17" s="1152">
        <v>9</v>
      </c>
      <c r="B17" s="780" t="s">
        <v>13928</v>
      </c>
      <c r="C17" s="1150" t="s">
        <v>14792</v>
      </c>
      <c r="D17" s="1104" t="s">
        <v>14791</v>
      </c>
      <c r="E17" s="1034" t="s">
        <v>73</v>
      </c>
      <c r="F17" t="s">
        <v>3246</v>
      </c>
      <c r="G17" t="s">
        <v>13926</v>
      </c>
      <c r="H17" t="s">
        <v>3248</v>
      </c>
      <c r="I17" s="1034" t="s">
        <v>14647</v>
      </c>
      <c r="J17" s="1034">
        <v>3</v>
      </c>
      <c r="K17" s="1033" t="s">
        <v>14790</v>
      </c>
      <c r="L17" s="1034">
        <v>8557060063</v>
      </c>
      <c r="M17" s="1034">
        <v>70.599999999999994</v>
      </c>
      <c r="N17" s="1034" t="s">
        <v>50</v>
      </c>
      <c r="O17" s="1184">
        <v>0.58599999999999997</v>
      </c>
      <c r="P17" s="1034" t="s">
        <v>49</v>
      </c>
      <c r="Q17" s="1034" t="s">
        <v>50</v>
      </c>
      <c r="R17" s="1034" t="s">
        <v>51</v>
      </c>
      <c r="S17" s="1034" t="s">
        <v>51</v>
      </c>
      <c r="T17" s="1034" t="s">
        <v>51</v>
      </c>
      <c r="U17" s="1037"/>
      <c r="V17" s="1037"/>
      <c r="W17" s="1034"/>
      <c r="X17" s="1034"/>
      <c r="Y17" s="1034"/>
      <c r="Z17" s="1034"/>
      <c r="AA17" s="1034"/>
      <c r="AB17" s="1036"/>
      <c r="AC17" s="1056"/>
      <c r="AD17" s="1058" t="s">
        <v>53</v>
      </c>
      <c r="AE17" s="1038" t="s">
        <v>14789</v>
      </c>
      <c r="AF17" s="1046">
        <v>35531</v>
      </c>
      <c r="AG17" s="1149" t="s">
        <v>14788</v>
      </c>
      <c r="AH17" s="1034" t="s">
        <v>14787</v>
      </c>
      <c r="AI17" s="1034">
        <v>9780801704</v>
      </c>
      <c r="AJ17" s="1034" t="s">
        <v>12427</v>
      </c>
      <c r="AK17" s="1033" t="s">
        <v>60</v>
      </c>
      <c r="AL17" s="1034" t="s">
        <v>1642</v>
      </c>
      <c r="AM17" s="1033"/>
      <c r="AN17" s="1033"/>
      <c r="AO17" s="1148"/>
    </row>
    <row r="18" spans="1:41" ht="77.25" thickBot="1">
      <c r="A18" s="1152">
        <v>10</v>
      </c>
      <c r="B18" s="780" t="s">
        <v>13928</v>
      </c>
      <c r="C18" s="1150" t="s">
        <v>14786</v>
      </c>
      <c r="D18" s="1104" t="s">
        <v>14785</v>
      </c>
      <c r="E18" s="1034" t="s">
        <v>73</v>
      </c>
      <c r="F18" t="s">
        <v>3246</v>
      </c>
      <c r="G18" t="s">
        <v>13926</v>
      </c>
      <c r="H18" t="s">
        <v>3248</v>
      </c>
      <c r="I18" s="1034" t="s">
        <v>14647</v>
      </c>
      <c r="J18" s="1034">
        <v>3</v>
      </c>
      <c r="K18" s="1033" t="s">
        <v>14784</v>
      </c>
      <c r="L18" s="1034">
        <v>8375819966</v>
      </c>
      <c r="M18" s="1034">
        <v>64.599999999999994</v>
      </c>
      <c r="N18" s="1034" t="s">
        <v>50</v>
      </c>
      <c r="O18" s="1184">
        <v>0.70599999999999996</v>
      </c>
      <c r="P18" s="1034" t="s">
        <v>10625</v>
      </c>
      <c r="Q18" s="1034" t="s">
        <v>14783</v>
      </c>
      <c r="R18" s="1034" t="s">
        <v>51</v>
      </c>
      <c r="S18" s="1034" t="s">
        <v>51</v>
      </c>
      <c r="T18" s="1034" t="s">
        <v>51</v>
      </c>
      <c r="U18" s="1037">
        <v>4.9569999999999999</v>
      </c>
      <c r="V18" s="1037">
        <v>6.4130000000000003</v>
      </c>
      <c r="W18" s="1034">
        <v>6.3529999999999998</v>
      </c>
      <c r="X18" s="1034"/>
      <c r="Y18" s="1034"/>
      <c r="Z18" s="1034"/>
      <c r="AA18" s="1034"/>
      <c r="AB18" s="1036"/>
      <c r="AC18" s="1044" t="s">
        <v>52</v>
      </c>
      <c r="AD18" s="1058" t="s">
        <v>53</v>
      </c>
      <c r="AE18" s="1038" t="s">
        <v>14782</v>
      </c>
      <c r="AF18" s="1046">
        <v>35348</v>
      </c>
      <c r="AG18" s="1149" t="s">
        <v>14781</v>
      </c>
      <c r="AH18" s="1034" t="s">
        <v>14780</v>
      </c>
      <c r="AI18" s="1034">
        <v>9435171063</v>
      </c>
      <c r="AJ18" s="1034" t="s">
        <v>12427</v>
      </c>
      <c r="AK18" s="1033" t="s">
        <v>60</v>
      </c>
      <c r="AL18" s="1034" t="s">
        <v>1642</v>
      </c>
      <c r="AM18" s="1033"/>
      <c r="AN18" s="1033"/>
      <c r="AO18" s="1148"/>
    </row>
    <row r="19" spans="1:41" ht="128.25" thickBot="1">
      <c r="A19" s="1195"/>
      <c r="B19" s="780" t="s">
        <v>13928</v>
      </c>
      <c r="C19" s="1160" t="s">
        <v>14779</v>
      </c>
      <c r="D19" s="1162" t="s">
        <v>14778</v>
      </c>
      <c r="E19" s="1156" t="s">
        <v>44</v>
      </c>
      <c r="F19" t="s">
        <v>3246</v>
      </c>
      <c r="G19" t="s">
        <v>13926</v>
      </c>
      <c r="H19" t="s">
        <v>3248</v>
      </c>
      <c r="I19" s="1156" t="s">
        <v>14647</v>
      </c>
      <c r="J19" s="1156">
        <v>2</v>
      </c>
      <c r="K19" s="1049" t="s">
        <v>14777</v>
      </c>
      <c r="L19" s="1156">
        <v>9532160534</v>
      </c>
      <c r="M19" s="1156">
        <v>68</v>
      </c>
      <c r="N19" s="1156" t="s">
        <v>126</v>
      </c>
      <c r="O19" s="1194">
        <v>0.76</v>
      </c>
      <c r="P19" s="1156" t="s">
        <v>49</v>
      </c>
      <c r="Q19" s="1156" t="s">
        <v>197</v>
      </c>
      <c r="R19" s="1156" t="s">
        <v>51</v>
      </c>
      <c r="S19" s="1156" t="s">
        <v>51</v>
      </c>
      <c r="T19" s="1156" t="s">
        <v>51</v>
      </c>
      <c r="U19" s="1156"/>
      <c r="V19" s="1034"/>
      <c r="W19" s="1034"/>
      <c r="X19" s="1034"/>
      <c r="Y19" s="1034"/>
      <c r="Z19" s="1034"/>
      <c r="AA19" s="1034"/>
      <c r="AB19" s="1036"/>
      <c r="AC19" s="1192"/>
      <c r="AD19" s="1058" t="s">
        <v>53</v>
      </c>
      <c r="AE19" s="1191" t="s">
        <v>14776</v>
      </c>
      <c r="AF19" s="1159">
        <v>35075</v>
      </c>
      <c r="AG19" s="1158" t="s">
        <v>14775</v>
      </c>
      <c r="AH19" s="1156" t="s">
        <v>14774</v>
      </c>
      <c r="AI19" s="1156">
        <v>9415217826</v>
      </c>
      <c r="AJ19" s="1156" t="s">
        <v>12427</v>
      </c>
      <c r="AK19" s="1157" t="s">
        <v>178</v>
      </c>
      <c r="AL19" s="1156" t="s">
        <v>1642</v>
      </c>
      <c r="AM19" s="1157"/>
      <c r="AN19" s="1157"/>
      <c r="AO19" s="1190" t="s">
        <v>14449</v>
      </c>
    </row>
    <row r="20" spans="1:41" ht="102.75" thickBot="1">
      <c r="A20" s="1152">
        <v>11</v>
      </c>
      <c r="B20" s="780" t="s">
        <v>13928</v>
      </c>
      <c r="C20" s="1150" t="s">
        <v>14773</v>
      </c>
      <c r="D20" s="1104" t="s">
        <v>14772</v>
      </c>
      <c r="E20" s="1034" t="s">
        <v>73</v>
      </c>
      <c r="F20" t="s">
        <v>3246</v>
      </c>
      <c r="G20" t="s">
        <v>13926</v>
      </c>
      <c r="H20" t="s">
        <v>3248</v>
      </c>
      <c r="I20" s="1034" t="s">
        <v>14647</v>
      </c>
      <c r="J20" s="1034">
        <v>3</v>
      </c>
      <c r="K20" s="1045" t="s">
        <v>14771</v>
      </c>
      <c r="L20" s="1034">
        <v>8126004083</v>
      </c>
      <c r="M20" s="1034">
        <v>40.4</v>
      </c>
      <c r="N20" s="1034" t="s">
        <v>50</v>
      </c>
      <c r="O20" s="1186">
        <v>0.83</v>
      </c>
      <c r="P20" s="1034" t="s">
        <v>109</v>
      </c>
      <c r="Q20" s="1034" t="s">
        <v>960</v>
      </c>
      <c r="R20" s="1034" t="s">
        <v>51</v>
      </c>
      <c r="S20" s="1034" t="s">
        <v>51</v>
      </c>
      <c r="T20" s="1034" t="s">
        <v>51</v>
      </c>
      <c r="U20" s="1037">
        <v>4.609</v>
      </c>
      <c r="V20" s="1037">
        <v>5.1740000000000004</v>
      </c>
      <c r="W20" s="1034">
        <v>5.2350000000000003</v>
      </c>
      <c r="X20" s="1034"/>
      <c r="Y20" s="1034"/>
      <c r="Z20" s="1034"/>
      <c r="AA20" s="1034"/>
      <c r="AB20" s="1036"/>
      <c r="AC20" s="1044" t="s">
        <v>52</v>
      </c>
      <c r="AD20" s="1058" t="s">
        <v>53</v>
      </c>
      <c r="AE20" s="1038" t="s">
        <v>14770</v>
      </c>
      <c r="AF20" s="1046">
        <v>35553</v>
      </c>
      <c r="AG20" s="1149" t="s">
        <v>14769</v>
      </c>
      <c r="AH20" s="1034" t="s">
        <v>500</v>
      </c>
      <c r="AI20" s="1034">
        <v>9997300500</v>
      </c>
      <c r="AJ20" s="1034" t="s">
        <v>150</v>
      </c>
      <c r="AK20" s="1033" t="s">
        <v>60</v>
      </c>
      <c r="AL20" s="1034" t="s">
        <v>1642</v>
      </c>
      <c r="AM20" s="1033"/>
      <c r="AN20" s="1033"/>
      <c r="AO20" s="1148"/>
    </row>
    <row r="21" spans="1:41" ht="43.5" thickBot="1">
      <c r="A21" s="1152">
        <v>12</v>
      </c>
      <c r="B21" s="780" t="s">
        <v>13928</v>
      </c>
      <c r="C21" s="1150" t="s">
        <v>14768</v>
      </c>
      <c r="D21" s="1104" t="s">
        <v>14767</v>
      </c>
      <c r="E21" s="1034" t="s">
        <v>73</v>
      </c>
      <c r="F21" t="s">
        <v>3246</v>
      </c>
      <c r="G21" t="s">
        <v>13926</v>
      </c>
      <c r="H21" t="s">
        <v>3248</v>
      </c>
      <c r="I21" s="1034" t="s">
        <v>14647</v>
      </c>
      <c r="J21" s="1034">
        <v>3</v>
      </c>
      <c r="K21" s="1033" t="s">
        <v>14766</v>
      </c>
      <c r="L21" s="1034">
        <v>9821664121</v>
      </c>
      <c r="M21" s="1034">
        <v>63</v>
      </c>
      <c r="N21" s="1034" t="s">
        <v>14765</v>
      </c>
      <c r="O21" s="1184">
        <v>0.67249999999999999</v>
      </c>
      <c r="P21" s="1034" t="s">
        <v>51</v>
      </c>
      <c r="Q21" s="1034" t="s">
        <v>51</v>
      </c>
      <c r="R21" s="1034" t="s">
        <v>51</v>
      </c>
      <c r="S21" s="1034" t="s">
        <v>51</v>
      </c>
      <c r="T21" s="1034" t="s">
        <v>51</v>
      </c>
      <c r="U21" s="1037">
        <v>7.7389999999999999</v>
      </c>
      <c r="V21" s="1037">
        <v>8.1959999999999997</v>
      </c>
      <c r="W21" s="1034">
        <v>7.8239999999999998</v>
      </c>
      <c r="X21" s="1034"/>
      <c r="Y21" s="1034"/>
      <c r="Z21" s="1034"/>
      <c r="AA21" s="1034"/>
      <c r="AB21" s="1036"/>
      <c r="AC21" s="1044" t="s">
        <v>52</v>
      </c>
      <c r="AD21" s="1058" t="s">
        <v>53</v>
      </c>
      <c r="AE21" s="1042" t="s">
        <v>14764</v>
      </c>
      <c r="AF21" s="1046">
        <v>35100</v>
      </c>
      <c r="AG21" s="1149" t="s">
        <v>14763</v>
      </c>
      <c r="AH21" s="1034" t="s">
        <v>14762</v>
      </c>
      <c r="AI21" s="1037"/>
      <c r="AJ21" s="1037"/>
      <c r="AK21" s="1033" t="s">
        <v>14639</v>
      </c>
      <c r="AL21" s="1034" t="s">
        <v>14007</v>
      </c>
      <c r="AM21" s="1033"/>
      <c r="AN21" s="1033"/>
      <c r="AO21" s="1148"/>
    </row>
    <row r="22" spans="1:41" ht="90" thickBot="1">
      <c r="A22" s="1152">
        <v>13</v>
      </c>
      <c r="B22" s="780" t="s">
        <v>13928</v>
      </c>
      <c r="C22" s="1150" t="s">
        <v>14761</v>
      </c>
      <c r="D22" s="1104" t="s">
        <v>14760</v>
      </c>
      <c r="E22" s="1034" t="s">
        <v>73</v>
      </c>
      <c r="F22" t="s">
        <v>3246</v>
      </c>
      <c r="G22" t="s">
        <v>13926</v>
      </c>
      <c r="H22" t="s">
        <v>3248</v>
      </c>
      <c r="I22" s="1034" t="s">
        <v>14647</v>
      </c>
      <c r="J22" s="1034">
        <v>3</v>
      </c>
      <c r="K22" s="1045" t="s">
        <v>14759</v>
      </c>
      <c r="L22" s="1034">
        <v>9911210928</v>
      </c>
      <c r="M22" s="1034">
        <v>87.4</v>
      </c>
      <c r="N22" s="1034" t="s">
        <v>50</v>
      </c>
      <c r="O22" s="1184">
        <v>0.78200000000000003</v>
      </c>
      <c r="P22" s="1034" t="s">
        <v>109</v>
      </c>
      <c r="Q22" s="1034" t="s">
        <v>50</v>
      </c>
      <c r="R22" s="1034" t="s">
        <v>51</v>
      </c>
      <c r="S22" s="1034" t="s">
        <v>51</v>
      </c>
      <c r="T22" s="1034" t="s">
        <v>51</v>
      </c>
      <c r="U22" s="1037">
        <v>6.7830000000000004</v>
      </c>
      <c r="V22" s="1037">
        <v>7.5</v>
      </c>
      <c r="W22" s="1034">
        <v>7.9850000000000003</v>
      </c>
      <c r="X22" s="1034"/>
      <c r="Y22" s="1034"/>
      <c r="Z22" s="1034"/>
      <c r="AA22" s="1034"/>
      <c r="AB22" s="1036"/>
      <c r="AC22" s="1044" t="s">
        <v>52</v>
      </c>
      <c r="AD22" s="1058" t="s">
        <v>53</v>
      </c>
      <c r="AE22" s="1038" t="s">
        <v>14758</v>
      </c>
      <c r="AF22" s="1046">
        <v>42616</v>
      </c>
      <c r="AG22" s="1149" t="s">
        <v>14757</v>
      </c>
      <c r="AH22" s="1034" t="s">
        <v>14756</v>
      </c>
      <c r="AI22" s="1034">
        <v>9555417855</v>
      </c>
      <c r="AJ22" s="1034" t="s">
        <v>150</v>
      </c>
      <c r="AK22" s="1033" t="s">
        <v>60</v>
      </c>
      <c r="AL22" s="1034" t="s">
        <v>1642</v>
      </c>
      <c r="AM22" s="1033"/>
      <c r="AN22" s="1033"/>
      <c r="AO22" s="1148"/>
    </row>
    <row r="23" spans="1:41" ht="77.25" thickBot="1">
      <c r="A23" s="1152">
        <v>14</v>
      </c>
      <c r="B23" s="780" t="s">
        <v>13928</v>
      </c>
      <c r="C23" s="1150" t="s">
        <v>14755</v>
      </c>
      <c r="D23" s="1104" t="s">
        <v>14754</v>
      </c>
      <c r="E23" s="1034" t="s">
        <v>73</v>
      </c>
      <c r="F23" t="s">
        <v>3246</v>
      </c>
      <c r="G23" t="s">
        <v>13926</v>
      </c>
      <c r="H23" t="s">
        <v>3248</v>
      </c>
      <c r="I23" s="1034" t="s">
        <v>14647</v>
      </c>
      <c r="J23" s="1034">
        <v>3</v>
      </c>
      <c r="K23" s="1033" t="s">
        <v>14753</v>
      </c>
      <c r="L23" s="1034">
        <v>9582915728</v>
      </c>
      <c r="M23" s="1034">
        <v>72.2</v>
      </c>
      <c r="N23" s="1034" t="s">
        <v>50</v>
      </c>
      <c r="O23" s="1184">
        <v>0.58599999999999997</v>
      </c>
      <c r="P23" s="1034" t="s">
        <v>109</v>
      </c>
      <c r="Q23" s="1034" t="s">
        <v>50</v>
      </c>
      <c r="R23" s="1034" t="s">
        <v>51</v>
      </c>
      <c r="S23" s="1034" t="s">
        <v>51</v>
      </c>
      <c r="T23" s="1034" t="s">
        <v>51</v>
      </c>
      <c r="U23" s="1037">
        <v>6.7370000000000001</v>
      </c>
      <c r="V23" s="1037">
        <v>7.0949999999999998</v>
      </c>
      <c r="W23" s="1034">
        <v>6.7210000000000001</v>
      </c>
      <c r="X23" s="1034"/>
      <c r="Y23" s="1034"/>
      <c r="Z23" s="1034"/>
      <c r="AA23" s="1034"/>
      <c r="AB23" s="1036"/>
      <c r="AC23" s="1044" t="s">
        <v>52</v>
      </c>
      <c r="AD23" s="1058" t="s">
        <v>53</v>
      </c>
      <c r="AE23" s="1038" t="s">
        <v>14752</v>
      </c>
      <c r="AF23" s="1046">
        <v>35849</v>
      </c>
      <c r="AG23" s="1149" t="s">
        <v>14751</v>
      </c>
      <c r="AH23" s="1034" t="s">
        <v>14750</v>
      </c>
      <c r="AI23" s="1034">
        <v>9999360671</v>
      </c>
      <c r="AJ23" s="1034" t="s">
        <v>12427</v>
      </c>
      <c r="AK23" s="1033" t="s">
        <v>60</v>
      </c>
      <c r="AL23" s="1034" t="s">
        <v>1642</v>
      </c>
      <c r="AM23" s="1033"/>
      <c r="AN23" s="1033"/>
      <c r="AO23" s="1148"/>
    </row>
    <row r="24" spans="1:41" ht="77.25" thickBot="1">
      <c r="A24" s="1152">
        <v>15</v>
      </c>
      <c r="B24" s="780" t="s">
        <v>13928</v>
      </c>
      <c r="C24" s="1150" t="s">
        <v>14749</v>
      </c>
      <c r="D24" s="1104" t="s">
        <v>14748</v>
      </c>
      <c r="E24" s="1034" t="s">
        <v>73</v>
      </c>
      <c r="F24" t="s">
        <v>3246</v>
      </c>
      <c r="G24" t="s">
        <v>13926</v>
      </c>
      <c r="H24" t="s">
        <v>3248</v>
      </c>
      <c r="I24" s="1034" t="s">
        <v>14647</v>
      </c>
      <c r="J24" s="1034">
        <v>3</v>
      </c>
      <c r="K24" s="1033" t="s">
        <v>14747</v>
      </c>
      <c r="L24" s="1034">
        <v>9899832129</v>
      </c>
      <c r="M24" s="1034">
        <v>60.8</v>
      </c>
      <c r="N24" s="1034" t="s">
        <v>50</v>
      </c>
      <c r="O24" s="1184">
        <v>0.71799999999999997</v>
      </c>
      <c r="P24" s="1034" t="s">
        <v>109</v>
      </c>
      <c r="Q24" s="1034" t="s">
        <v>960</v>
      </c>
      <c r="R24" s="1034" t="s">
        <v>51</v>
      </c>
      <c r="S24" s="1034" t="s">
        <v>51</v>
      </c>
      <c r="T24" s="1034" t="s">
        <v>51</v>
      </c>
      <c r="U24" s="1037">
        <v>5.87</v>
      </c>
      <c r="V24" s="1037">
        <v>6.63</v>
      </c>
      <c r="W24" s="1034">
        <v>6.3819999999999997</v>
      </c>
      <c r="X24" s="1034"/>
      <c r="Y24" s="1034"/>
      <c r="Z24" s="1034"/>
      <c r="AA24" s="1034"/>
      <c r="AB24" s="1036"/>
      <c r="AC24" s="1044" t="s">
        <v>52</v>
      </c>
      <c r="AD24" s="1058" t="s">
        <v>53</v>
      </c>
      <c r="AE24" s="1038" t="s">
        <v>14746</v>
      </c>
      <c r="AF24" s="1046">
        <v>35269</v>
      </c>
      <c r="AG24" s="1149" t="s">
        <v>14745</v>
      </c>
      <c r="AH24" s="1034" t="s">
        <v>14744</v>
      </c>
      <c r="AI24" s="1034">
        <v>9899832129</v>
      </c>
      <c r="AJ24" s="1034" t="s">
        <v>12427</v>
      </c>
      <c r="AK24" s="1033" t="s">
        <v>60</v>
      </c>
      <c r="AL24" s="1034" t="s">
        <v>1642</v>
      </c>
      <c r="AM24" s="1033"/>
      <c r="AN24" s="1033"/>
      <c r="AO24" s="1148"/>
    </row>
    <row r="25" spans="1:41" ht="64.5" thickBot="1">
      <c r="A25" s="1193"/>
      <c r="B25" s="780" t="s">
        <v>13928</v>
      </c>
      <c r="C25" s="1160" t="s">
        <v>14743</v>
      </c>
      <c r="D25" s="1162" t="s">
        <v>14742</v>
      </c>
      <c r="E25" s="1156" t="s">
        <v>73</v>
      </c>
      <c r="F25" t="s">
        <v>3246</v>
      </c>
      <c r="G25" t="s">
        <v>13926</v>
      </c>
      <c r="H25" t="s">
        <v>3248</v>
      </c>
      <c r="I25" s="1156" t="s">
        <v>14647</v>
      </c>
      <c r="J25" s="1156">
        <v>2</v>
      </c>
      <c r="K25" s="1157" t="s">
        <v>14741</v>
      </c>
      <c r="L25" s="1156">
        <v>9821938510</v>
      </c>
      <c r="M25" s="1156">
        <v>75.2</v>
      </c>
      <c r="N25" s="1155" t="s">
        <v>14740</v>
      </c>
      <c r="O25" s="1156">
        <v>44.8</v>
      </c>
      <c r="P25" s="1156" t="s">
        <v>49</v>
      </c>
      <c r="Q25" s="1156" t="s">
        <v>50</v>
      </c>
      <c r="R25" s="1156" t="s">
        <v>51</v>
      </c>
      <c r="S25" s="1156" t="s">
        <v>51</v>
      </c>
      <c r="T25" s="1156" t="s">
        <v>51</v>
      </c>
      <c r="U25" s="1156"/>
      <c r="V25" s="1034"/>
      <c r="W25" s="1034"/>
      <c r="X25" s="1034"/>
      <c r="Y25" s="1034"/>
      <c r="Z25" s="1034"/>
      <c r="AA25" s="1034"/>
      <c r="AB25" s="1036"/>
      <c r="AC25" s="1192"/>
      <c r="AD25" s="1058" t="s">
        <v>53</v>
      </c>
      <c r="AE25" s="1191" t="s">
        <v>14739</v>
      </c>
      <c r="AF25" s="1159">
        <v>35368</v>
      </c>
      <c r="AG25" s="1158" t="s">
        <v>14738</v>
      </c>
      <c r="AH25" s="1156" t="s">
        <v>14737</v>
      </c>
      <c r="AI25" s="1156">
        <v>8130780315</v>
      </c>
      <c r="AJ25" s="1156" t="s">
        <v>169</v>
      </c>
      <c r="AK25" s="1157" t="s">
        <v>60</v>
      </c>
      <c r="AL25" s="1156" t="s">
        <v>1642</v>
      </c>
      <c r="AM25" s="1157"/>
      <c r="AN25" s="1157" t="s">
        <v>14736</v>
      </c>
      <c r="AO25" s="1190" t="s">
        <v>14449</v>
      </c>
    </row>
    <row r="26" spans="1:41" ht="77.25" thickBot="1">
      <c r="A26" s="1152">
        <v>16</v>
      </c>
      <c r="B26" s="780" t="s">
        <v>13928</v>
      </c>
      <c r="C26" s="1150" t="s">
        <v>14735</v>
      </c>
      <c r="D26" s="1104" t="s">
        <v>14734</v>
      </c>
      <c r="E26" s="1034" t="s">
        <v>73</v>
      </c>
      <c r="F26" t="s">
        <v>3246</v>
      </c>
      <c r="G26" t="s">
        <v>13926</v>
      </c>
      <c r="H26" t="s">
        <v>3248</v>
      </c>
      <c r="I26" s="1034" t="s">
        <v>14647</v>
      </c>
      <c r="J26" s="1034">
        <v>3</v>
      </c>
      <c r="K26" s="1033" t="s">
        <v>14733</v>
      </c>
      <c r="L26" s="1034">
        <v>9717616724</v>
      </c>
      <c r="M26" s="1034">
        <v>63.5</v>
      </c>
      <c r="N26" s="1034" t="s">
        <v>14732</v>
      </c>
      <c r="O26" s="1184">
        <v>0.46600000000000003</v>
      </c>
      <c r="P26" s="1034" t="s">
        <v>49</v>
      </c>
      <c r="Q26" s="1034" t="s">
        <v>8643</v>
      </c>
      <c r="R26" s="1034" t="s">
        <v>51</v>
      </c>
      <c r="S26" s="1034" t="s">
        <v>51</v>
      </c>
      <c r="T26" s="1034" t="s">
        <v>51</v>
      </c>
      <c r="U26" s="1037">
        <v>7.6959999999999997</v>
      </c>
      <c r="V26" s="1037">
        <v>7.9779999999999998</v>
      </c>
      <c r="W26" s="1034">
        <v>7.8380000000000001</v>
      </c>
      <c r="X26" s="1034"/>
      <c r="Y26" s="1034"/>
      <c r="Z26" s="1034"/>
      <c r="AA26" s="1034"/>
      <c r="AB26" s="1036"/>
      <c r="AC26" s="1044" t="s">
        <v>52</v>
      </c>
      <c r="AD26" s="1058" t="s">
        <v>53</v>
      </c>
      <c r="AE26" s="1038" t="s">
        <v>14731</v>
      </c>
      <c r="AF26" s="1046">
        <v>34003</v>
      </c>
      <c r="AG26" s="1149" t="s">
        <v>14730</v>
      </c>
      <c r="AH26" s="1037"/>
      <c r="AI26" s="1037"/>
      <c r="AJ26" s="1037"/>
      <c r="AK26" s="1033" t="s">
        <v>14639</v>
      </c>
      <c r="AL26" s="1034" t="s">
        <v>14007</v>
      </c>
      <c r="AM26" s="1033"/>
      <c r="AN26" s="1033"/>
      <c r="AO26" s="1148"/>
    </row>
    <row r="27" spans="1:41" ht="43.5" thickBot="1">
      <c r="A27" s="1152">
        <v>17</v>
      </c>
      <c r="B27" s="780" t="s">
        <v>13928</v>
      </c>
      <c r="C27" s="1150" t="s">
        <v>14729</v>
      </c>
      <c r="D27" s="1104" t="s">
        <v>14728</v>
      </c>
      <c r="E27" s="1034" t="s">
        <v>73</v>
      </c>
      <c r="F27" t="s">
        <v>3246</v>
      </c>
      <c r="G27" t="s">
        <v>13926</v>
      </c>
      <c r="H27" t="s">
        <v>3248</v>
      </c>
      <c r="I27" s="1034" t="s">
        <v>14647</v>
      </c>
      <c r="J27" s="1034">
        <v>3</v>
      </c>
      <c r="K27" s="1107" t="s">
        <v>14727</v>
      </c>
      <c r="L27" s="1034">
        <f>977-9841721769</f>
        <v>-9841720792</v>
      </c>
      <c r="M27" s="1034">
        <v>79.5</v>
      </c>
      <c r="N27" s="1039" t="s">
        <v>14641</v>
      </c>
      <c r="O27" s="1184">
        <v>0.61499999999999999</v>
      </c>
      <c r="P27" s="1034" t="s">
        <v>109</v>
      </c>
      <c r="Q27" s="1034" t="s">
        <v>14726</v>
      </c>
      <c r="R27" s="1034" t="s">
        <v>51</v>
      </c>
      <c r="S27" s="1034" t="s">
        <v>51</v>
      </c>
      <c r="T27" s="1034" t="s">
        <v>51</v>
      </c>
      <c r="U27" s="1037">
        <v>5.9569999999999999</v>
      </c>
      <c r="V27" s="1037">
        <v>7.0650000000000004</v>
      </c>
      <c r="W27" s="1034">
        <v>7.1909999999999998</v>
      </c>
      <c r="X27" s="1034"/>
      <c r="Y27" s="1034"/>
      <c r="Z27" s="1034"/>
      <c r="AA27" s="1034"/>
      <c r="AB27" s="1036"/>
      <c r="AC27" s="1044" t="s">
        <v>52</v>
      </c>
      <c r="AD27" s="1058" t="s">
        <v>53</v>
      </c>
      <c r="AE27" s="1038" t="s">
        <v>14725</v>
      </c>
      <c r="AF27" s="1046">
        <v>33678</v>
      </c>
      <c r="AG27" s="1149" t="s">
        <v>14724</v>
      </c>
      <c r="AH27" s="1034" t="s">
        <v>14723</v>
      </c>
      <c r="AI27" s="1037"/>
      <c r="AJ27" s="1037"/>
      <c r="AK27" s="1033" t="s">
        <v>14639</v>
      </c>
      <c r="AL27" s="1034" t="s">
        <v>14007</v>
      </c>
      <c r="AM27" s="1033"/>
      <c r="AN27" s="1033"/>
      <c r="AO27" s="1148"/>
    </row>
    <row r="28" spans="1:41" ht="115.5" thickBot="1">
      <c r="A28" s="1152">
        <v>18</v>
      </c>
      <c r="B28" s="780" t="s">
        <v>13928</v>
      </c>
      <c r="C28" s="1150" t="s">
        <v>14722</v>
      </c>
      <c r="D28" s="1104" t="s">
        <v>14721</v>
      </c>
      <c r="E28" s="1034" t="s">
        <v>44</v>
      </c>
      <c r="F28" t="s">
        <v>3246</v>
      </c>
      <c r="G28" t="s">
        <v>13926</v>
      </c>
      <c r="H28" t="s">
        <v>3248</v>
      </c>
      <c r="I28" s="1034" t="s">
        <v>14647</v>
      </c>
      <c r="J28" s="1034">
        <v>3</v>
      </c>
      <c r="K28" s="1033" t="s">
        <v>14720</v>
      </c>
      <c r="L28" s="1034">
        <v>9873322012</v>
      </c>
      <c r="M28" s="1034">
        <v>85.5</v>
      </c>
      <c r="N28" s="1034" t="s">
        <v>50</v>
      </c>
      <c r="O28" s="1184">
        <v>0.749</v>
      </c>
      <c r="P28" s="1034" t="s">
        <v>109</v>
      </c>
      <c r="Q28" s="1034" t="s">
        <v>50</v>
      </c>
      <c r="R28" s="1034" t="s">
        <v>51</v>
      </c>
      <c r="S28" s="1034" t="s">
        <v>51</v>
      </c>
      <c r="T28" s="1034" t="s">
        <v>51</v>
      </c>
      <c r="U28" s="1037">
        <v>4.5220000000000002</v>
      </c>
      <c r="V28" s="1037">
        <v>5.0650000000000004</v>
      </c>
      <c r="W28" s="1034">
        <v>5.2649999999999997</v>
      </c>
      <c r="X28" s="1034"/>
      <c r="Y28" s="1034"/>
      <c r="Z28" s="1034"/>
      <c r="AA28" s="1034"/>
      <c r="AB28" s="1036"/>
      <c r="AC28" s="1044" t="s">
        <v>52</v>
      </c>
      <c r="AD28" s="1058" t="s">
        <v>53</v>
      </c>
      <c r="AE28" s="1038" t="s">
        <v>14719</v>
      </c>
      <c r="AF28" s="1046">
        <v>35558</v>
      </c>
      <c r="AG28" s="1149" t="s">
        <v>14718</v>
      </c>
      <c r="AH28" s="1034" t="s">
        <v>14717</v>
      </c>
      <c r="AI28" s="1034">
        <v>9873322012</v>
      </c>
      <c r="AJ28" s="1034" t="s">
        <v>12427</v>
      </c>
      <c r="AK28" s="1033" t="s">
        <v>60</v>
      </c>
      <c r="AL28" s="1034" t="s">
        <v>1642</v>
      </c>
      <c r="AM28" s="1033"/>
      <c r="AN28" s="1033"/>
      <c r="AO28" s="1148"/>
    </row>
    <row r="29" spans="1:41" ht="90" thickBot="1">
      <c r="A29" s="1152">
        <v>19</v>
      </c>
      <c r="B29" s="780" t="s">
        <v>13928</v>
      </c>
      <c r="C29" s="1150" t="s">
        <v>14716</v>
      </c>
      <c r="D29" s="1104" t="s">
        <v>14715</v>
      </c>
      <c r="E29" s="1034" t="s">
        <v>73</v>
      </c>
      <c r="F29" t="s">
        <v>3246</v>
      </c>
      <c r="G29" t="s">
        <v>13926</v>
      </c>
      <c r="H29" t="s">
        <v>3248</v>
      </c>
      <c r="I29" s="1034" t="s">
        <v>14647</v>
      </c>
      <c r="J29" s="1034">
        <v>3</v>
      </c>
      <c r="K29" s="1033" t="s">
        <v>14714</v>
      </c>
      <c r="L29" s="1034">
        <v>9999323448</v>
      </c>
      <c r="M29" s="1034">
        <v>51.34</v>
      </c>
      <c r="N29" s="1034" t="s">
        <v>50</v>
      </c>
      <c r="O29" s="1184">
        <v>0.45779999999999998</v>
      </c>
      <c r="P29" s="1034" t="s">
        <v>109</v>
      </c>
      <c r="Q29" s="1034" t="s">
        <v>14713</v>
      </c>
      <c r="R29" s="1034" t="s">
        <v>51</v>
      </c>
      <c r="S29" s="1034" t="s">
        <v>51</v>
      </c>
      <c r="T29" s="1034" t="s">
        <v>51</v>
      </c>
      <c r="U29" s="1037">
        <v>6.1180000000000003</v>
      </c>
      <c r="V29" s="1037">
        <v>6.625</v>
      </c>
      <c r="W29" s="1034">
        <v>6.5439999999999996</v>
      </c>
      <c r="X29" s="1034"/>
      <c r="Y29" s="1034"/>
      <c r="Z29" s="1034"/>
      <c r="AA29" s="1034"/>
      <c r="AB29" s="1036"/>
      <c r="AC29" s="1044" t="s">
        <v>52</v>
      </c>
      <c r="AD29" s="1058" t="s">
        <v>53</v>
      </c>
      <c r="AE29" s="1038" t="s">
        <v>14712</v>
      </c>
      <c r="AF29" s="1046">
        <v>35684</v>
      </c>
      <c r="AG29" s="1149" t="s">
        <v>14711</v>
      </c>
      <c r="AH29" s="1034" t="s">
        <v>14710</v>
      </c>
      <c r="AI29" s="1034">
        <v>9811512687</v>
      </c>
      <c r="AJ29" s="1034" t="s">
        <v>12427</v>
      </c>
      <c r="AK29" s="1033" t="s">
        <v>60</v>
      </c>
      <c r="AL29" s="1034" t="s">
        <v>1642</v>
      </c>
      <c r="AM29" s="1033"/>
      <c r="AN29" s="1033"/>
      <c r="AO29" s="1148"/>
    </row>
    <row r="30" spans="1:41" ht="128.25" thickBot="1">
      <c r="A30" s="1152">
        <v>20</v>
      </c>
      <c r="B30" s="780" t="s">
        <v>13928</v>
      </c>
      <c r="C30" s="1150" t="s">
        <v>4501</v>
      </c>
      <c r="D30" s="1104" t="s">
        <v>14709</v>
      </c>
      <c r="E30" s="1034" t="s">
        <v>73</v>
      </c>
      <c r="F30" t="s">
        <v>3246</v>
      </c>
      <c r="G30" t="s">
        <v>13926</v>
      </c>
      <c r="H30" t="s">
        <v>3248</v>
      </c>
      <c r="I30" s="1034" t="s">
        <v>14647</v>
      </c>
      <c r="J30" s="1034">
        <v>3</v>
      </c>
      <c r="K30" s="1033" t="s">
        <v>14708</v>
      </c>
      <c r="L30" s="1034">
        <v>7091041932</v>
      </c>
      <c r="M30" s="1034">
        <v>80</v>
      </c>
      <c r="N30" s="1034" t="s">
        <v>50</v>
      </c>
      <c r="O30" s="1186">
        <v>0.57999999999999996</v>
      </c>
      <c r="P30" s="1034" t="s">
        <v>109</v>
      </c>
      <c r="Q30" s="1034" t="s">
        <v>14657</v>
      </c>
      <c r="R30" s="1034" t="s">
        <v>51</v>
      </c>
      <c r="S30" s="1034" t="s">
        <v>51</v>
      </c>
      <c r="T30" s="1034" t="s">
        <v>51</v>
      </c>
      <c r="U30" s="1037">
        <v>6.6470000000000002</v>
      </c>
      <c r="V30" s="1037">
        <v>7</v>
      </c>
      <c r="W30" s="1034">
        <v>6.5880000000000001</v>
      </c>
      <c r="X30" s="1034"/>
      <c r="Y30" s="1034"/>
      <c r="Z30" s="1034"/>
      <c r="AA30" s="1034"/>
      <c r="AB30" s="1036"/>
      <c r="AC30" s="1044" t="s">
        <v>52</v>
      </c>
      <c r="AD30" s="1058" t="s">
        <v>53</v>
      </c>
      <c r="AE30" s="1038" t="s">
        <v>14707</v>
      </c>
      <c r="AF30" s="1046">
        <v>36028</v>
      </c>
      <c r="AG30" s="1149" t="s">
        <v>10738</v>
      </c>
      <c r="AH30" s="1034" t="s">
        <v>14706</v>
      </c>
      <c r="AI30" s="1034">
        <v>9939010153</v>
      </c>
      <c r="AJ30" s="1034" t="s">
        <v>12427</v>
      </c>
      <c r="AK30" s="1033" t="s">
        <v>60</v>
      </c>
      <c r="AL30" s="1034" t="s">
        <v>1642</v>
      </c>
      <c r="AM30" s="1033"/>
      <c r="AN30" s="1033"/>
      <c r="AO30" s="1148"/>
    </row>
    <row r="31" spans="1:41" ht="141" thickBot="1">
      <c r="A31" s="1152">
        <v>21</v>
      </c>
      <c r="B31" s="780" t="s">
        <v>13928</v>
      </c>
      <c r="C31" s="1150" t="s">
        <v>14705</v>
      </c>
      <c r="D31" s="1104" t="s">
        <v>14704</v>
      </c>
      <c r="E31" s="1034" t="s">
        <v>73</v>
      </c>
      <c r="F31" t="s">
        <v>3246</v>
      </c>
      <c r="G31" t="s">
        <v>13926</v>
      </c>
      <c r="H31" t="s">
        <v>3248</v>
      </c>
      <c r="I31" s="1034" t="s">
        <v>14647</v>
      </c>
      <c r="J31" s="1034">
        <v>3</v>
      </c>
      <c r="K31" s="1033" t="s">
        <v>14703</v>
      </c>
      <c r="L31" s="1034">
        <v>8800559984</v>
      </c>
      <c r="M31" s="1034">
        <v>60.8</v>
      </c>
      <c r="N31" s="1034" t="s">
        <v>50</v>
      </c>
      <c r="O31" s="1184">
        <v>0.55200000000000005</v>
      </c>
      <c r="P31" s="1034" t="s">
        <v>49</v>
      </c>
      <c r="Q31" s="1034" t="s">
        <v>50</v>
      </c>
      <c r="R31" s="1034" t="s">
        <v>51</v>
      </c>
      <c r="S31" s="1034" t="s">
        <v>51</v>
      </c>
      <c r="T31" s="1034" t="s">
        <v>51</v>
      </c>
      <c r="U31" s="1037">
        <v>6.8239999999999998</v>
      </c>
      <c r="V31" s="1037">
        <v>7.1749999999999998</v>
      </c>
      <c r="W31" s="1034">
        <v>7.0590000000000002</v>
      </c>
      <c r="X31" s="1034"/>
      <c r="Y31" s="1034"/>
      <c r="Z31" s="1034"/>
      <c r="AA31" s="1034"/>
      <c r="AB31" s="1036"/>
      <c r="AC31" s="1044" t="s">
        <v>52</v>
      </c>
      <c r="AD31" s="1058" t="s">
        <v>53</v>
      </c>
      <c r="AE31" s="1038" t="s">
        <v>14702</v>
      </c>
      <c r="AF31" s="1046">
        <v>35719</v>
      </c>
      <c r="AG31" s="1149" t="s">
        <v>14701</v>
      </c>
      <c r="AH31" s="1034" t="s">
        <v>14700</v>
      </c>
      <c r="AI31" s="1034">
        <v>9871004947</v>
      </c>
      <c r="AJ31" s="1034" t="s">
        <v>12427</v>
      </c>
      <c r="AK31" s="1033" t="s">
        <v>60</v>
      </c>
      <c r="AL31" s="1034" t="s">
        <v>1642</v>
      </c>
      <c r="AM31" s="1033"/>
      <c r="AN31" s="1033"/>
      <c r="AO31" s="1148"/>
    </row>
    <row r="32" spans="1:41" ht="77.25" thickBot="1">
      <c r="A32" s="1152">
        <v>22</v>
      </c>
      <c r="B32" s="780" t="s">
        <v>13928</v>
      </c>
      <c r="C32" s="1150" t="s">
        <v>14699</v>
      </c>
      <c r="D32" s="1104" t="s">
        <v>14698</v>
      </c>
      <c r="E32" s="1034" t="s">
        <v>44</v>
      </c>
      <c r="F32" t="s">
        <v>3246</v>
      </c>
      <c r="G32" t="s">
        <v>13926</v>
      </c>
      <c r="H32" t="s">
        <v>3248</v>
      </c>
      <c r="I32" s="1034" t="s">
        <v>14647</v>
      </c>
      <c r="J32" s="1034">
        <v>3</v>
      </c>
      <c r="K32" s="1189" t="s">
        <v>14697</v>
      </c>
      <c r="L32" s="1034">
        <v>7065471737</v>
      </c>
      <c r="M32" s="1034">
        <v>78.84</v>
      </c>
      <c r="N32" s="1039" t="s">
        <v>14696</v>
      </c>
      <c r="O32" s="1034">
        <v>58.8</v>
      </c>
      <c r="P32" s="1034" t="s">
        <v>109</v>
      </c>
      <c r="Q32" s="1039" t="s">
        <v>14695</v>
      </c>
      <c r="R32" s="1034" t="s">
        <v>51</v>
      </c>
      <c r="S32" s="1034" t="s">
        <v>51</v>
      </c>
      <c r="T32" s="1034" t="s">
        <v>51</v>
      </c>
      <c r="U32" s="1037">
        <v>5.6520000000000001</v>
      </c>
      <c r="V32" s="1037">
        <v>6.7169999999999996</v>
      </c>
      <c r="W32" s="1034">
        <v>6.7060000000000004</v>
      </c>
      <c r="X32" s="1034"/>
      <c r="Y32" s="1034"/>
      <c r="Z32" s="1034"/>
      <c r="AA32" s="1034"/>
      <c r="AB32" s="1036"/>
      <c r="AC32" s="1044" t="s">
        <v>52</v>
      </c>
      <c r="AD32" s="1058" t="s">
        <v>53</v>
      </c>
      <c r="AE32" s="1042" t="s">
        <v>14694</v>
      </c>
      <c r="AF32" s="1046">
        <v>35598</v>
      </c>
      <c r="AG32" s="1149" t="s">
        <v>14693</v>
      </c>
      <c r="AH32" s="1034" t="s">
        <v>14692</v>
      </c>
      <c r="AI32" s="1037"/>
      <c r="AJ32" s="1037"/>
      <c r="AK32" s="1033" t="s">
        <v>13971</v>
      </c>
      <c r="AL32" s="1034" t="s">
        <v>13970</v>
      </c>
      <c r="AM32" s="1033"/>
      <c r="AN32" s="1033"/>
      <c r="AO32" s="1148"/>
    </row>
    <row r="33" spans="1:41" ht="43.5" thickBot="1">
      <c r="A33" s="1152">
        <v>23</v>
      </c>
      <c r="B33" s="780" t="s">
        <v>13928</v>
      </c>
      <c r="C33" s="1185" t="s">
        <v>14691</v>
      </c>
      <c r="D33" s="1104">
        <v>2016012799</v>
      </c>
      <c r="E33" s="1034" t="s">
        <v>73</v>
      </c>
      <c r="F33" t="s">
        <v>3246</v>
      </c>
      <c r="G33" t="s">
        <v>13926</v>
      </c>
      <c r="H33" t="s">
        <v>3248</v>
      </c>
      <c r="I33" s="1034" t="s">
        <v>14647</v>
      </c>
      <c r="J33" s="1034">
        <v>3</v>
      </c>
      <c r="K33" s="1033" t="s">
        <v>14690</v>
      </c>
      <c r="L33" s="1034">
        <v>9958903308</v>
      </c>
      <c r="M33" s="1034">
        <v>63</v>
      </c>
      <c r="N33" s="1039" t="s">
        <v>14641</v>
      </c>
      <c r="O33" s="1034" t="s">
        <v>14689</v>
      </c>
      <c r="P33" s="1034" t="s">
        <v>109</v>
      </c>
      <c r="Q33" s="1034" t="s">
        <v>14688</v>
      </c>
      <c r="R33" s="1034" t="s">
        <v>51</v>
      </c>
      <c r="S33" s="1034" t="s">
        <v>51</v>
      </c>
      <c r="T33" s="1034" t="s">
        <v>51</v>
      </c>
      <c r="U33" s="1037">
        <v>6.7690000000000001</v>
      </c>
      <c r="V33" s="1037">
        <v>7.0830000000000002</v>
      </c>
      <c r="W33" s="1034">
        <v>6.7210000000000001</v>
      </c>
      <c r="X33" s="1034"/>
      <c r="Y33" s="1034"/>
      <c r="Z33" s="1034"/>
      <c r="AA33" s="1034"/>
      <c r="AB33" s="1036"/>
      <c r="AC33" s="1044" t="s">
        <v>52</v>
      </c>
      <c r="AD33" s="1058" t="s">
        <v>53</v>
      </c>
      <c r="AE33" s="1042" t="s">
        <v>14687</v>
      </c>
      <c r="AF33" s="1046">
        <v>35053</v>
      </c>
      <c r="AG33" s="1151" t="s">
        <v>14686</v>
      </c>
      <c r="AH33" s="1052" t="s">
        <v>14685</v>
      </c>
      <c r="AI33" s="1037"/>
      <c r="AJ33" s="1037"/>
      <c r="AK33" s="1033" t="s">
        <v>14639</v>
      </c>
      <c r="AL33" s="1034" t="s">
        <v>14007</v>
      </c>
      <c r="AM33" s="1033"/>
      <c r="AN33" s="1033"/>
      <c r="AO33" s="1148"/>
    </row>
    <row r="34" spans="1:41" ht="43.5" thickBot="1">
      <c r="A34" s="1152">
        <v>24</v>
      </c>
      <c r="B34" s="780" t="s">
        <v>13928</v>
      </c>
      <c r="C34" s="1185" t="s">
        <v>14684</v>
      </c>
      <c r="D34" s="1104">
        <v>2016015533</v>
      </c>
      <c r="E34" s="1034" t="s">
        <v>73</v>
      </c>
      <c r="F34" t="s">
        <v>3246</v>
      </c>
      <c r="G34" t="s">
        <v>13926</v>
      </c>
      <c r="H34" t="s">
        <v>3248</v>
      </c>
      <c r="I34" s="1034" t="s">
        <v>14647</v>
      </c>
      <c r="J34" s="1034">
        <v>3</v>
      </c>
      <c r="K34" s="1033" t="s">
        <v>14683</v>
      </c>
      <c r="L34" s="1034">
        <v>9818310864</v>
      </c>
      <c r="M34" s="1034">
        <v>69.75</v>
      </c>
      <c r="N34" s="1039" t="s">
        <v>14641</v>
      </c>
      <c r="O34" s="1184">
        <v>0.55600000000000005</v>
      </c>
      <c r="P34" s="1034" t="s">
        <v>109</v>
      </c>
      <c r="Q34" s="1034" t="s">
        <v>14682</v>
      </c>
      <c r="R34" s="1034" t="s">
        <v>51</v>
      </c>
      <c r="S34" s="1034" t="s">
        <v>51</v>
      </c>
      <c r="T34" s="1034" t="s">
        <v>51</v>
      </c>
      <c r="U34" s="1037">
        <v>6.0590000000000002</v>
      </c>
      <c r="V34" s="1037">
        <v>7.05</v>
      </c>
      <c r="W34" s="1034">
        <v>7.0149999999999997</v>
      </c>
      <c r="X34" s="1034"/>
      <c r="Y34" s="1034"/>
      <c r="Z34" s="1034"/>
      <c r="AA34" s="1034"/>
      <c r="AB34" s="1036"/>
      <c r="AC34" s="1044" t="s">
        <v>52</v>
      </c>
      <c r="AD34" s="1058" t="s">
        <v>53</v>
      </c>
      <c r="AE34" s="1042" t="s">
        <v>14681</v>
      </c>
      <c r="AF34" s="1046">
        <v>35924</v>
      </c>
      <c r="AG34" s="1151" t="s">
        <v>14680</v>
      </c>
      <c r="AH34" s="1052" t="s">
        <v>14679</v>
      </c>
      <c r="AI34" s="1037"/>
      <c r="AJ34" s="1037"/>
      <c r="AK34" s="1033" t="s">
        <v>14639</v>
      </c>
      <c r="AL34" s="1034" t="s">
        <v>14007</v>
      </c>
      <c r="AM34" s="1033"/>
      <c r="AN34" s="1033"/>
      <c r="AO34" s="1148"/>
    </row>
    <row r="35" spans="1:41" ht="64.5" thickBot="1">
      <c r="A35" s="1152">
        <v>25</v>
      </c>
      <c r="B35" s="780" t="s">
        <v>13928</v>
      </c>
      <c r="C35" s="1033" t="s">
        <v>14678</v>
      </c>
      <c r="D35" s="1104">
        <v>2016012117</v>
      </c>
      <c r="E35" s="1034" t="s">
        <v>73</v>
      </c>
      <c r="F35" t="s">
        <v>3246</v>
      </c>
      <c r="G35" t="s">
        <v>13926</v>
      </c>
      <c r="H35" t="s">
        <v>3248</v>
      </c>
      <c r="I35" s="1034" t="s">
        <v>14647</v>
      </c>
      <c r="J35" s="1034">
        <v>3</v>
      </c>
      <c r="K35" s="1033" t="s">
        <v>14677</v>
      </c>
      <c r="L35" s="1104">
        <v>7530826893</v>
      </c>
      <c r="M35" s="1034" t="s">
        <v>51</v>
      </c>
      <c r="N35" s="1034" t="s">
        <v>51</v>
      </c>
      <c r="O35" s="1186">
        <v>0.68</v>
      </c>
      <c r="P35" s="1034" t="s">
        <v>11693</v>
      </c>
      <c r="Q35" s="1039" t="s">
        <v>14676</v>
      </c>
      <c r="R35" s="1034" t="s">
        <v>51</v>
      </c>
      <c r="S35" s="1034" t="s">
        <v>51</v>
      </c>
      <c r="T35" s="1034" t="s">
        <v>51</v>
      </c>
      <c r="U35" s="1037"/>
      <c r="V35" s="1037"/>
      <c r="W35" s="1034"/>
      <c r="X35" s="1034"/>
      <c r="Y35" s="1034"/>
      <c r="Z35" s="1034"/>
      <c r="AA35" s="1034"/>
      <c r="AB35" s="1036"/>
      <c r="AC35" s="1044" t="s">
        <v>52</v>
      </c>
      <c r="AD35" s="1058" t="s">
        <v>53</v>
      </c>
      <c r="AE35" s="1042" t="s">
        <v>14675</v>
      </c>
      <c r="AF35" s="1046">
        <v>35904</v>
      </c>
      <c r="AG35" s="1034" t="s">
        <v>14674</v>
      </c>
      <c r="AH35" s="1034" t="s">
        <v>14673</v>
      </c>
      <c r="AI35" s="1037"/>
      <c r="AJ35" s="1037"/>
      <c r="AK35" s="1033" t="s">
        <v>14672</v>
      </c>
      <c r="AL35" s="1034" t="s">
        <v>14644</v>
      </c>
      <c r="AM35" s="1033"/>
      <c r="AN35" s="1033"/>
      <c r="AO35" s="1188" t="s">
        <v>14671</v>
      </c>
    </row>
    <row r="36" spans="1:41" ht="115.5" thickBot="1">
      <c r="A36" s="1152">
        <v>26</v>
      </c>
      <c r="B36" s="780" t="s">
        <v>13928</v>
      </c>
      <c r="C36" s="1185" t="s">
        <v>14670</v>
      </c>
      <c r="D36" s="1104">
        <v>2016015915</v>
      </c>
      <c r="E36" s="1034" t="s">
        <v>73</v>
      </c>
      <c r="F36" t="s">
        <v>3246</v>
      </c>
      <c r="G36" t="s">
        <v>13926</v>
      </c>
      <c r="H36" t="s">
        <v>3248</v>
      </c>
      <c r="I36" s="1034" t="s">
        <v>14647</v>
      </c>
      <c r="J36" s="1034">
        <v>3</v>
      </c>
      <c r="K36" s="1187" t="s">
        <v>14669</v>
      </c>
      <c r="L36" s="1034">
        <v>9897055754</v>
      </c>
      <c r="M36" s="1034">
        <v>57.5</v>
      </c>
      <c r="N36" s="1034" t="s">
        <v>960</v>
      </c>
      <c r="O36" s="1184">
        <v>0.504</v>
      </c>
      <c r="P36" s="1034" t="s">
        <v>109</v>
      </c>
      <c r="Q36" s="1034" t="s">
        <v>13933</v>
      </c>
      <c r="R36" s="1034" t="s">
        <v>51</v>
      </c>
      <c r="S36" s="1034" t="s">
        <v>51</v>
      </c>
      <c r="T36" s="1034" t="s">
        <v>51</v>
      </c>
      <c r="U36" s="1037">
        <v>6.923</v>
      </c>
      <c r="V36" s="1037">
        <v>7.056</v>
      </c>
      <c r="W36" s="1034">
        <v>6.7210000000000001</v>
      </c>
      <c r="X36" s="1034"/>
      <c r="Y36" s="1034"/>
      <c r="Z36" s="1034"/>
      <c r="AA36" s="1034"/>
      <c r="AB36" s="1036"/>
      <c r="AC36" s="1044" t="s">
        <v>52</v>
      </c>
      <c r="AD36" s="1058" t="s">
        <v>53</v>
      </c>
      <c r="AE36" s="1038" t="s">
        <v>14668</v>
      </c>
      <c r="AF36" s="1046">
        <v>35506</v>
      </c>
      <c r="AG36" s="1034" t="s">
        <v>14667</v>
      </c>
      <c r="AH36" s="1034" t="s">
        <v>14666</v>
      </c>
      <c r="AI36" s="1037"/>
      <c r="AJ36" s="1034" t="s">
        <v>12427</v>
      </c>
      <c r="AK36" s="1033" t="s">
        <v>60</v>
      </c>
      <c r="AL36" s="1034" t="s">
        <v>1642</v>
      </c>
      <c r="AM36" s="1033"/>
      <c r="AN36" s="1033"/>
      <c r="AO36" s="1148"/>
    </row>
    <row r="37" spans="1:41" ht="77.25" thickBot="1">
      <c r="A37" s="1152">
        <v>27</v>
      </c>
      <c r="B37" s="780" t="s">
        <v>13928</v>
      </c>
      <c r="C37" s="1185" t="s">
        <v>14665</v>
      </c>
      <c r="D37" s="1104">
        <v>2016014375</v>
      </c>
      <c r="E37" s="1034" t="s">
        <v>73</v>
      </c>
      <c r="F37" t="s">
        <v>3246</v>
      </c>
      <c r="G37" t="s">
        <v>13926</v>
      </c>
      <c r="H37" t="s">
        <v>3248</v>
      </c>
      <c r="I37" s="1034" t="s">
        <v>14647</v>
      </c>
      <c r="J37" s="1034">
        <v>3</v>
      </c>
      <c r="K37" s="1033" t="s">
        <v>14664</v>
      </c>
      <c r="L37" s="1034">
        <v>9654506309</v>
      </c>
      <c r="M37" s="1034">
        <v>54.2</v>
      </c>
      <c r="N37" s="1034" t="s">
        <v>14658</v>
      </c>
      <c r="O37" s="1184">
        <v>0.51400000000000001</v>
      </c>
      <c r="P37" s="1034" t="s">
        <v>109</v>
      </c>
      <c r="Q37" s="1034" t="s">
        <v>14657</v>
      </c>
      <c r="R37" s="1034" t="s">
        <v>51</v>
      </c>
      <c r="S37" s="1034" t="s">
        <v>51</v>
      </c>
      <c r="T37" s="1034" t="s">
        <v>51</v>
      </c>
      <c r="U37" s="1037" t="s">
        <v>10626</v>
      </c>
      <c r="V37" s="1037">
        <v>3.9470000000000001</v>
      </c>
      <c r="W37" s="1034">
        <v>4.7350000000000003</v>
      </c>
      <c r="X37" s="1034"/>
      <c r="Y37" s="1034"/>
      <c r="Z37" s="1034"/>
      <c r="AA37" s="1034"/>
      <c r="AB37" s="1036"/>
      <c r="AC37" s="1044" t="s">
        <v>52</v>
      </c>
      <c r="AD37" s="1058" t="s">
        <v>53</v>
      </c>
      <c r="AE37" s="1038" t="s">
        <v>14663</v>
      </c>
      <c r="AF37" s="1046">
        <v>36261</v>
      </c>
      <c r="AG37" s="1034" t="s">
        <v>14662</v>
      </c>
      <c r="AH37" s="1034" t="s">
        <v>14661</v>
      </c>
      <c r="AI37" s="1037"/>
      <c r="AJ37" s="1034" t="s">
        <v>12427</v>
      </c>
      <c r="AK37" s="1033" t="s">
        <v>60</v>
      </c>
      <c r="AL37" s="1034" t="s">
        <v>1642</v>
      </c>
      <c r="AM37" s="1033"/>
      <c r="AN37" s="1033"/>
      <c r="AO37" s="1148"/>
    </row>
    <row r="38" spans="1:41" ht="77.25" thickBot="1">
      <c r="A38" s="1152">
        <v>28</v>
      </c>
      <c r="B38" s="780" t="s">
        <v>13928</v>
      </c>
      <c r="C38" s="1185" t="s">
        <v>14660</v>
      </c>
      <c r="D38" s="1104">
        <v>2016014373</v>
      </c>
      <c r="E38" s="1034" t="s">
        <v>73</v>
      </c>
      <c r="F38" t="s">
        <v>3246</v>
      </c>
      <c r="G38" t="s">
        <v>13926</v>
      </c>
      <c r="H38" t="s">
        <v>3248</v>
      </c>
      <c r="I38" s="1034" t="s">
        <v>14647</v>
      </c>
      <c r="J38" s="1034">
        <v>3</v>
      </c>
      <c r="K38" s="1033" t="s">
        <v>14659</v>
      </c>
      <c r="L38" s="1034">
        <v>9939909103</v>
      </c>
      <c r="M38" s="1034">
        <v>72.599999999999994</v>
      </c>
      <c r="N38" s="1034" t="s">
        <v>14658</v>
      </c>
      <c r="O38" s="1186">
        <v>0.61</v>
      </c>
      <c r="P38" s="1034" t="s">
        <v>109</v>
      </c>
      <c r="Q38" s="1034" t="s">
        <v>14657</v>
      </c>
      <c r="R38" s="1034" t="s">
        <v>51</v>
      </c>
      <c r="S38" s="1034" t="s">
        <v>51</v>
      </c>
      <c r="T38" s="1034" t="s">
        <v>51</v>
      </c>
      <c r="U38" s="1037"/>
      <c r="V38" s="1037"/>
      <c r="W38" s="1034"/>
      <c r="X38" s="1034"/>
      <c r="Y38" s="1034"/>
      <c r="Z38" s="1034"/>
      <c r="AA38" s="1034"/>
      <c r="AB38" s="1036"/>
      <c r="AC38" s="1044"/>
      <c r="AD38" s="1058" t="s">
        <v>53</v>
      </c>
      <c r="AE38" s="1038" t="s">
        <v>14656</v>
      </c>
      <c r="AF38" s="1046">
        <v>36229</v>
      </c>
      <c r="AG38" s="1034" t="s">
        <v>14655</v>
      </c>
      <c r="AH38" s="1034" t="s">
        <v>14654</v>
      </c>
      <c r="AI38" s="1037"/>
      <c r="AJ38" s="1037"/>
      <c r="AK38" s="1033" t="s">
        <v>60</v>
      </c>
      <c r="AL38" s="1034" t="s">
        <v>1642</v>
      </c>
      <c r="AM38" s="1033"/>
      <c r="AN38" s="1033"/>
      <c r="AO38" s="1148" t="s">
        <v>1410</v>
      </c>
    </row>
    <row r="39" spans="1:41" ht="90" thickBot="1">
      <c r="A39" s="1152">
        <v>29</v>
      </c>
      <c r="B39" s="780" t="s">
        <v>13928</v>
      </c>
      <c r="C39" s="1185" t="s">
        <v>14653</v>
      </c>
      <c r="D39" s="1104">
        <v>2016009937</v>
      </c>
      <c r="E39" s="1034" t="s">
        <v>73</v>
      </c>
      <c r="F39" t="s">
        <v>3246</v>
      </c>
      <c r="G39" t="s">
        <v>13926</v>
      </c>
      <c r="H39" t="s">
        <v>3248</v>
      </c>
      <c r="I39" s="1034" t="s">
        <v>14647</v>
      </c>
      <c r="J39" s="1034">
        <v>3</v>
      </c>
      <c r="K39" s="1033" t="s">
        <v>14652</v>
      </c>
      <c r="L39" s="1034">
        <v>8171180343</v>
      </c>
      <c r="M39" s="1034">
        <v>70.3</v>
      </c>
      <c r="N39" s="1034" t="s">
        <v>50</v>
      </c>
      <c r="O39" s="1184">
        <v>0.57599999999999996</v>
      </c>
      <c r="P39" s="1034" t="s">
        <v>109</v>
      </c>
      <c r="Q39" s="1034" t="s">
        <v>50</v>
      </c>
      <c r="R39" s="1034" t="s">
        <v>51</v>
      </c>
      <c r="S39" s="1034" t="s">
        <v>51</v>
      </c>
      <c r="T39" s="1034" t="s">
        <v>51</v>
      </c>
      <c r="U39" s="1037"/>
      <c r="V39" s="1037"/>
      <c r="W39" s="1034"/>
      <c r="X39" s="1034"/>
      <c r="Y39" s="1034"/>
      <c r="Z39" s="1034"/>
      <c r="AA39" s="1034"/>
      <c r="AB39" s="1036"/>
      <c r="AC39" s="1056"/>
      <c r="AD39" s="1058" t="s">
        <v>53</v>
      </c>
      <c r="AE39" s="1038" t="s">
        <v>14651</v>
      </c>
      <c r="AF39" s="1046">
        <v>35873</v>
      </c>
      <c r="AG39" s="1034" t="s">
        <v>14650</v>
      </c>
      <c r="AH39" s="1034" t="s">
        <v>14649</v>
      </c>
      <c r="AI39" s="1037"/>
      <c r="AJ39" s="1037"/>
      <c r="AK39" s="1033" t="s">
        <v>60</v>
      </c>
      <c r="AL39" s="1034" t="s">
        <v>1642</v>
      </c>
      <c r="AM39" s="1033"/>
      <c r="AN39" s="1033"/>
      <c r="AO39" s="1148" t="s">
        <v>1410</v>
      </c>
    </row>
    <row r="40" spans="1:41" ht="43.5" thickBot="1">
      <c r="A40" s="1052">
        <v>30</v>
      </c>
      <c r="B40" s="780" t="s">
        <v>13928</v>
      </c>
      <c r="C40" s="1183" t="s">
        <v>14648</v>
      </c>
      <c r="D40" s="1034">
        <v>2016016359</v>
      </c>
      <c r="E40" s="1034" t="s">
        <v>73</v>
      </c>
      <c r="F40" t="s">
        <v>3246</v>
      </c>
      <c r="G40" t="s">
        <v>13926</v>
      </c>
      <c r="H40" t="s">
        <v>3248</v>
      </c>
      <c r="I40" s="1034" t="s">
        <v>14647</v>
      </c>
      <c r="J40" s="1034">
        <v>3</v>
      </c>
      <c r="K40" s="1033" t="s">
        <v>14646</v>
      </c>
      <c r="L40" s="1034">
        <v>9599690518</v>
      </c>
      <c r="M40" s="1034" t="s">
        <v>51</v>
      </c>
      <c r="N40" s="1034" t="s">
        <v>51</v>
      </c>
      <c r="O40" s="1034">
        <v>50.75</v>
      </c>
      <c r="P40" s="1034" t="s">
        <v>11693</v>
      </c>
      <c r="Q40" s="1034" t="s">
        <v>14645</v>
      </c>
      <c r="R40" s="1034" t="s">
        <v>51</v>
      </c>
      <c r="S40" s="1034" t="s">
        <v>51</v>
      </c>
      <c r="T40" s="1034" t="s">
        <v>51</v>
      </c>
      <c r="U40" s="1037">
        <v>5.0430000000000001</v>
      </c>
      <c r="V40" s="1037">
        <v>4.7610000000000001</v>
      </c>
      <c r="W40" s="1034" t="s">
        <v>10626</v>
      </c>
      <c r="X40" s="1034"/>
      <c r="Y40" s="1034"/>
      <c r="Z40" s="1034"/>
      <c r="AA40" s="1034"/>
      <c r="AB40" s="1036"/>
      <c r="AC40" s="1056"/>
      <c r="AD40" s="1058" t="s">
        <v>53</v>
      </c>
      <c r="AE40" s="1074"/>
      <c r="AF40" s="1037"/>
      <c r="AG40" s="1037"/>
      <c r="AH40" s="1037"/>
      <c r="AI40" s="1037"/>
      <c r="AJ40" s="1037"/>
      <c r="AK40" s="1033" t="s">
        <v>14172</v>
      </c>
      <c r="AL40" s="1034" t="s">
        <v>14644</v>
      </c>
      <c r="AM40" s="1033"/>
      <c r="AN40" s="1033"/>
      <c r="AO40" s="1033"/>
    </row>
    <row r="41" spans="1:41" ht="43.5" thickBot="1">
      <c r="A41" s="1052">
        <v>31</v>
      </c>
      <c r="B41" s="780" t="s">
        <v>13928</v>
      </c>
      <c r="C41" s="1183" t="s">
        <v>14643</v>
      </c>
      <c r="D41" s="1034">
        <v>2016015007</v>
      </c>
      <c r="E41" s="1034" t="s">
        <v>73</v>
      </c>
      <c r="F41" t="s">
        <v>3246</v>
      </c>
      <c r="G41" t="s">
        <v>13926</v>
      </c>
      <c r="H41" t="s">
        <v>3248</v>
      </c>
      <c r="I41" s="1034" t="s">
        <v>1655</v>
      </c>
      <c r="J41" s="1034">
        <v>3</v>
      </c>
      <c r="K41" s="1182" t="s">
        <v>14642</v>
      </c>
      <c r="L41" s="1034">
        <v>9810675975</v>
      </c>
      <c r="M41" s="1034"/>
      <c r="N41" s="1034" t="s">
        <v>14641</v>
      </c>
      <c r="O41" s="1034"/>
      <c r="P41" s="1034" t="s">
        <v>109</v>
      </c>
      <c r="Q41" s="1034"/>
      <c r="R41" s="1034"/>
      <c r="S41" s="1034"/>
      <c r="T41" s="1034"/>
      <c r="U41" s="1037">
        <v>7</v>
      </c>
      <c r="V41" s="1037">
        <v>7.0439999999999996</v>
      </c>
      <c r="W41" s="1034">
        <v>6.6050000000000004</v>
      </c>
      <c r="X41" s="1034"/>
      <c r="Y41" s="1034"/>
      <c r="Z41" s="1034"/>
      <c r="AA41" s="1034"/>
      <c r="AB41" s="1036"/>
      <c r="AC41" s="1037" t="s">
        <v>52</v>
      </c>
      <c r="AD41" s="1058" t="s">
        <v>53</v>
      </c>
      <c r="AE41" s="1074" t="s">
        <v>14640</v>
      </c>
      <c r="AF41" s="1037" t="s">
        <v>14007</v>
      </c>
      <c r="AG41" s="1081">
        <v>35919</v>
      </c>
      <c r="AH41" s="1037"/>
      <c r="AI41" s="1037"/>
      <c r="AJ41" s="1037" t="s">
        <v>12427</v>
      </c>
      <c r="AK41" s="1033" t="s">
        <v>14639</v>
      </c>
      <c r="AL41" s="1034" t="s">
        <v>14007</v>
      </c>
      <c r="AM41" s="1033"/>
      <c r="AN41" s="1033"/>
      <c r="AO41" s="1033"/>
    </row>
    <row r="42" spans="1:41" ht="77.25" thickBot="1">
      <c r="A42" s="1147">
        <v>1</v>
      </c>
      <c r="B42" s="780" t="s">
        <v>13928</v>
      </c>
      <c r="C42" s="1176" t="s">
        <v>14638</v>
      </c>
      <c r="D42" s="1181">
        <v>2016002975</v>
      </c>
      <c r="E42" s="1174" t="s">
        <v>73</v>
      </c>
      <c r="F42" t="s">
        <v>699</v>
      </c>
      <c r="G42" t="s">
        <v>13045</v>
      </c>
      <c r="H42" t="s">
        <v>701</v>
      </c>
      <c r="I42" s="1180" t="s">
        <v>3825</v>
      </c>
      <c r="J42" s="1180" t="s">
        <v>14443</v>
      </c>
      <c r="K42" s="1179" t="s">
        <v>14637</v>
      </c>
      <c r="L42" s="1174" t="s">
        <v>14633</v>
      </c>
      <c r="M42" s="1085">
        <v>91.2</v>
      </c>
      <c r="N42" s="1178" t="s">
        <v>14440</v>
      </c>
      <c r="O42" s="1085">
        <v>64.2</v>
      </c>
      <c r="P42" s="1085" t="s">
        <v>109</v>
      </c>
      <c r="Q42" s="1178" t="s">
        <v>14440</v>
      </c>
      <c r="R42" s="1085" t="s">
        <v>51</v>
      </c>
      <c r="S42" s="1085" t="s">
        <v>51</v>
      </c>
      <c r="T42" s="1085" t="s">
        <v>51</v>
      </c>
      <c r="U42" s="1077">
        <v>8.952</v>
      </c>
      <c r="V42" s="1077">
        <v>8.6300000000000008</v>
      </c>
      <c r="W42" s="1085">
        <v>8.3800000000000008</v>
      </c>
      <c r="X42" s="1085"/>
      <c r="Y42" s="1085"/>
      <c r="Z42" s="1085"/>
      <c r="AA42" s="1085"/>
      <c r="AB42" s="1177"/>
      <c r="AC42" s="1044" t="s">
        <v>52</v>
      </c>
      <c r="AD42" s="1058" t="s">
        <v>53</v>
      </c>
      <c r="AE42" s="1176" t="s">
        <v>14636</v>
      </c>
      <c r="AF42" s="1174" t="s">
        <v>14635</v>
      </c>
      <c r="AG42" s="1175">
        <v>35749</v>
      </c>
      <c r="AH42" s="1174" t="s">
        <v>14634</v>
      </c>
      <c r="AI42" s="1085" t="s">
        <v>14633</v>
      </c>
      <c r="AJ42" s="1034" t="s">
        <v>12427</v>
      </c>
      <c r="AK42" s="1033" t="s">
        <v>60</v>
      </c>
      <c r="AL42" s="1085" t="s">
        <v>1642</v>
      </c>
      <c r="AM42" s="1173"/>
      <c r="AN42" s="1173"/>
      <c r="AO42" s="1172"/>
    </row>
    <row r="43" spans="1:41" ht="77.25" thickBot="1">
      <c r="A43" s="1152">
        <v>2</v>
      </c>
      <c r="B43" s="780" t="s">
        <v>13928</v>
      </c>
      <c r="C43" s="1150" t="s">
        <v>14632</v>
      </c>
      <c r="D43" s="1104">
        <v>2016004389</v>
      </c>
      <c r="E43" s="1149" t="s">
        <v>44</v>
      </c>
      <c r="F43" t="s">
        <v>699</v>
      </c>
      <c r="G43" t="s">
        <v>13045</v>
      </c>
      <c r="H43" t="s">
        <v>701</v>
      </c>
      <c r="I43" s="1151" t="s">
        <v>3825</v>
      </c>
      <c r="J43" s="1151" t="s">
        <v>14443</v>
      </c>
      <c r="K43" s="1153" t="s">
        <v>14631</v>
      </c>
      <c r="L43" s="1149" t="s">
        <v>14628</v>
      </c>
      <c r="M43" s="1034">
        <v>79.8</v>
      </c>
      <c r="N43" s="1039" t="s">
        <v>14440</v>
      </c>
      <c r="O43" s="1034">
        <v>66.599999999999994</v>
      </c>
      <c r="P43" s="1034" t="s">
        <v>109</v>
      </c>
      <c r="Q43" s="1039" t="s">
        <v>14440</v>
      </c>
      <c r="R43" s="1034" t="s">
        <v>51</v>
      </c>
      <c r="S43" s="1034" t="s">
        <v>51</v>
      </c>
      <c r="T43" s="1034" t="s">
        <v>51</v>
      </c>
      <c r="U43" s="1037">
        <v>7.2380000000000004</v>
      </c>
      <c r="V43" s="1037">
        <v>7.0650000000000004</v>
      </c>
      <c r="W43" s="1034">
        <v>7.282</v>
      </c>
      <c r="X43" s="1034"/>
      <c r="Y43" s="1034"/>
      <c r="Z43" s="1034"/>
      <c r="AA43" s="1034"/>
      <c r="AB43" s="1036"/>
      <c r="AC43" s="1044" t="s">
        <v>52</v>
      </c>
      <c r="AD43" s="1058" t="s">
        <v>53</v>
      </c>
      <c r="AE43" s="1150" t="s">
        <v>14630</v>
      </c>
      <c r="AF43" s="1149" t="s">
        <v>13931</v>
      </c>
      <c r="AG43" s="1046">
        <v>36055</v>
      </c>
      <c r="AH43" s="1149" t="s">
        <v>14629</v>
      </c>
      <c r="AI43" s="1034" t="s">
        <v>14628</v>
      </c>
      <c r="AJ43" s="1034" t="s">
        <v>12427</v>
      </c>
      <c r="AK43" s="1033" t="s">
        <v>60</v>
      </c>
      <c r="AL43" s="1034" t="s">
        <v>1642</v>
      </c>
      <c r="AM43" s="1033"/>
      <c r="AN43" s="1033"/>
      <c r="AO43" s="1148"/>
    </row>
    <row r="44" spans="1:41" ht="77.25" thickBot="1">
      <c r="A44" s="1152">
        <v>3</v>
      </c>
      <c r="B44" s="780" t="s">
        <v>13928</v>
      </c>
      <c r="C44" s="1150" t="s">
        <v>14627</v>
      </c>
      <c r="D44" s="1104">
        <v>2016005122</v>
      </c>
      <c r="E44" s="1149" t="s">
        <v>73</v>
      </c>
      <c r="F44" t="s">
        <v>699</v>
      </c>
      <c r="G44" t="s">
        <v>13045</v>
      </c>
      <c r="H44" t="s">
        <v>701</v>
      </c>
      <c r="I44" s="1151" t="s">
        <v>3825</v>
      </c>
      <c r="J44" s="1151" t="s">
        <v>14443</v>
      </c>
      <c r="K44" s="1153" t="s">
        <v>14626</v>
      </c>
      <c r="L44" s="1149" t="s">
        <v>14625</v>
      </c>
      <c r="M44" s="1034">
        <v>93</v>
      </c>
      <c r="N44" s="1039" t="s">
        <v>14440</v>
      </c>
      <c r="O44" s="1034">
        <v>78.2</v>
      </c>
      <c r="P44" s="1034" t="s">
        <v>109</v>
      </c>
      <c r="Q44" s="1039" t="s">
        <v>14440</v>
      </c>
      <c r="R44" s="1034" t="s">
        <v>51</v>
      </c>
      <c r="S44" s="1034" t="s">
        <v>51</v>
      </c>
      <c r="T44" s="1034" t="s">
        <v>51</v>
      </c>
      <c r="U44" s="1037">
        <v>7.7779999999999996</v>
      </c>
      <c r="V44" s="1037">
        <v>7.55</v>
      </c>
      <c r="W44" s="1034">
        <v>7.0419999999999998</v>
      </c>
      <c r="X44" s="1034"/>
      <c r="Y44" s="1034"/>
      <c r="Z44" s="1034"/>
      <c r="AA44" s="1034"/>
      <c r="AB44" s="1036"/>
      <c r="AC44" s="1044" t="s">
        <v>52</v>
      </c>
      <c r="AD44" s="1058" t="s">
        <v>53</v>
      </c>
      <c r="AE44" s="1150" t="s">
        <v>14624</v>
      </c>
      <c r="AF44" s="1149" t="s">
        <v>14564</v>
      </c>
      <c r="AG44" s="1046">
        <v>35653</v>
      </c>
      <c r="AH44" s="1149" t="s">
        <v>14623</v>
      </c>
      <c r="AI44" s="1034" t="s">
        <v>14622</v>
      </c>
      <c r="AJ44" s="1034" t="s">
        <v>12427</v>
      </c>
      <c r="AK44" s="1033" t="s">
        <v>60</v>
      </c>
      <c r="AL44" s="1034" t="s">
        <v>1642</v>
      </c>
      <c r="AM44" s="1033"/>
      <c r="AN44" s="1033"/>
      <c r="AO44" s="1148"/>
    </row>
    <row r="45" spans="1:41" ht="77.25" thickBot="1">
      <c r="A45" s="1147">
        <v>4</v>
      </c>
      <c r="B45" s="780" t="s">
        <v>13928</v>
      </c>
      <c r="C45" s="1150" t="s">
        <v>14621</v>
      </c>
      <c r="D45" s="1104">
        <v>2016005152</v>
      </c>
      <c r="E45" s="1149" t="s">
        <v>73</v>
      </c>
      <c r="F45" t="s">
        <v>699</v>
      </c>
      <c r="G45" t="s">
        <v>13045</v>
      </c>
      <c r="H45" t="s">
        <v>701</v>
      </c>
      <c r="I45" s="1151" t="s">
        <v>3825</v>
      </c>
      <c r="J45" s="1151" t="s">
        <v>14443</v>
      </c>
      <c r="K45" s="1153" t="s">
        <v>14620</v>
      </c>
      <c r="L45" s="1149" t="s">
        <v>14619</v>
      </c>
      <c r="M45" s="1034">
        <v>84.48</v>
      </c>
      <c r="N45" s="1039" t="s">
        <v>14440</v>
      </c>
      <c r="O45" s="1034">
        <v>62.5</v>
      </c>
      <c r="P45" s="1034" t="s">
        <v>109</v>
      </c>
      <c r="Q45" s="1039" t="s">
        <v>14440</v>
      </c>
      <c r="R45" s="1034" t="s">
        <v>51</v>
      </c>
      <c r="S45" s="1034" t="s">
        <v>51</v>
      </c>
      <c r="T45" s="1034" t="s">
        <v>51</v>
      </c>
      <c r="U45" s="1037">
        <v>7.4290000000000003</v>
      </c>
      <c r="V45" s="1037">
        <v>7.13</v>
      </c>
      <c r="W45" s="1034">
        <v>7.2389999999999999</v>
      </c>
      <c r="X45" s="1034"/>
      <c r="Y45" s="1034"/>
      <c r="Z45" s="1034"/>
      <c r="AA45" s="1034"/>
      <c r="AB45" s="1036"/>
      <c r="AC45" s="1044" t="s">
        <v>52</v>
      </c>
      <c r="AD45" s="1058" t="s">
        <v>53</v>
      </c>
      <c r="AE45" s="1150" t="s">
        <v>14618</v>
      </c>
      <c r="AF45" s="1149" t="s">
        <v>14071</v>
      </c>
      <c r="AG45" s="1046">
        <v>35696</v>
      </c>
      <c r="AH45" s="1149" t="s">
        <v>14617</v>
      </c>
      <c r="AI45" s="1034" t="s">
        <v>14616</v>
      </c>
      <c r="AJ45" s="1034" t="s">
        <v>12427</v>
      </c>
      <c r="AK45" s="1033" t="s">
        <v>60</v>
      </c>
      <c r="AL45" s="1034" t="s">
        <v>1642</v>
      </c>
      <c r="AM45" s="1033"/>
      <c r="AN45" s="1033"/>
      <c r="AO45" s="1148"/>
    </row>
    <row r="46" spans="1:41" ht="77.25" thickBot="1">
      <c r="A46" s="1152">
        <v>5</v>
      </c>
      <c r="B46" s="780" t="s">
        <v>13928</v>
      </c>
      <c r="C46" s="1150" t="s">
        <v>14615</v>
      </c>
      <c r="D46" s="1104">
        <v>2016005502</v>
      </c>
      <c r="E46" s="1149" t="s">
        <v>73</v>
      </c>
      <c r="F46" t="s">
        <v>699</v>
      </c>
      <c r="G46" t="s">
        <v>13045</v>
      </c>
      <c r="H46" t="s">
        <v>701</v>
      </c>
      <c r="I46" s="1151" t="s">
        <v>3825</v>
      </c>
      <c r="J46" s="1151" t="s">
        <v>14443</v>
      </c>
      <c r="K46" s="1153" t="s">
        <v>14614</v>
      </c>
      <c r="L46" s="1149" t="s">
        <v>14613</v>
      </c>
      <c r="M46" s="1039">
        <v>76</v>
      </c>
      <c r="N46" s="1039" t="s">
        <v>14440</v>
      </c>
      <c r="O46" s="1039">
        <v>57</v>
      </c>
      <c r="P46" s="1039" t="s">
        <v>109</v>
      </c>
      <c r="Q46" s="1039" t="s">
        <v>14440</v>
      </c>
      <c r="R46" s="1034" t="s">
        <v>51</v>
      </c>
      <c r="S46" s="1034" t="s">
        <v>51</v>
      </c>
      <c r="T46" s="1034" t="s">
        <v>51</v>
      </c>
      <c r="U46" s="1037">
        <v>4.0949999999999998</v>
      </c>
      <c r="V46" s="1037">
        <v>4.87</v>
      </c>
      <c r="W46" s="1034">
        <v>4.9470000000000001</v>
      </c>
      <c r="X46" s="1034"/>
      <c r="Y46" s="1034"/>
      <c r="Z46" s="1034"/>
      <c r="AA46" s="1034"/>
      <c r="AB46" s="1036"/>
      <c r="AC46" s="1044" t="s">
        <v>52</v>
      </c>
      <c r="AD46" s="1058" t="s">
        <v>53</v>
      </c>
      <c r="AE46" s="1150" t="s">
        <v>14612</v>
      </c>
      <c r="AF46" s="1149" t="s">
        <v>14474</v>
      </c>
      <c r="AG46" s="1046">
        <v>36069</v>
      </c>
      <c r="AH46" s="1149" t="s">
        <v>14611</v>
      </c>
      <c r="AI46" s="1034" t="s">
        <v>14610</v>
      </c>
      <c r="AJ46" s="1034" t="s">
        <v>12427</v>
      </c>
      <c r="AK46" s="1033" t="s">
        <v>60</v>
      </c>
      <c r="AL46" s="1034" t="s">
        <v>1642</v>
      </c>
      <c r="AM46" s="1033"/>
      <c r="AN46" s="1033"/>
      <c r="AO46" s="1148"/>
    </row>
    <row r="47" spans="1:41" ht="77.25" thickBot="1">
      <c r="A47" s="1152">
        <v>6</v>
      </c>
      <c r="B47" s="780" t="s">
        <v>13928</v>
      </c>
      <c r="C47" s="1168" t="s">
        <v>14609</v>
      </c>
      <c r="D47" s="1171">
        <v>2016005518</v>
      </c>
      <c r="E47" s="1166" t="s">
        <v>73</v>
      </c>
      <c r="F47" t="s">
        <v>699</v>
      </c>
      <c r="G47" t="s">
        <v>13045</v>
      </c>
      <c r="H47" t="s">
        <v>701</v>
      </c>
      <c r="I47" s="1166" t="s">
        <v>3825</v>
      </c>
      <c r="J47" s="1166" t="s">
        <v>14435</v>
      </c>
      <c r="K47" s="1168" t="s">
        <v>14608</v>
      </c>
      <c r="L47" s="1166" t="s">
        <v>14607</v>
      </c>
      <c r="M47" s="1170">
        <v>80</v>
      </c>
      <c r="N47" s="1170" t="s">
        <v>14440</v>
      </c>
      <c r="O47" s="1170">
        <v>64</v>
      </c>
      <c r="P47" s="1170" t="s">
        <v>109</v>
      </c>
      <c r="Q47" s="1170" t="s">
        <v>14440</v>
      </c>
      <c r="R47" s="1165" t="s">
        <v>51</v>
      </c>
      <c r="S47" s="1165" t="s">
        <v>51</v>
      </c>
      <c r="T47" s="1165" t="s">
        <v>51</v>
      </c>
      <c r="U47" s="1165">
        <v>5.6189999999999998</v>
      </c>
      <c r="V47" s="1165">
        <v>4.13</v>
      </c>
      <c r="W47" s="1165">
        <v>4.38</v>
      </c>
      <c r="X47" s="1165"/>
      <c r="Y47" s="1165"/>
      <c r="Z47" s="1165"/>
      <c r="AA47" s="1165"/>
      <c r="AB47" s="1169"/>
      <c r="AC47" s="1044" t="s">
        <v>52</v>
      </c>
      <c r="AD47" s="1058" t="s">
        <v>53</v>
      </c>
      <c r="AE47" s="1168" t="s">
        <v>14606</v>
      </c>
      <c r="AF47" s="1166" t="s">
        <v>14545</v>
      </c>
      <c r="AG47" s="1167">
        <v>35768</v>
      </c>
      <c r="AH47" s="1166" t="s">
        <v>14605</v>
      </c>
      <c r="AI47" s="1165" t="s">
        <v>14604</v>
      </c>
      <c r="AJ47" s="1034" t="s">
        <v>12427</v>
      </c>
      <c r="AK47" s="1033" t="s">
        <v>60</v>
      </c>
      <c r="AL47" s="1165" t="s">
        <v>1642</v>
      </c>
      <c r="AM47" s="1139"/>
      <c r="AN47" s="1139"/>
      <c r="AO47" s="1164"/>
    </row>
    <row r="48" spans="1:41" ht="77.25" thickBot="1">
      <c r="A48" s="1147">
        <v>7</v>
      </c>
      <c r="B48" s="780" t="s">
        <v>13928</v>
      </c>
      <c r="C48" s="1150" t="s">
        <v>14603</v>
      </c>
      <c r="D48" s="1104">
        <v>2016006352</v>
      </c>
      <c r="E48" s="1149" t="s">
        <v>73</v>
      </c>
      <c r="F48" t="s">
        <v>699</v>
      </c>
      <c r="G48" t="s">
        <v>13045</v>
      </c>
      <c r="H48" t="s">
        <v>701</v>
      </c>
      <c r="I48" s="1151" t="s">
        <v>3825</v>
      </c>
      <c r="J48" s="1151" t="s">
        <v>14443</v>
      </c>
      <c r="K48" s="1153" t="s">
        <v>14602</v>
      </c>
      <c r="L48" s="1149" t="s">
        <v>14601</v>
      </c>
      <c r="M48" s="1039">
        <v>76</v>
      </c>
      <c r="N48" s="1039" t="s">
        <v>14440</v>
      </c>
      <c r="O48" s="1039">
        <v>80.400000000000006</v>
      </c>
      <c r="P48" s="1039" t="s">
        <v>109</v>
      </c>
      <c r="Q48" s="1039" t="s">
        <v>14440</v>
      </c>
      <c r="R48" s="1034" t="s">
        <v>51</v>
      </c>
      <c r="S48" s="1034" t="s">
        <v>51</v>
      </c>
      <c r="T48" s="1034" t="s">
        <v>51</v>
      </c>
      <c r="U48" s="1037">
        <v>8.0950000000000006</v>
      </c>
      <c r="V48" s="1037">
        <v>8.2170000000000005</v>
      </c>
      <c r="W48" s="1034">
        <v>8.5069999999999997</v>
      </c>
      <c r="X48" s="1034"/>
      <c r="Y48" s="1034"/>
      <c r="Z48" s="1034"/>
      <c r="AA48" s="1034"/>
      <c r="AB48" s="1036"/>
      <c r="AC48" s="1044" t="s">
        <v>52</v>
      </c>
      <c r="AD48" s="1058" t="s">
        <v>53</v>
      </c>
      <c r="AE48" s="1150" t="s">
        <v>14600</v>
      </c>
      <c r="AF48" s="1149" t="s">
        <v>14071</v>
      </c>
      <c r="AG48" s="1046">
        <v>36050</v>
      </c>
      <c r="AH48" s="1149" t="s">
        <v>14599</v>
      </c>
      <c r="AI48" s="1034" t="s">
        <v>14598</v>
      </c>
      <c r="AJ48" s="1034" t="s">
        <v>12427</v>
      </c>
      <c r="AK48" s="1033" t="s">
        <v>60</v>
      </c>
      <c r="AL48" s="1034" t="s">
        <v>1642</v>
      </c>
      <c r="AM48" s="1033"/>
      <c r="AN48" s="1033"/>
      <c r="AO48" s="1148"/>
    </row>
    <row r="49" spans="1:41" ht="77.25" thickBot="1">
      <c r="A49" s="1152">
        <v>8</v>
      </c>
      <c r="B49" s="780" t="s">
        <v>13928</v>
      </c>
      <c r="C49" s="1150" t="s">
        <v>14597</v>
      </c>
      <c r="D49" s="1104">
        <v>2016006711</v>
      </c>
      <c r="E49" s="1149" t="s">
        <v>73</v>
      </c>
      <c r="F49" t="s">
        <v>699</v>
      </c>
      <c r="G49" t="s">
        <v>13045</v>
      </c>
      <c r="H49" t="s">
        <v>701</v>
      </c>
      <c r="I49" s="1151" t="s">
        <v>3825</v>
      </c>
      <c r="J49" s="1151" t="s">
        <v>14443</v>
      </c>
      <c r="K49" s="1153" t="s">
        <v>14596</v>
      </c>
      <c r="L49" s="1149" t="s">
        <v>14593</v>
      </c>
      <c r="M49" s="1039">
        <v>79.8</v>
      </c>
      <c r="N49" s="1039" t="s">
        <v>14440</v>
      </c>
      <c r="O49" s="1039">
        <v>67.2</v>
      </c>
      <c r="P49" s="1039" t="s">
        <v>109</v>
      </c>
      <c r="Q49" s="1039" t="s">
        <v>14440</v>
      </c>
      <c r="R49" s="1034" t="s">
        <v>51</v>
      </c>
      <c r="S49" s="1034" t="s">
        <v>51</v>
      </c>
      <c r="T49" s="1034" t="s">
        <v>51</v>
      </c>
      <c r="U49" s="1037">
        <v>8.4290000000000003</v>
      </c>
      <c r="V49" s="1037">
        <v>8.5869999999999997</v>
      </c>
      <c r="W49" s="1034">
        <v>9</v>
      </c>
      <c r="X49" s="1034"/>
      <c r="Y49" s="1034"/>
      <c r="Z49" s="1034"/>
      <c r="AA49" s="1034"/>
      <c r="AB49" s="1036"/>
      <c r="AC49" s="1044" t="s">
        <v>52</v>
      </c>
      <c r="AD49" s="1058" t="s">
        <v>53</v>
      </c>
      <c r="AE49" s="1150" t="s">
        <v>14595</v>
      </c>
      <c r="AF49" s="1149" t="s">
        <v>13931</v>
      </c>
      <c r="AG49" s="1046">
        <v>35983</v>
      </c>
      <c r="AH49" s="1149" t="s">
        <v>14594</v>
      </c>
      <c r="AI49" s="1034" t="s">
        <v>14593</v>
      </c>
      <c r="AJ49" s="1034" t="s">
        <v>12427</v>
      </c>
      <c r="AK49" s="1033" t="s">
        <v>60</v>
      </c>
      <c r="AL49" s="1034" t="s">
        <v>1642</v>
      </c>
      <c r="AM49" s="1033"/>
      <c r="AN49" s="1033"/>
      <c r="AO49" s="1148"/>
    </row>
    <row r="50" spans="1:41" ht="77.25" thickBot="1">
      <c r="A50" s="1152">
        <v>9</v>
      </c>
      <c r="B50" s="780" t="s">
        <v>13928</v>
      </c>
      <c r="C50" s="1150" t="s">
        <v>14592</v>
      </c>
      <c r="D50" s="1104">
        <v>2016007237</v>
      </c>
      <c r="E50" s="1149" t="s">
        <v>73</v>
      </c>
      <c r="F50" t="s">
        <v>699</v>
      </c>
      <c r="G50" t="s">
        <v>13045</v>
      </c>
      <c r="H50" t="s">
        <v>701</v>
      </c>
      <c r="I50" s="1151" t="s">
        <v>3825</v>
      </c>
      <c r="J50" s="1151" t="s">
        <v>14443</v>
      </c>
      <c r="K50" s="1153" t="s">
        <v>14591</v>
      </c>
      <c r="L50" s="1149" t="s">
        <v>14590</v>
      </c>
      <c r="M50" s="1039">
        <v>83.6</v>
      </c>
      <c r="N50" s="1039" t="s">
        <v>14440</v>
      </c>
      <c r="O50" s="1039">
        <v>73.8</v>
      </c>
      <c r="P50" s="1039" t="s">
        <v>109</v>
      </c>
      <c r="Q50" s="1039" t="s">
        <v>14440</v>
      </c>
      <c r="R50" s="1034" t="s">
        <v>51</v>
      </c>
      <c r="S50" s="1034" t="s">
        <v>51</v>
      </c>
      <c r="T50" s="1034" t="s">
        <v>51</v>
      </c>
      <c r="U50" s="1037">
        <v>5.7140000000000004</v>
      </c>
      <c r="V50" s="1037">
        <v>6.7169999999999996</v>
      </c>
      <c r="W50" s="1034">
        <v>6.93</v>
      </c>
      <c r="X50" s="1034"/>
      <c r="Y50" s="1034"/>
      <c r="Z50" s="1034"/>
      <c r="AA50" s="1034"/>
      <c r="AB50" s="1036"/>
      <c r="AC50" s="1044" t="s">
        <v>52</v>
      </c>
      <c r="AD50" s="1058" t="s">
        <v>53</v>
      </c>
      <c r="AE50" s="1150" t="s">
        <v>14589</v>
      </c>
      <c r="AF50" s="1149" t="s">
        <v>14588</v>
      </c>
      <c r="AG50" s="1046">
        <v>35290</v>
      </c>
      <c r="AH50" s="1149" t="s">
        <v>14587</v>
      </c>
      <c r="AI50" s="1034" t="s">
        <v>14586</v>
      </c>
      <c r="AJ50" s="1034" t="s">
        <v>12427</v>
      </c>
      <c r="AK50" s="1033" t="s">
        <v>60</v>
      </c>
      <c r="AL50" s="1034" t="s">
        <v>1642</v>
      </c>
      <c r="AM50" s="1033"/>
      <c r="AN50" s="1033"/>
      <c r="AO50" s="1148"/>
    </row>
    <row r="51" spans="1:41" ht="77.25" thickBot="1">
      <c r="A51" s="1147">
        <v>10</v>
      </c>
      <c r="B51" s="780" t="s">
        <v>13928</v>
      </c>
      <c r="C51" s="1150" t="s">
        <v>14585</v>
      </c>
      <c r="D51" s="1104">
        <v>2016007274</v>
      </c>
      <c r="E51" s="1149" t="s">
        <v>73</v>
      </c>
      <c r="F51" t="s">
        <v>699</v>
      </c>
      <c r="G51" t="s">
        <v>13045</v>
      </c>
      <c r="H51" t="s">
        <v>701</v>
      </c>
      <c r="I51" s="1151" t="s">
        <v>3825</v>
      </c>
      <c r="J51" s="1151" t="s">
        <v>14443</v>
      </c>
      <c r="K51" s="1153" t="s">
        <v>14584</v>
      </c>
      <c r="L51" s="1149" t="s">
        <v>14583</v>
      </c>
      <c r="M51" s="1039">
        <v>79.8</v>
      </c>
      <c r="N51" s="1039" t="s">
        <v>14440</v>
      </c>
      <c r="O51" s="1039">
        <v>58.2</v>
      </c>
      <c r="P51" s="1039" t="s">
        <v>109</v>
      </c>
      <c r="Q51" s="1039" t="s">
        <v>14440</v>
      </c>
      <c r="R51" s="1034" t="s">
        <v>51</v>
      </c>
      <c r="S51" s="1034" t="s">
        <v>51</v>
      </c>
      <c r="T51" s="1034" t="s">
        <v>51</v>
      </c>
      <c r="U51" s="1037">
        <v>7.524</v>
      </c>
      <c r="V51" s="1037">
        <v>7.37</v>
      </c>
      <c r="W51" s="1034">
        <v>7.31</v>
      </c>
      <c r="X51" s="1034"/>
      <c r="Y51" s="1034"/>
      <c r="Z51" s="1034"/>
      <c r="AA51" s="1034"/>
      <c r="AB51" s="1036"/>
      <c r="AC51" s="1044" t="s">
        <v>52</v>
      </c>
      <c r="AD51" s="1058" t="s">
        <v>53</v>
      </c>
      <c r="AE51" s="1150" t="s">
        <v>14582</v>
      </c>
      <c r="AF51" s="1149" t="s">
        <v>13931</v>
      </c>
      <c r="AG51" s="1046">
        <v>35671</v>
      </c>
      <c r="AH51" s="1149" t="s">
        <v>14581</v>
      </c>
      <c r="AI51" s="1149" t="s">
        <v>51</v>
      </c>
      <c r="AJ51" s="1034" t="s">
        <v>12427</v>
      </c>
      <c r="AK51" s="1033" t="s">
        <v>60</v>
      </c>
      <c r="AL51" s="1034" t="s">
        <v>1642</v>
      </c>
      <c r="AM51" s="1033"/>
      <c r="AN51" s="1033"/>
      <c r="AO51" s="1148"/>
    </row>
    <row r="52" spans="1:41" ht="77.25" thickBot="1">
      <c r="A52" s="1152">
        <v>11</v>
      </c>
      <c r="B52" s="780" t="s">
        <v>13928</v>
      </c>
      <c r="C52" s="1150" t="s">
        <v>14580</v>
      </c>
      <c r="D52" s="1104">
        <v>2016007573</v>
      </c>
      <c r="E52" s="1149" t="s">
        <v>73</v>
      </c>
      <c r="F52" t="s">
        <v>699</v>
      </c>
      <c r="G52" t="s">
        <v>13045</v>
      </c>
      <c r="H52" t="s">
        <v>701</v>
      </c>
      <c r="I52" s="1151" t="s">
        <v>3825</v>
      </c>
      <c r="J52" s="1151" t="s">
        <v>14443</v>
      </c>
      <c r="K52" s="1153" t="s">
        <v>14579</v>
      </c>
      <c r="L52" s="1149" t="s">
        <v>14578</v>
      </c>
      <c r="M52" s="1039">
        <v>93.1</v>
      </c>
      <c r="N52" s="1039" t="s">
        <v>14440</v>
      </c>
      <c r="O52" s="1039">
        <v>66.8</v>
      </c>
      <c r="P52" s="1039" t="s">
        <v>109</v>
      </c>
      <c r="Q52" s="1039" t="s">
        <v>14440</v>
      </c>
      <c r="R52" s="1034" t="s">
        <v>51</v>
      </c>
      <c r="S52" s="1034" t="s">
        <v>51</v>
      </c>
      <c r="T52" s="1034" t="s">
        <v>51</v>
      </c>
      <c r="U52" s="1037">
        <v>3.6669999999999998</v>
      </c>
      <c r="V52" s="1037">
        <v>4.0650000000000004</v>
      </c>
      <c r="W52" s="1034">
        <v>4.4080000000000004</v>
      </c>
      <c r="X52" s="1034"/>
      <c r="Y52" s="1034"/>
      <c r="Z52" s="1034"/>
      <c r="AA52" s="1034"/>
      <c r="AB52" s="1036"/>
      <c r="AC52" s="1044" t="s">
        <v>52</v>
      </c>
      <c r="AD52" s="1058" t="s">
        <v>53</v>
      </c>
      <c r="AE52" s="1150" t="s">
        <v>14577</v>
      </c>
      <c r="AF52" s="1149" t="s">
        <v>14576</v>
      </c>
      <c r="AG52" s="1046">
        <v>36085</v>
      </c>
      <c r="AH52" s="1149" t="s">
        <v>14575</v>
      </c>
      <c r="AI52" s="1034" t="s">
        <v>14574</v>
      </c>
      <c r="AJ52" s="1034" t="s">
        <v>12427</v>
      </c>
      <c r="AK52" s="1033" t="s">
        <v>60</v>
      </c>
      <c r="AL52" s="1034" t="s">
        <v>1642</v>
      </c>
      <c r="AM52" s="1033"/>
      <c r="AN52" s="1033"/>
      <c r="AO52" s="1148"/>
    </row>
    <row r="53" spans="1:41" ht="77.25" thickBot="1">
      <c r="A53" s="1152">
        <v>12</v>
      </c>
      <c r="B53" s="780" t="s">
        <v>13928</v>
      </c>
      <c r="C53" s="1150" t="s">
        <v>14573</v>
      </c>
      <c r="D53" s="1104">
        <v>2016008357</v>
      </c>
      <c r="E53" s="1149" t="s">
        <v>73</v>
      </c>
      <c r="F53" t="s">
        <v>699</v>
      </c>
      <c r="G53" t="s">
        <v>13045</v>
      </c>
      <c r="H53" t="s">
        <v>701</v>
      </c>
      <c r="I53" s="1151" t="s">
        <v>3825</v>
      </c>
      <c r="J53" s="1151" t="s">
        <v>14443</v>
      </c>
      <c r="K53" s="1153" t="s">
        <v>14572</v>
      </c>
      <c r="L53" s="1149" t="s">
        <v>14569</v>
      </c>
      <c r="M53" s="1039">
        <v>70.3</v>
      </c>
      <c r="N53" s="1039" t="s">
        <v>14440</v>
      </c>
      <c r="O53" s="1039">
        <v>71.400000000000006</v>
      </c>
      <c r="P53" s="1039" t="s">
        <v>109</v>
      </c>
      <c r="Q53" s="1039" t="s">
        <v>14440</v>
      </c>
      <c r="R53" s="1034" t="s">
        <v>51</v>
      </c>
      <c r="S53" s="1034" t="s">
        <v>51</v>
      </c>
      <c r="T53" s="1034" t="s">
        <v>51</v>
      </c>
      <c r="U53" s="1037">
        <v>6.8819999999999997</v>
      </c>
      <c r="V53" s="1037">
        <v>6.4290000000000003</v>
      </c>
      <c r="W53" s="1034">
        <v>6.5069999999999997</v>
      </c>
      <c r="X53" s="1034"/>
      <c r="Y53" s="1034"/>
      <c r="Z53" s="1034"/>
      <c r="AA53" s="1034"/>
      <c r="AB53" s="1036"/>
      <c r="AC53" s="1044" t="s">
        <v>52</v>
      </c>
      <c r="AD53" s="1058" t="s">
        <v>53</v>
      </c>
      <c r="AE53" s="1150" t="s">
        <v>14571</v>
      </c>
      <c r="AF53" s="1149" t="s">
        <v>14071</v>
      </c>
      <c r="AG53" s="1046">
        <v>35618</v>
      </c>
      <c r="AH53" s="1149" t="s">
        <v>14570</v>
      </c>
      <c r="AI53" s="1034" t="s">
        <v>14569</v>
      </c>
      <c r="AJ53" s="1034" t="s">
        <v>12427</v>
      </c>
      <c r="AK53" s="1033" t="s">
        <v>60</v>
      </c>
      <c r="AL53" s="1034" t="s">
        <v>1642</v>
      </c>
      <c r="AM53" s="1033"/>
      <c r="AN53" s="1033"/>
      <c r="AO53" s="1148"/>
    </row>
    <row r="54" spans="1:41" ht="77.25" thickBot="1">
      <c r="A54" s="1147">
        <v>13</v>
      </c>
      <c r="B54" s="780" t="s">
        <v>13928</v>
      </c>
      <c r="C54" s="1150" t="s">
        <v>14568</v>
      </c>
      <c r="D54" s="1104">
        <v>2016008492</v>
      </c>
      <c r="E54" s="1149" t="s">
        <v>73</v>
      </c>
      <c r="F54" t="s">
        <v>699</v>
      </c>
      <c r="G54" t="s">
        <v>13045</v>
      </c>
      <c r="H54" t="s">
        <v>701</v>
      </c>
      <c r="I54" s="1151" t="s">
        <v>3825</v>
      </c>
      <c r="J54" s="1151" t="s">
        <v>14443</v>
      </c>
      <c r="K54" s="1153" t="s">
        <v>14567</v>
      </c>
      <c r="L54" s="1149" t="s">
        <v>14566</v>
      </c>
      <c r="M54" s="1039">
        <v>79.8</v>
      </c>
      <c r="N54" s="1039" t="s">
        <v>14440</v>
      </c>
      <c r="O54" s="1039">
        <v>78</v>
      </c>
      <c r="P54" s="1039" t="s">
        <v>109</v>
      </c>
      <c r="Q54" s="1039" t="s">
        <v>14440</v>
      </c>
      <c r="R54" s="1034" t="s">
        <v>51</v>
      </c>
      <c r="S54" s="1034" t="s">
        <v>51</v>
      </c>
      <c r="T54" s="1034" t="s">
        <v>51</v>
      </c>
      <c r="U54" s="1037">
        <v>7.3330000000000002</v>
      </c>
      <c r="V54" s="1037">
        <v>7.4130000000000003</v>
      </c>
      <c r="W54" s="1034">
        <v>7.577</v>
      </c>
      <c r="X54" s="1034"/>
      <c r="Y54" s="1034"/>
      <c r="Z54" s="1034"/>
      <c r="AA54" s="1034"/>
      <c r="AB54" s="1036"/>
      <c r="AC54" s="1044" t="s">
        <v>52</v>
      </c>
      <c r="AD54" s="1058" t="s">
        <v>53</v>
      </c>
      <c r="AE54" s="1150" t="s">
        <v>14565</v>
      </c>
      <c r="AF54" s="1149" t="s">
        <v>14564</v>
      </c>
      <c r="AG54" s="1046">
        <v>35847</v>
      </c>
      <c r="AH54" s="1149" t="s">
        <v>14563</v>
      </c>
      <c r="AI54" s="1034" t="s">
        <v>14562</v>
      </c>
      <c r="AJ54" s="1034" t="s">
        <v>12427</v>
      </c>
      <c r="AK54" s="1033" t="s">
        <v>60</v>
      </c>
      <c r="AL54" s="1034" t="s">
        <v>1642</v>
      </c>
      <c r="AM54" s="1033"/>
      <c r="AN54" s="1033"/>
      <c r="AO54" s="1148"/>
    </row>
    <row r="55" spans="1:41" ht="77.25" thickBot="1">
      <c r="A55" s="1152">
        <v>14</v>
      </c>
      <c r="B55" s="780" t="s">
        <v>13928</v>
      </c>
      <c r="C55" s="1150" t="s">
        <v>14561</v>
      </c>
      <c r="D55" s="1104">
        <v>2016008787</v>
      </c>
      <c r="E55" s="1149" t="s">
        <v>73</v>
      </c>
      <c r="F55" t="s">
        <v>699</v>
      </c>
      <c r="G55" t="s">
        <v>13045</v>
      </c>
      <c r="H55" t="s">
        <v>701</v>
      </c>
      <c r="I55" s="1151" t="s">
        <v>3825</v>
      </c>
      <c r="J55" s="1151" t="s">
        <v>14443</v>
      </c>
      <c r="K55" s="1153" t="s">
        <v>14560</v>
      </c>
      <c r="L55" s="1149" t="s">
        <v>14559</v>
      </c>
      <c r="M55" s="1039">
        <v>89.3</v>
      </c>
      <c r="N55" s="1039" t="s">
        <v>14440</v>
      </c>
      <c r="O55" s="1039">
        <v>71.599999999999994</v>
      </c>
      <c r="P55" s="1039" t="s">
        <v>109</v>
      </c>
      <c r="Q55" s="1039" t="s">
        <v>14440</v>
      </c>
      <c r="R55" s="1034" t="s">
        <v>51</v>
      </c>
      <c r="S55" s="1034" t="s">
        <v>51</v>
      </c>
      <c r="T55" s="1034" t="s">
        <v>51</v>
      </c>
      <c r="U55" s="1037">
        <v>6.81</v>
      </c>
      <c r="V55" s="1037">
        <v>5.7610000000000001</v>
      </c>
      <c r="W55" s="1034">
        <v>6.141</v>
      </c>
      <c r="X55" s="1034"/>
      <c r="Y55" s="1034"/>
      <c r="Z55" s="1034"/>
      <c r="AA55" s="1034"/>
      <c r="AB55" s="1036"/>
      <c r="AC55" s="1044" t="s">
        <v>52</v>
      </c>
      <c r="AD55" s="1058" t="s">
        <v>53</v>
      </c>
      <c r="AE55" s="1150" t="s">
        <v>14558</v>
      </c>
      <c r="AF55" s="1149" t="s">
        <v>14557</v>
      </c>
      <c r="AG55" s="1046">
        <v>36057</v>
      </c>
      <c r="AH55" s="1149" t="s">
        <v>14556</v>
      </c>
      <c r="AI55" s="1034" t="s">
        <v>14555</v>
      </c>
      <c r="AJ55" s="1034" t="s">
        <v>12427</v>
      </c>
      <c r="AK55" s="1033" t="s">
        <v>60</v>
      </c>
      <c r="AL55" s="1034" t="s">
        <v>1642</v>
      </c>
      <c r="AM55" s="1033"/>
      <c r="AN55" s="1033"/>
      <c r="AO55" s="1148"/>
    </row>
    <row r="56" spans="1:41" ht="77.25" thickBot="1">
      <c r="A56" s="1152">
        <v>15</v>
      </c>
      <c r="B56" s="780" t="s">
        <v>13928</v>
      </c>
      <c r="C56" s="1150" t="s">
        <v>14554</v>
      </c>
      <c r="D56" s="1104">
        <v>2016008805</v>
      </c>
      <c r="E56" s="1149" t="s">
        <v>73</v>
      </c>
      <c r="F56" t="s">
        <v>699</v>
      </c>
      <c r="G56" t="s">
        <v>13045</v>
      </c>
      <c r="H56" t="s">
        <v>701</v>
      </c>
      <c r="I56" s="1151" t="s">
        <v>3825</v>
      </c>
      <c r="J56" s="1151" t="s">
        <v>14443</v>
      </c>
      <c r="K56" s="1153" t="s">
        <v>14553</v>
      </c>
      <c r="L56" s="1149" t="s">
        <v>14552</v>
      </c>
      <c r="M56" s="1039">
        <v>68.400000000000006</v>
      </c>
      <c r="N56" s="1039" t="s">
        <v>14440</v>
      </c>
      <c r="O56" s="1039">
        <v>66.8</v>
      </c>
      <c r="P56" s="1039" t="s">
        <v>109</v>
      </c>
      <c r="Q56" s="1039" t="s">
        <v>14440</v>
      </c>
      <c r="R56" s="1034" t="s">
        <v>51</v>
      </c>
      <c r="S56" s="1034" t="s">
        <v>51</v>
      </c>
      <c r="T56" s="1034" t="s">
        <v>51</v>
      </c>
      <c r="U56" s="1037">
        <v>7.19</v>
      </c>
      <c r="V56" s="1037">
        <v>6.524</v>
      </c>
      <c r="W56" s="1034">
        <v>6.2389999999999999</v>
      </c>
      <c r="X56" s="1034"/>
      <c r="Y56" s="1034"/>
      <c r="Z56" s="1034"/>
      <c r="AA56" s="1034"/>
      <c r="AB56" s="1036"/>
      <c r="AC56" s="1044" t="s">
        <v>52</v>
      </c>
      <c r="AD56" s="1058" t="s">
        <v>53</v>
      </c>
      <c r="AE56" s="1150" t="s">
        <v>14551</v>
      </c>
      <c r="AF56" s="1149" t="s">
        <v>13931</v>
      </c>
      <c r="AG56" s="1046">
        <v>35868</v>
      </c>
      <c r="AH56" s="1149" t="s">
        <v>14550</v>
      </c>
      <c r="AI56" s="1149" t="s">
        <v>51</v>
      </c>
      <c r="AJ56" s="1034" t="s">
        <v>12427</v>
      </c>
      <c r="AK56" s="1033" t="s">
        <v>60</v>
      </c>
      <c r="AL56" s="1034" t="s">
        <v>1642</v>
      </c>
      <c r="AM56" s="1033"/>
      <c r="AN56" s="1033"/>
      <c r="AO56" s="1148"/>
    </row>
    <row r="57" spans="1:41" ht="90" thickBot="1">
      <c r="A57" s="1147">
        <v>16</v>
      </c>
      <c r="B57" s="780" t="s">
        <v>13928</v>
      </c>
      <c r="C57" s="1150" t="s">
        <v>14549</v>
      </c>
      <c r="D57" s="1104">
        <v>2016009715</v>
      </c>
      <c r="E57" s="1149" t="s">
        <v>73</v>
      </c>
      <c r="F57" t="s">
        <v>699</v>
      </c>
      <c r="G57" t="s">
        <v>13045</v>
      </c>
      <c r="H57" t="s">
        <v>701</v>
      </c>
      <c r="I57" s="1151" t="s">
        <v>3825</v>
      </c>
      <c r="J57" s="1151" t="s">
        <v>14443</v>
      </c>
      <c r="K57" s="1153" t="s">
        <v>14548</v>
      </c>
      <c r="L57" s="1149" t="s">
        <v>14547</v>
      </c>
      <c r="M57" s="1039">
        <v>73.66</v>
      </c>
      <c r="N57" s="1039" t="s">
        <v>14483</v>
      </c>
      <c r="O57" s="1039">
        <v>77.8</v>
      </c>
      <c r="P57" s="1039" t="s">
        <v>109</v>
      </c>
      <c r="Q57" s="1039" t="s">
        <v>14440</v>
      </c>
      <c r="R57" s="1034" t="s">
        <v>51</v>
      </c>
      <c r="S57" s="1034" t="s">
        <v>51</v>
      </c>
      <c r="T57" s="1034" t="s">
        <v>51</v>
      </c>
      <c r="U57" s="1037">
        <v>7.952</v>
      </c>
      <c r="V57" s="1037">
        <v>7.5220000000000002</v>
      </c>
      <c r="W57" s="1034">
        <v>7.718</v>
      </c>
      <c r="X57" s="1034"/>
      <c r="Y57" s="1034"/>
      <c r="Z57" s="1034"/>
      <c r="AA57" s="1034"/>
      <c r="AB57" s="1036"/>
      <c r="AC57" s="1044" t="s">
        <v>52</v>
      </c>
      <c r="AD57" s="1058" t="s">
        <v>53</v>
      </c>
      <c r="AE57" s="1150" t="s">
        <v>14546</v>
      </c>
      <c r="AF57" s="1149" t="s">
        <v>14545</v>
      </c>
      <c r="AG57" s="1046">
        <v>35836</v>
      </c>
      <c r="AH57" s="1149" t="s">
        <v>14544</v>
      </c>
      <c r="AI57" s="1034" t="s">
        <v>14543</v>
      </c>
      <c r="AJ57" s="1034" t="s">
        <v>12427</v>
      </c>
      <c r="AK57" s="1033" t="s">
        <v>60</v>
      </c>
      <c r="AL57" s="1034" t="s">
        <v>1642</v>
      </c>
      <c r="AM57" s="1033"/>
      <c r="AN57" s="1033"/>
      <c r="AO57" s="1148"/>
    </row>
    <row r="58" spans="1:41" ht="77.25" thickBot="1">
      <c r="A58" s="1152">
        <v>17</v>
      </c>
      <c r="B58" s="780" t="s">
        <v>13928</v>
      </c>
      <c r="C58" s="1150" t="s">
        <v>14542</v>
      </c>
      <c r="D58" s="1104">
        <v>2016010947</v>
      </c>
      <c r="E58" s="1149" t="s">
        <v>73</v>
      </c>
      <c r="F58" t="s">
        <v>699</v>
      </c>
      <c r="G58" t="s">
        <v>13045</v>
      </c>
      <c r="H58" t="s">
        <v>701</v>
      </c>
      <c r="I58" s="1151" t="s">
        <v>3825</v>
      </c>
      <c r="J58" s="1151" t="s">
        <v>14443</v>
      </c>
      <c r="K58" s="1153" t="s">
        <v>14541</v>
      </c>
      <c r="L58" s="1149" t="s">
        <v>14540</v>
      </c>
      <c r="M58" s="1039">
        <v>76</v>
      </c>
      <c r="N58" s="1039" t="s">
        <v>14440</v>
      </c>
      <c r="O58" s="1039">
        <v>62</v>
      </c>
      <c r="P58" s="1039" t="s">
        <v>109</v>
      </c>
      <c r="Q58" s="1039" t="s">
        <v>14440</v>
      </c>
      <c r="R58" s="1034" t="s">
        <v>51</v>
      </c>
      <c r="S58" s="1034" t="s">
        <v>51</v>
      </c>
      <c r="T58" s="1034" t="s">
        <v>51</v>
      </c>
      <c r="U58" s="1037">
        <v>6.8570000000000002</v>
      </c>
      <c r="V58" s="1037">
        <v>6.3259999999999996</v>
      </c>
      <c r="W58" s="1034">
        <v>7.141</v>
      </c>
      <c r="X58" s="1034"/>
      <c r="Y58" s="1034"/>
      <c r="Z58" s="1034"/>
      <c r="AA58" s="1034"/>
      <c r="AB58" s="1036"/>
      <c r="AC58" s="1044" t="s">
        <v>52</v>
      </c>
      <c r="AD58" s="1058" t="s">
        <v>53</v>
      </c>
      <c r="AE58" s="1150" t="s">
        <v>14539</v>
      </c>
      <c r="AF58" s="1149" t="s">
        <v>14538</v>
      </c>
      <c r="AG58" s="1046">
        <v>36008</v>
      </c>
      <c r="AH58" s="1149" t="s">
        <v>14537</v>
      </c>
      <c r="AI58" s="1034" t="s">
        <v>14536</v>
      </c>
      <c r="AJ58" s="1034" t="s">
        <v>12427</v>
      </c>
      <c r="AK58" s="1033" t="s">
        <v>60</v>
      </c>
      <c r="AL58" s="1034" t="s">
        <v>1642</v>
      </c>
      <c r="AM58" s="1033"/>
      <c r="AN58" s="1033"/>
      <c r="AO58" s="1148"/>
    </row>
    <row r="59" spans="1:41" ht="90" thickBot="1">
      <c r="A59" s="1152">
        <v>18</v>
      </c>
      <c r="B59" s="780" t="s">
        <v>13928</v>
      </c>
      <c r="C59" s="1150" t="s">
        <v>14535</v>
      </c>
      <c r="D59" s="1104">
        <v>2016010949</v>
      </c>
      <c r="E59" s="1149" t="s">
        <v>44</v>
      </c>
      <c r="F59" t="s">
        <v>699</v>
      </c>
      <c r="G59" t="s">
        <v>13045</v>
      </c>
      <c r="H59" t="s">
        <v>701</v>
      </c>
      <c r="I59" s="1151" t="s">
        <v>3825</v>
      </c>
      <c r="J59" s="1151" t="s">
        <v>14443</v>
      </c>
      <c r="K59" s="1153" t="s">
        <v>14534</v>
      </c>
      <c r="L59" s="1149" t="s">
        <v>14533</v>
      </c>
      <c r="M59" s="1039">
        <v>86</v>
      </c>
      <c r="N59" s="1039" t="s">
        <v>14525</v>
      </c>
      <c r="O59" s="1039">
        <v>85</v>
      </c>
      <c r="P59" s="1039" t="s">
        <v>109</v>
      </c>
      <c r="Q59" s="1039" t="s">
        <v>14525</v>
      </c>
      <c r="R59" s="1034" t="s">
        <v>51</v>
      </c>
      <c r="S59" s="1034" t="s">
        <v>51</v>
      </c>
      <c r="T59" s="1034" t="s">
        <v>51</v>
      </c>
      <c r="U59" s="1037">
        <v>5.19</v>
      </c>
      <c r="V59" s="1037">
        <v>5.891</v>
      </c>
      <c r="W59" s="1034">
        <v>6.0990000000000002</v>
      </c>
      <c r="X59" s="1034"/>
      <c r="Y59" s="1034"/>
      <c r="Z59" s="1034"/>
      <c r="AA59" s="1034"/>
      <c r="AB59" s="1036"/>
      <c r="AC59" s="1044" t="s">
        <v>52</v>
      </c>
      <c r="AD59" s="1058" t="s">
        <v>53</v>
      </c>
      <c r="AE59" s="1150" t="s">
        <v>14532</v>
      </c>
      <c r="AF59" s="1149" t="s">
        <v>14531</v>
      </c>
      <c r="AG59" s="1046">
        <v>36553</v>
      </c>
      <c r="AH59" s="1149" t="s">
        <v>14530</v>
      </c>
      <c r="AI59" s="1034" t="s">
        <v>14529</v>
      </c>
      <c r="AJ59" s="1034" t="s">
        <v>12427</v>
      </c>
      <c r="AK59" s="1033" t="s">
        <v>60</v>
      </c>
      <c r="AL59" s="1034" t="s">
        <v>1642</v>
      </c>
      <c r="AM59" s="1033"/>
      <c r="AN59" s="1033"/>
      <c r="AO59" s="1148"/>
    </row>
    <row r="60" spans="1:41" ht="90" thickBot="1">
      <c r="A60" s="1147">
        <v>19</v>
      </c>
      <c r="B60" s="780" t="s">
        <v>13928</v>
      </c>
      <c r="C60" s="1150" t="s">
        <v>14528</v>
      </c>
      <c r="D60" s="1104">
        <v>2016011093</v>
      </c>
      <c r="E60" s="1149" t="s">
        <v>44</v>
      </c>
      <c r="F60" t="s">
        <v>699</v>
      </c>
      <c r="G60" t="s">
        <v>13045</v>
      </c>
      <c r="H60" t="s">
        <v>701</v>
      </c>
      <c r="I60" s="1151" t="s">
        <v>3825</v>
      </c>
      <c r="J60" s="1151" t="s">
        <v>14443</v>
      </c>
      <c r="K60" s="1153" t="s">
        <v>14527</v>
      </c>
      <c r="L60" s="1149" t="s">
        <v>14526</v>
      </c>
      <c r="M60" s="1039">
        <v>77.900000000000006</v>
      </c>
      <c r="N60" s="1039" t="s">
        <v>14440</v>
      </c>
      <c r="O60" s="1039">
        <v>64.2</v>
      </c>
      <c r="P60" s="1039" t="s">
        <v>109</v>
      </c>
      <c r="Q60" s="1039" t="s">
        <v>14525</v>
      </c>
      <c r="R60" s="1034" t="s">
        <v>51</v>
      </c>
      <c r="S60" s="1034" t="s">
        <v>51</v>
      </c>
      <c r="T60" s="1034" t="s">
        <v>51</v>
      </c>
      <c r="U60" s="1037">
        <v>7.7140000000000004</v>
      </c>
      <c r="V60" s="1037">
        <v>7.1959999999999997</v>
      </c>
      <c r="W60" s="1034">
        <v>6.8310000000000004</v>
      </c>
      <c r="X60" s="1034"/>
      <c r="Y60" s="1034"/>
      <c r="Z60" s="1034"/>
      <c r="AA60" s="1034"/>
      <c r="AB60" s="1036"/>
      <c r="AC60" s="1044" t="s">
        <v>52</v>
      </c>
      <c r="AD60" s="1058" t="s">
        <v>53</v>
      </c>
      <c r="AE60" s="1150" t="s">
        <v>14524</v>
      </c>
      <c r="AF60" s="1149" t="s">
        <v>14523</v>
      </c>
      <c r="AG60" s="1046">
        <v>36198</v>
      </c>
      <c r="AH60" s="1149" t="s">
        <v>14522</v>
      </c>
      <c r="AI60" s="1034" t="s">
        <v>14521</v>
      </c>
      <c r="AJ60" s="1034" t="s">
        <v>12427</v>
      </c>
      <c r="AK60" s="1033" t="s">
        <v>60</v>
      </c>
      <c r="AL60" s="1034" t="s">
        <v>1642</v>
      </c>
      <c r="AM60" s="1033"/>
      <c r="AN60" s="1033"/>
      <c r="AO60" s="1148"/>
    </row>
    <row r="61" spans="1:41" ht="77.25" thickBot="1">
      <c r="A61" s="1152">
        <v>20</v>
      </c>
      <c r="B61" s="780" t="s">
        <v>13928</v>
      </c>
      <c r="C61" s="1150" t="s">
        <v>14520</v>
      </c>
      <c r="D61" s="1104">
        <v>2016011394</v>
      </c>
      <c r="E61" s="1149" t="s">
        <v>73</v>
      </c>
      <c r="F61" t="s">
        <v>699</v>
      </c>
      <c r="G61" t="s">
        <v>13045</v>
      </c>
      <c r="H61" t="s">
        <v>701</v>
      </c>
      <c r="I61" s="1151" t="s">
        <v>3825</v>
      </c>
      <c r="J61" s="1151" t="s">
        <v>14443</v>
      </c>
      <c r="K61" s="1153" t="s">
        <v>14519</v>
      </c>
      <c r="L61" s="1149" t="s">
        <v>14518</v>
      </c>
      <c r="M61" s="1039">
        <v>85.5</v>
      </c>
      <c r="N61" s="1039" t="s">
        <v>14440</v>
      </c>
      <c r="O61" s="1039">
        <v>78.8</v>
      </c>
      <c r="P61" s="1039" t="s">
        <v>109</v>
      </c>
      <c r="Q61" s="1039" t="s">
        <v>14440</v>
      </c>
      <c r="R61" s="1034" t="s">
        <v>51</v>
      </c>
      <c r="S61" s="1034" t="s">
        <v>51</v>
      </c>
      <c r="T61" s="1034" t="s">
        <v>51</v>
      </c>
      <c r="U61" s="1037">
        <v>7.524</v>
      </c>
      <c r="V61" s="1037">
        <v>7.609</v>
      </c>
      <c r="W61" s="1034">
        <v>7.4080000000000004</v>
      </c>
      <c r="X61" s="1034"/>
      <c r="Y61" s="1034"/>
      <c r="Z61" s="1034"/>
      <c r="AA61" s="1034"/>
      <c r="AB61" s="1036"/>
      <c r="AC61" s="1044" t="s">
        <v>52</v>
      </c>
      <c r="AD61" s="1058" t="s">
        <v>53</v>
      </c>
      <c r="AE61" s="1150" t="s">
        <v>14517</v>
      </c>
      <c r="AF61" s="1149" t="s">
        <v>13931</v>
      </c>
      <c r="AG61" s="1046">
        <v>36076</v>
      </c>
      <c r="AH61" s="1149" t="s">
        <v>14516</v>
      </c>
      <c r="AI61" s="1149" t="s">
        <v>51</v>
      </c>
      <c r="AJ61" s="1034" t="s">
        <v>12427</v>
      </c>
      <c r="AK61" s="1033" t="s">
        <v>60</v>
      </c>
      <c r="AL61" s="1034" t="s">
        <v>1642</v>
      </c>
      <c r="AM61" s="1033"/>
      <c r="AN61" s="1033"/>
      <c r="AO61" s="1148"/>
    </row>
    <row r="62" spans="1:41" ht="90" thickBot="1">
      <c r="A62" s="1152">
        <v>21</v>
      </c>
      <c r="B62" s="780" t="s">
        <v>13928</v>
      </c>
      <c r="C62" s="1150" t="s">
        <v>14515</v>
      </c>
      <c r="D62" s="1104">
        <v>2016012413</v>
      </c>
      <c r="E62" s="1149" t="s">
        <v>44</v>
      </c>
      <c r="F62" t="s">
        <v>699</v>
      </c>
      <c r="G62" t="s">
        <v>13045</v>
      </c>
      <c r="H62" t="s">
        <v>701</v>
      </c>
      <c r="I62" s="1151" t="s">
        <v>3825</v>
      </c>
      <c r="J62" s="1151" t="s">
        <v>14443</v>
      </c>
      <c r="K62" s="1153" t="s">
        <v>14514</v>
      </c>
      <c r="L62" s="1149" t="s">
        <v>14513</v>
      </c>
      <c r="M62" s="1039">
        <v>79.599999999999994</v>
      </c>
      <c r="N62" s="1039" t="s">
        <v>14483</v>
      </c>
      <c r="O62" s="1039">
        <v>63.6</v>
      </c>
      <c r="P62" s="1039" t="s">
        <v>109</v>
      </c>
      <c r="Q62" s="1039" t="s">
        <v>14483</v>
      </c>
      <c r="R62" s="1034" t="s">
        <v>51</v>
      </c>
      <c r="S62" s="1034" t="s">
        <v>51</v>
      </c>
      <c r="T62" s="1034" t="s">
        <v>51</v>
      </c>
      <c r="U62" s="1037">
        <v>4.1050000000000004</v>
      </c>
      <c r="V62" s="1037">
        <v>3.5</v>
      </c>
      <c r="W62" s="1034">
        <v>4.62</v>
      </c>
      <c r="X62" s="1034"/>
      <c r="Y62" s="1034"/>
      <c r="Z62" s="1034"/>
      <c r="AA62" s="1034"/>
      <c r="AB62" s="1036"/>
      <c r="AC62" s="1044" t="s">
        <v>52</v>
      </c>
      <c r="AD62" s="1058" t="s">
        <v>53</v>
      </c>
      <c r="AE62" s="1150" t="s">
        <v>14512</v>
      </c>
      <c r="AF62" s="1149" t="s">
        <v>14511</v>
      </c>
      <c r="AG62" s="1046">
        <v>35864</v>
      </c>
      <c r="AH62" s="1149" t="s">
        <v>14510</v>
      </c>
      <c r="AI62" s="1034" t="s">
        <v>14509</v>
      </c>
      <c r="AJ62" s="1034" t="s">
        <v>12427</v>
      </c>
      <c r="AK62" s="1033" t="s">
        <v>60</v>
      </c>
      <c r="AL62" s="1034" t="s">
        <v>1642</v>
      </c>
      <c r="AM62" s="1033"/>
      <c r="AN62" s="1033"/>
      <c r="AO62" s="1148"/>
    </row>
    <row r="63" spans="1:41" ht="90" thickBot="1">
      <c r="A63" s="1147">
        <v>22</v>
      </c>
      <c r="B63" s="780" t="s">
        <v>13928</v>
      </c>
      <c r="C63" s="1150" t="s">
        <v>14508</v>
      </c>
      <c r="D63" s="1104">
        <v>2016012543</v>
      </c>
      <c r="E63" s="1149" t="s">
        <v>73</v>
      </c>
      <c r="F63" t="s">
        <v>699</v>
      </c>
      <c r="G63" t="s">
        <v>13045</v>
      </c>
      <c r="H63" t="s">
        <v>701</v>
      </c>
      <c r="I63" s="1151" t="s">
        <v>3825</v>
      </c>
      <c r="J63" s="1151" t="s">
        <v>14443</v>
      </c>
      <c r="K63" s="1153" t="s">
        <v>14507</v>
      </c>
      <c r="L63" s="1149" t="s">
        <v>14506</v>
      </c>
      <c r="M63" s="1039">
        <v>64.3</v>
      </c>
      <c r="N63" s="1039" t="s">
        <v>14483</v>
      </c>
      <c r="O63" s="1039">
        <v>66</v>
      </c>
      <c r="P63" s="1039" t="s">
        <v>109</v>
      </c>
      <c r="Q63" s="1039" t="s">
        <v>14483</v>
      </c>
      <c r="R63" s="1034" t="s">
        <v>51</v>
      </c>
      <c r="S63" s="1034" t="s">
        <v>51</v>
      </c>
      <c r="T63" s="1034" t="s">
        <v>51</v>
      </c>
      <c r="U63" s="1037"/>
      <c r="V63" s="1037"/>
      <c r="W63" s="1034"/>
      <c r="X63" s="1034"/>
      <c r="Y63" s="1034"/>
      <c r="Z63" s="1034"/>
      <c r="AA63" s="1034"/>
      <c r="AB63" s="1036"/>
      <c r="AC63" s="1044" t="s">
        <v>52</v>
      </c>
      <c r="AD63" s="1058" t="s">
        <v>53</v>
      </c>
      <c r="AE63" s="1150" t="s">
        <v>14505</v>
      </c>
      <c r="AF63" s="1149" t="s">
        <v>14481</v>
      </c>
      <c r="AG63" s="1046">
        <v>35861</v>
      </c>
      <c r="AH63" s="1149" t="s">
        <v>14504</v>
      </c>
      <c r="AI63" s="1149" t="s">
        <v>51</v>
      </c>
      <c r="AJ63" s="1034" t="s">
        <v>12427</v>
      </c>
      <c r="AK63" s="1033" t="s">
        <v>60</v>
      </c>
      <c r="AL63" s="1034" t="s">
        <v>1642</v>
      </c>
      <c r="AM63" s="1033"/>
      <c r="AN63" s="1033"/>
      <c r="AO63" s="1148" t="s">
        <v>1410</v>
      </c>
    </row>
    <row r="64" spans="1:41" ht="90" thickBot="1">
      <c r="A64" s="1152">
        <v>23</v>
      </c>
      <c r="B64" s="780" t="s">
        <v>13928</v>
      </c>
      <c r="C64" s="1150" t="s">
        <v>14503</v>
      </c>
      <c r="D64" s="1104">
        <v>2016012732</v>
      </c>
      <c r="E64" s="1149" t="s">
        <v>73</v>
      </c>
      <c r="F64" t="s">
        <v>699</v>
      </c>
      <c r="G64" t="s">
        <v>13045</v>
      </c>
      <c r="H64" t="s">
        <v>701</v>
      </c>
      <c r="I64" s="1151" t="s">
        <v>3825</v>
      </c>
      <c r="J64" s="1151" t="s">
        <v>14443</v>
      </c>
      <c r="K64" s="1153" t="s">
        <v>14502</v>
      </c>
      <c r="L64" s="1149" t="s">
        <v>14499</v>
      </c>
      <c r="M64" s="1039">
        <v>73</v>
      </c>
      <c r="N64" s="1039" t="s">
        <v>14440</v>
      </c>
      <c r="O64" s="1039">
        <v>65</v>
      </c>
      <c r="P64" s="1039" t="s">
        <v>109</v>
      </c>
      <c r="Q64" s="1039" t="s">
        <v>14483</v>
      </c>
      <c r="R64" s="1034" t="s">
        <v>51</v>
      </c>
      <c r="S64" s="1034" t="s">
        <v>51</v>
      </c>
      <c r="T64" s="1034" t="s">
        <v>51</v>
      </c>
      <c r="U64" s="1037">
        <v>7.19</v>
      </c>
      <c r="V64" s="1037">
        <v>6.9349999999999996</v>
      </c>
      <c r="W64" s="1034">
        <v>6.4509999999999996</v>
      </c>
      <c r="X64" s="1034"/>
      <c r="Y64" s="1034"/>
      <c r="Z64" s="1034"/>
      <c r="AA64" s="1034"/>
      <c r="AB64" s="1036"/>
      <c r="AC64" s="1044" t="s">
        <v>52</v>
      </c>
      <c r="AD64" s="1058" t="s">
        <v>53</v>
      </c>
      <c r="AE64" s="1150" t="s">
        <v>14501</v>
      </c>
      <c r="AF64" s="1149" t="s">
        <v>14071</v>
      </c>
      <c r="AG64" s="1046">
        <v>35985</v>
      </c>
      <c r="AH64" s="1149" t="s">
        <v>14500</v>
      </c>
      <c r="AI64" s="1034" t="s">
        <v>14499</v>
      </c>
      <c r="AJ64" s="1034" t="s">
        <v>12427</v>
      </c>
      <c r="AK64" s="1033" t="s">
        <v>60</v>
      </c>
      <c r="AL64" s="1034" t="s">
        <v>1642</v>
      </c>
      <c r="AM64" s="1033"/>
      <c r="AN64" s="1033"/>
      <c r="AO64" s="1148"/>
    </row>
    <row r="65" spans="1:41" ht="90" thickBot="1">
      <c r="A65" s="1152">
        <v>24</v>
      </c>
      <c r="B65" s="780" t="s">
        <v>13928</v>
      </c>
      <c r="C65" s="1150" t="s">
        <v>14498</v>
      </c>
      <c r="D65" s="1104">
        <v>2016013397</v>
      </c>
      <c r="E65" s="1149" t="s">
        <v>73</v>
      </c>
      <c r="F65" t="s">
        <v>699</v>
      </c>
      <c r="G65" t="s">
        <v>13045</v>
      </c>
      <c r="H65" t="s">
        <v>701</v>
      </c>
      <c r="I65" s="1151" t="s">
        <v>3825</v>
      </c>
      <c r="J65" s="1151" t="s">
        <v>14443</v>
      </c>
      <c r="K65" s="1153" t="s">
        <v>14497</v>
      </c>
      <c r="L65" s="1149" t="s">
        <v>14496</v>
      </c>
      <c r="M65" s="1039">
        <v>58.9</v>
      </c>
      <c r="N65" s="1039" t="s">
        <v>14440</v>
      </c>
      <c r="O65" s="1039">
        <v>61</v>
      </c>
      <c r="P65" s="1039" t="s">
        <v>109</v>
      </c>
      <c r="Q65" s="1039" t="s">
        <v>14483</v>
      </c>
      <c r="R65" s="1034" t="s">
        <v>51</v>
      </c>
      <c r="S65" s="1034" t="s">
        <v>51</v>
      </c>
      <c r="T65" s="1034" t="s">
        <v>51</v>
      </c>
      <c r="U65" s="1037">
        <v>3.81</v>
      </c>
      <c r="V65" s="1037">
        <v>5.2389999999999999</v>
      </c>
      <c r="W65" s="1034">
        <v>5.69</v>
      </c>
      <c r="X65" s="1034"/>
      <c r="Y65" s="1034"/>
      <c r="Z65" s="1034"/>
      <c r="AA65" s="1034"/>
      <c r="AB65" s="1036"/>
      <c r="AC65" s="1044" t="s">
        <v>52</v>
      </c>
      <c r="AD65" s="1058" t="s">
        <v>53</v>
      </c>
      <c r="AE65" s="1150" t="s">
        <v>14495</v>
      </c>
      <c r="AF65" s="1149" t="s">
        <v>13931</v>
      </c>
      <c r="AG65" s="1046">
        <v>35975</v>
      </c>
      <c r="AH65" s="1149" t="s">
        <v>14494</v>
      </c>
      <c r="AI65" s="1034" t="s">
        <v>14493</v>
      </c>
      <c r="AJ65" s="1034" t="s">
        <v>12427</v>
      </c>
      <c r="AK65" s="1033" t="s">
        <v>60</v>
      </c>
      <c r="AL65" s="1034" t="s">
        <v>1642</v>
      </c>
      <c r="AM65" s="1033"/>
      <c r="AN65" s="1033"/>
      <c r="AO65" s="1148"/>
    </row>
    <row r="66" spans="1:41" ht="90" thickBot="1">
      <c r="A66" s="1147">
        <v>25</v>
      </c>
      <c r="B66" s="780" t="s">
        <v>13928</v>
      </c>
      <c r="C66" s="1150" t="s">
        <v>14206</v>
      </c>
      <c r="D66" s="1104">
        <v>2016014212</v>
      </c>
      <c r="E66" s="1149" t="s">
        <v>73</v>
      </c>
      <c r="F66" t="s">
        <v>699</v>
      </c>
      <c r="G66" t="s">
        <v>13045</v>
      </c>
      <c r="H66" t="s">
        <v>701</v>
      </c>
      <c r="I66" s="1151" t="s">
        <v>3825</v>
      </c>
      <c r="J66" s="1151" t="s">
        <v>14443</v>
      </c>
      <c r="K66" s="1153" t="s">
        <v>14492</v>
      </c>
      <c r="L66" s="1149" t="s">
        <v>14491</v>
      </c>
      <c r="M66" s="1039">
        <v>78</v>
      </c>
      <c r="N66" s="1039" t="s">
        <v>14440</v>
      </c>
      <c r="O66" s="1039">
        <v>72.599999999999994</v>
      </c>
      <c r="P66" s="1039" t="s">
        <v>109</v>
      </c>
      <c r="Q66" s="1039" t="s">
        <v>14483</v>
      </c>
      <c r="R66" s="1034" t="s">
        <v>51</v>
      </c>
      <c r="S66" s="1034" t="s">
        <v>51</v>
      </c>
      <c r="T66" s="1034" t="s">
        <v>51</v>
      </c>
      <c r="U66" s="1037"/>
      <c r="V66" s="1037"/>
      <c r="W66" s="1034"/>
      <c r="X66" s="1034"/>
      <c r="Y66" s="1034"/>
      <c r="Z66" s="1034"/>
      <c r="AA66" s="1034"/>
      <c r="AB66" s="1036"/>
      <c r="AC66" s="1044" t="s">
        <v>52</v>
      </c>
      <c r="AD66" s="1058" t="s">
        <v>53</v>
      </c>
      <c r="AE66" s="1150" t="s">
        <v>14490</v>
      </c>
      <c r="AF66" s="1149" t="s">
        <v>14489</v>
      </c>
      <c r="AG66" s="1046">
        <v>34982</v>
      </c>
      <c r="AH66" s="1149" t="s">
        <v>14488</v>
      </c>
      <c r="AI66" s="1034" t="s">
        <v>14487</v>
      </c>
      <c r="AJ66" s="1034" t="s">
        <v>12427</v>
      </c>
      <c r="AK66" s="1033" t="s">
        <v>60</v>
      </c>
      <c r="AL66" s="1034" t="s">
        <v>1642</v>
      </c>
      <c r="AM66" s="1033"/>
      <c r="AN66" s="1033"/>
      <c r="AO66" s="1148" t="s">
        <v>1410</v>
      </c>
    </row>
    <row r="67" spans="1:41" ht="90" thickBot="1">
      <c r="A67" s="1152">
        <v>26</v>
      </c>
      <c r="B67" s="780" t="s">
        <v>13928</v>
      </c>
      <c r="C67" s="1150" t="s">
        <v>14486</v>
      </c>
      <c r="D67" s="1104">
        <v>2016014378</v>
      </c>
      <c r="E67" s="1149" t="s">
        <v>73</v>
      </c>
      <c r="F67" t="s">
        <v>699</v>
      </c>
      <c r="G67" t="s">
        <v>13045</v>
      </c>
      <c r="H67" t="s">
        <v>701</v>
      </c>
      <c r="I67" s="1151" t="s">
        <v>3825</v>
      </c>
      <c r="J67" s="1151" t="s">
        <v>14443</v>
      </c>
      <c r="K67" s="1153" t="s">
        <v>14485</v>
      </c>
      <c r="L67" s="1149" t="s">
        <v>14484</v>
      </c>
      <c r="M67" s="1039">
        <v>72.2</v>
      </c>
      <c r="N67" s="1039" t="s">
        <v>14483</v>
      </c>
      <c r="O67" s="1039">
        <v>67.5</v>
      </c>
      <c r="P67" s="1039" t="s">
        <v>109</v>
      </c>
      <c r="Q67" s="1039" t="s">
        <v>14483</v>
      </c>
      <c r="R67" s="1034" t="s">
        <v>51</v>
      </c>
      <c r="S67" s="1034" t="s">
        <v>51</v>
      </c>
      <c r="T67" s="1034" t="s">
        <v>51</v>
      </c>
      <c r="U67" s="1037">
        <v>4.4290000000000003</v>
      </c>
      <c r="V67" s="1037">
        <v>5.5220000000000002</v>
      </c>
      <c r="W67" s="1034"/>
      <c r="X67" s="1034"/>
      <c r="Y67" s="1034"/>
      <c r="Z67" s="1034"/>
      <c r="AA67" s="1034"/>
      <c r="AB67" s="1036"/>
      <c r="AC67" s="1044" t="s">
        <v>52</v>
      </c>
      <c r="AD67" s="1058" t="s">
        <v>53</v>
      </c>
      <c r="AE67" s="1150" t="s">
        <v>14482</v>
      </c>
      <c r="AF67" s="1149" t="s">
        <v>14481</v>
      </c>
      <c r="AG67" s="1046">
        <v>35532</v>
      </c>
      <c r="AH67" s="1149" t="s">
        <v>14480</v>
      </c>
      <c r="AI67" s="1149" t="s">
        <v>51</v>
      </c>
      <c r="AJ67" s="1034" t="s">
        <v>12427</v>
      </c>
      <c r="AK67" s="1058" t="s">
        <v>178</v>
      </c>
      <c r="AL67" s="1034" t="s">
        <v>1642</v>
      </c>
      <c r="AM67" s="1033"/>
      <c r="AN67" s="1033"/>
      <c r="AO67" s="1148"/>
    </row>
    <row r="68" spans="1:41" ht="77.25" thickBot="1">
      <c r="A68" s="1152">
        <v>27</v>
      </c>
      <c r="B68" s="780" t="s">
        <v>13928</v>
      </c>
      <c r="C68" s="1150" t="s">
        <v>14479</v>
      </c>
      <c r="D68" s="1104">
        <v>2016014585</v>
      </c>
      <c r="E68" s="1149" t="s">
        <v>73</v>
      </c>
      <c r="F68" t="s">
        <v>699</v>
      </c>
      <c r="G68" t="s">
        <v>13045</v>
      </c>
      <c r="H68" t="s">
        <v>701</v>
      </c>
      <c r="I68" s="1151" t="s">
        <v>3825</v>
      </c>
      <c r="J68" s="1151" t="s">
        <v>14443</v>
      </c>
      <c r="K68" s="1153" t="s">
        <v>14478</v>
      </c>
      <c r="L68" s="1149" t="s">
        <v>14477</v>
      </c>
      <c r="M68" s="1039">
        <v>82</v>
      </c>
      <c r="N68" s="1039" t="s">
        <v>14440</v>
      </c>
      <c r="O68" s="1039">
        <v>65</v>
      </c>
      <c r="P68" s="1039" t="s">
        <v>109</v>
      </c>
      <c r="Q68" s="1039" t="s">
        <v>14440</v>
      </c>
      <c r="R68" s="1034" t="s">
        <v>51</v>
      </c>
      <c r="S68" s="1034" t="s">
        <v>51</v>
      </c>
      <c r="T68" s="1034" t="s">
        <v>51</v>
      </c>
      <c r="U68" s="1037">
        <v>4.6669999999999998</v>
      </c>
      <c r="V68" s="1037">
        <v>4.9569999999999999</v>
      </c>
      <c r="W68" s="1034">
        <v>6.67</v>
      </c>
      <c r="X68" s="1034"/>
      <c r="Y68" s="1034"/>
      <c r="Z68" s="1034"/>
      <c r="AA68" s="1034"/>
      <c r="AB68" s="1036"/>
      <c r="AC68" s="1044" t="s">
        <v>52</v>
      </c>
      <c r="AD68" s="1058" t="s">
        <v>53</v>
      </c>
      <c r="AE68" s="1150" t="s">
        <v>14476</v>
      </c>
      <c r="AF68" s="1149" t="s">
        <v>14475</v>
      </c>
      <c r="AG68" s="1046">
        <v>35769</v>
      </c>
      <c r="AH68" s="1163" t="s">
        <v>14474</v>
      </c>
      <c r="AI68" s="1034" t="s">
        <v>14473</v>
      </c>
      <c r="AJ68" s="1034" t="s">
        <v>12427</v>
      </c>
      <c r="AK68" s="1033" t="s">
        <v>60</v>
      </c>
      <c r="AL68" s="1034" t="s">
        <v>1642</v>
      </c>
      <c r="AM68" s="1033"/>
      <c r="AN68" s="1033"/>
      <c r="AO68" s="1148"/>
    </row>
    <row r="69" spans="1:41" ht="77.25" thickBot="1">
      <c r="A69" s="1147">
        <v>28</v>
      </c>
      <c r="B69" s="780" t="s">
        <v>13928</v>
      </c>
      <c r="C69" s="1150" t="s">
        <v>14273</v>
      </c>
      <c r="D69" s="1104">
        <v>2016014666</v>
      </c>
      <c r="E69" s="1149" t="s">
        <v>73</v>
      </c>
      <c r="F69" t="s">
        <v>699</v>
      </c>
      <c r="G69" t="s">
        <v>13045</v>
      </c>
      <c r="H69" t="s">
        <v>701</v>
      </c>
      <c r="I69" s="1151" t="s">
        <v>3825</v>
      </c>
      <c r="J69" s="1151" t="s">
        <v>14443</v>
      </c>
      <c r="K69" s="1153" t="s">
        <v>14472</v>
      </c>
      <c r="L69" s="1149" t="s">
        <v>14471</v>
      </c>
      <c r="M69" s="1039">
        <v>87.4</v>
      </c>
      <c r="N69" s="1039" t="s">
        <v>14440</v>
      </c>
      <c r="O69" s="1039">
        <v>60</v>
      </c>
      <c r="P69" s="1039" t="s">
        <v>109</v>
      </c>
      <c r="Q69" s="1039" t="s">
        <v>14470</v>
      </c>
      <c r="R69" s="1034" t="s">
        <v>51</v>
      </c>
      <c r="S69" s="1034" t="s">
        <v>51</v>
      </c>
      <c r="T69" s="1034" t="s">
        <v>51</v>
      </c>
      <c r="U69" s="1037"/>
      <c r="V69" s="1037"/>
      <c r="W69" s="1034"/>
      <c r="X69" s="1034"/>
      <c r="Y69" s="1034"/>
      <c r="Z69" s="1034"/>
      <c r="AA69" s="1034"/>
      <c r="AB69" s="1036"/>
      <c r="AC69" s="1044" t="s">
        <v>52</v>
      </c>
      <c r="AD69" s="1058" t="s">
        <v>53</v>
      </c>
      <c r="AE69" s="1150" t="s">
        <v>14469</v>
      </c>
      <c r="AF69" s="1149" t="s">
        <v>13931</v>
      </c>
      <c r="AG69" s="1046">
        <v>35841</v>
      </c>
      <c r="AH69" s="1149" t="s">
        <v>14269</v>
      </c>
      <c r="AI69" s="1034" t="s">
        <v>14433</v>
      </c>
      <c r="AJ69" s="1034" t="s">
        <v>12427</v>
      </c>
      <c r="AK69" s="1139" t="s">
        <v>60</v>
      </c>
      <c r="AL69" s="1034" t="s">
        <v>1642</v>
      </c>
      <c r="AM69" s="1033"/>
      <c r="AN69" s="1033"/>
      <c r="AO69" s="1148" t="s">
        <v>1410</v>
      </c>
    </row>
    <row r="70" spans="1:41" ht="77.25" thickBot="1">
      <c r="A70" s="1152">
        <v>29</v>
      </c>
      <c r="B70" s="780" t="s">
        <v>13928</v>
      </c>
      <c r="C70" s="1150" t="s">
        <v>14468</v>
      </c>
      <c r="D70" s="1104">
        <v>2016014668</v>
      </c>
      <c r="E70" s="1149" t="s">
        <v>73</v>
      </c>
      <c r="F70" t="s">
        <v>699</v>
      </c>
      <c r="G70" t="s">
        <v>13045</v>
      </c>
      <c r="H70" t="s">
        <v>701</v>
      </c>
      <c r="I70" s="1151" t="s">
        <v>3825</v>
      </c>
      <c r="J70" s="1151" t="s">
        <v>14443</v>
      </c>
      <c r="K70" s="1153" t="s">
        <v>14467</v>
      </c>
      <c r="L70" s="1149" t="s">
        <v>14466</v>
      </c>
      <c r="M70" s="1039">
        <v>87.2</v>
      </c>
      <c r="N70" s="1039" t="s">
        <v>14440</v>
      </c>
      <c r="O70" s="1039">
        <v>73.3</v>
      </c>
      <c r="P70" s="1039" t="s">
        <v>109</v>
      </c>
      <c r="Q70" s="1039" t="s">
        <v>14440</v>
      </c>
      <c r="R70" s="1034" t="s">
        <v>51</v>
      </c>
      <c r="S70" s="1034" t="s">
        <v>51</v>
      </c>
      <c r="T70" s="1034" t="s">
        <v>51</v>
      </c>
      <c r="U70" s="1037">
        <v>6.6669999999999998</v>
      </c>
      <c r="V70" s="1037">
        <v>7</v>
      </c>
      <c r="W70" s="1034">
        <v>7.3940000000000001</v>
      </c>
      <c r="X70" s="1034"/>
      <c r="Y70" s="1034"/>
      <c r="Z70" s="1034"/>
      <c r="AA70" s="1034"/>
      <c r="AB70" s="1036"/>
      <c r="AC70" s="1044" t="s">
        <v>52</v>
      </c>
      <c r="AD70" s="1058" t="s">
        <v>53</v>
      </c>
      <c r="AE70" s="1150" t="s">
        <v>14465</v>
      </c>
      <c r="AF70" s="1149" t="s">
        <v>13931</v>
      </c>
      <c r="AG70" s="1046">
        <v>35688</v>
      </c>
      <c r="AH70" s="1149" t="s">
        <v>14464</v>
      </c>
      <c r="AI70" s="1034" t="s">
        <v>14463</v>
      </c>
      <c r="AJ70" s="1034" t="s">
        <v>12427</v>
      </c>
      <c r="AK70" s="1139" t="s">
        <v>178</v>
      </c>
      <c r="AL70" s="1034" t="s">
        <v>1642</v>
      </c>
      <c r="AM70" s="1033"/>
      <c r="AN70" s="1033"/>
      <c r="AO70" s="1148"/>
    </row>
    <row r="71" spans="1:41" ht="77.25" thickBot="1">
      <c r="A71" s="1152">
        <v>30</v>
      </c>
      <c r="B71" s="780" t="s">
        <v>13928</v>
      </c>
      <c r="C71" s="1150" t="s">
        <v>14462</v>
      </c>
      <c r="D71" s="1104">
        <v>2016014693</v>
      </c>
      <c r="E71" s="1149" t="s">
        <v>44</v>
      </c>
      <c r="F71" t="s">
        <v>699</v>
      </c>
      <c r="G71" t="s">
        <v>13045</v>
      </c>
      <c r="H71" t="s">
        <v>701</v>
      </c>
      <c r="I71" s="1151" t="s">
        <v>3825</v>
      </c>
      <c r="J71" s="1151" t="s">
        <v>14443</v>
      </c>
      <c r="K71" s="1153" t="s">
        <v>14461</v>
      </c>
      <c r="L71" s="1149" t="s">
        <v>14460</v>
      </c>
      <c r="M71" s="1039">
        <v>72</v>
      </c>
      <c r="N71" s="1039" t="s">
        <v>14440</v>
      </c>
      <c r="O71" s="1039">
        <v>66</v>
      </c>
      <c r="P71" s="1039" t="s">
        <v>109</v>
      </c>
      <c r="Q71" s="1039" t="s">
        <v>14440</v>
      </c>
      <c r="R71" s="1034" t="s">
        <v>51</v>
      </c>
      <c r="S71" s="1034" t="s">
        <v>51</v>
      </c>
      <c r="T71" s="1034" t="s">
        <v>51</v>
      </c>
      <c r="U71" s="1037">
        <v>7.1429999999999998</v>
      </c>
      <c r="V71" s="1037">
        <v>7.6429999999999998</v>
      </c>
      <c r="W71" s="1034">
        <v>7.9859999999999998</v>
      </c>
      <c r="X71" s="1034"/>
      <c r="Y71" s="1034"/>
      <c r="Z71" s="1034"/>
      <c r="AA71" s="1034"/>
      <c r="AB71" s="1036"/>
      <c r="AC71" s="1044" t="s">
        <v>52</v>
      </c>
      <c r="AD71" s="1058" t="s">
        <v>53</v>
      </c>
      <c r="AE71" s="1150" t="s">
        <v>14459</v>
      </c>
      <c r="AF71" s="1149" t="s">
        <v>14458</v>
      </c>
      <c r="AG71" s="1046">
        <v>36139</v>
      </c>
      <c r="AH71" s="1149" t="s">
        <v>14457</v>
      </c>
      <c r="AI71" s="1034" t="s">
        <v>14456</v>
      </c>
      <c r="AJ71" s="1034" t="s">
        <v>12427</v>
      </c>
      <c r="AK71" s="1139" t="s">
        <v>178</v>
      </c>
      <c r="AL71" s="1034" t="s">
        <v>1642</v>
      </c>
      <c r="AM71" s="1033"/>
      <c r="AN71" s="1033"/>
      <c r="AO71" s="1148"/>
    </row>
    <row r="72" spans="1:41" ht="77.25" thickBot="1">
      <c r="A72" s="1147">
        <v>31</v>
      </c>
      <c r="B72" s="780" t="s">
        <v>13928</v>
      </c>
      <c r="C72" s="1160" t="s">
        <v>14455</v>
      </c>
      <c r="D72" s="1162">
        <v>2016014824</v>
      </c>
      <c r="E72" s="1158" t="s">
        <v>73</v>
      </c>
      <c r="F72" t="s">
        <v>699</v>
      </c>
      <c r="G72" t="s">
        <v>13045</v>
      </c>
      <c r="H72" t="s">
        <v>701</v>
      </c>
      <c r="I72" s="1158" t="s">
        <v>3825</v>
      </c>
      <c r="J72" s="1158" t="s">
        <v>14435</v>
      </c>
      <c r="K72" s="1160" t="s">
        <v>14454</v>
      </c>
      <c r="L72" s="1158" t="s">
        <v>14453</v>
      </c>
      <c r="M72" s="1155">
        <v>81.7</v>
      </c>
      <c r="N72" s="1155" t="s">
        <v>14440</v>
      </c>
      <c r="O72" s="1155">
        <v>78</v>
      </c>
      <c r="P72" s="1155" t="s">
        <v>109</v>
      </c>
      <c r="Q72" s="1155" t="s">
        <v>14440</v>
      </c>
      <c r="R72" s="1156" t="s">
        <v>51</v>
      </c>
      <c r="S72" s="1156" t="s">
        <v>51</v>
      </c>
      <c r="T72" s="1156" t="s">
        <v>51</v>
      </c>
      <c r="U72" s="1161"/>
      <c r="V72" s="1037"/>
      <c r="W72" s="1034"/>
      <c r="X72" s="1034"/>
      <c r="Y72" s="1034"/>
      <c r="Z72" s="1034"/>
      <c r="AA72" s="1034"/>
      <c r="AB72" s="1036"/>
      <c r="AC72" s="1044"/>
      <c r="AD72" s="1058" t="s">
        <v>53</v>
      </c>
      <c r="AE72" s="1160" t="s">
        <v>14452</v>
      </c>
      <c r="AF72" s="1158" t="s">
        <v>13931</v>
      </c>
      <c r="AG72" s="1159">
        <v>36105</v>
      </c>
      <c r="AH72" s="1158" t="s">
        <v>14451</v>
      </c>
      <c r="AI72" s="1158"/>
      <c r="AJ72" s="1157"/>
      <c r="AK72" s="1139" t="s">
        <v>60</v>
      </c>
      <c r="AL72" s="1156" t="s">
        <v>1642</v>
      </c>
      <c r="AM72" s="1156" t="s">
        <v>1410</v>
      </c>
      <c r="AN72" s="1155" t="s">
        <v>14450</v>
      </c>
      <c r="AO72" s="1154" t="s">
        <v>14449</v>
      </c>
    </row>
    <row r="73" spans="1:41" ht="77.25" thickBot="1">
      <c r="A73" s="1152">
        <v>32</v>
      </c>
      <c r="B73" s="780" t="s">
        <v>13928</v>
      </c>
      <c r="C73" s="1150" t="s">
        <v>14267</v>
      </c>
      <c r="D73" s="1104">
        <v>2016014895</v>
      </c>
      <c r="E73" s="1149" t="s">
        <v>73</v>
      </c>
      <c r="F73" t="s">
        <v>699</v>
      </c>
      <c r="G73" t="s">
        <v>13045</v>
      </c>
      <c r="H73" t="s">
        <v>701</v>
      </c>
      <c r="I73" s="1151" t="s">
        <v>3825</v>
      </c>
      <c r="J73" s="1151" t="s">
        <v>14443</v>
      </c>
      <c r="K73" s="1153" t="s">
        <v>14448</v>
      </c>
      <c r="L73" s="1149" t="s">
        <v>14447</v>
      </c>
      <c r="M73" s="1039">
        <v>66.5</v>
      </c>
      <c r="N73" s="1039" t="s">
        <v>14440</v>
      </c>
      <c r="O73" s="1039">
        <v>72</v>
      </c>
      <c r="P73" s="1039" t="s">
        <v>109</v>
      </c>
      <c r="Q73" s="1039" t="s">
        <v>14440</v>
      </c>
      <c r="R73" s="1034" t="s">
        <v>51</v>
      </c>
      <c r="S73" s="1034" t="s">
        <v>51</v>
      </c>
      <c r="T73" s="1034" t="s">
        <v>51</v>
      </c>
      <c r="U73" s="1037"/>
      <c r="V73" s="1037"/>
      <c r="W73" s="1034"/>
      <c r="X73" s="1034"/>
      <c r="Y73" s="1034"/>
      <c r="Z73" s="1034"/>
      <c r="AA73" s="1034"/>
      <c r="AB73" s="1036"/>
      <c r="AC73" s="1044"/>
      <c r="AD73" s="1058" t="s">
        <v>53</v>
      </c>
      <c r="AE73" s="1150" t="s">
        <v>14446</v>
      </c>
      <c r="AF73" s="1149" t="s">
        <v>13931</v>
      </c>
      <c r="AG73" s="1046">
        <v>34968</v>
      </c>
      <c r="AH73" s="1149" t="s">
        <v>14445</v>
      </c>
      <c r="AI73" s="1149" t="s">
        <v>51</v>
      </c>
      <c r="AJ73" s="1034" t="s">
        <v>12427</v>
      </c>
      <c r="AK73" s="1139" t="s">
        <v>60</v>
      </c>
      <c r="AL73" s="1034" t="s">
        <v>1642</v>
      </c>
      <c r="AM73" s="1033"/>
      <c r="AN73" s="1033"/>
      <c r="AO73" s="1148" t="s">
        <v>1410</v>
      </c>
    </row>
    <row r="74" spans="1:41" ht="77.25" thickBot="1">
      <c r="A74" s="1152">
        <v>33</v>
      </c>
      <c r="B74" s="780" t="s">
        <v>13928</v>
      </c>
      <c r="C74" s="1150" t="s">
        <v>14444</v>
      </c>
      <c r="D74" s="1104">
        <v>2016015668</v>
      </c>
      <c r="E74" s="1149" t="s">
        <v>73</v>
      </c>
      <c r="F74" t="s">
        <v>699</v>
      </c>
      <c r="G74" t="s">
        <v>13045</v>
      </c>
      <c r="H74" t="s">
        <v>701</v>
      </c>
      <c r="I74" s="1151" t="s">
        <v>3825</v>
      </c>
      <c r="J74" s="1151" t="s">
        <v>14443</v>
      </c>
      <c r="K74" s="1033" t="s">
        <v>14442</v>
      </c>
      <c r="L74" s="1149" t="s">
        <v>14441</v>
      </c>
      <c r="M74" s="1039">
        <v>95</v>
      </c>
      <c r="N74" s="1039" t="s">
        <v>14440</v>
      </c>
      <c r="O74" s="1039">
        <v>58.1</v>
      </c>
      <c r="P74" s="1039" t="s">
        <v>109</v>
      </c>
      <c r="Q74" s="1039" t="s">
        <v>14440</v>
      </c>
      <c r="R74" s="1034" t="s">
        <v>51</v>
      </c>
      <c r="S74" s="1034" t="s">
        <v>51</v>
      </c>
      <c r="T74" s="1034" t="s">
        <v>51</v>
      </c>
      <c r="U74" s="1037">
        <v>5.1109999999999998</v>
      </c>
      <c r="V74" s="1037">
        <v>5.3490000000000002</v>
      </c>
      <c r="W74" s="1034"/>
      <c r="X74" s="1034"/>
      <c r="Y74" s="1034"/>
      <c r="Z74" s="1034"/>
      <c r="AA74" s="1034"/>
      <c r="AB74" s="1036"/>
      <c r="AC74" s="1044" t="s">
        <v>52</v>
      </c>
      <c r="AD74" s="1058" t="s">
        <v>53</v>
      </c>
      <c r="AE74" s="1150" t="s">
        <v>14439</v>
      </c>
      <c r="AF74" s="1149" t="s">
        <v>14438</v>
      </c>
      <c r="AG74" s="1046">
        <v>35822</v>
      </c>
      <c r="AH74" s="1149" t="s">
        <v>14437</v>
      </c>
      <c r="AI74" s="1149" t="s">
        <v>51</v>
      </c>
      <c r="AJ74" s="1034" t="s">
        <v>12427</v>
      </c>
      <c r="AK74" s="1139" t="s">
        <v>60</v>
      </c>
      <c r="AL74" s="1034" t="s">
        <v>1642</v>
      </c>
      <c r="AM74" s="1033"/>
      <c r="AN74" s="1033"/>
      <c r="AO74" s="1148"/>
    </row>
    <row r="75" spans="1:41" ht="43.5" thickBot="1">
      <c r="A75" s="1147">
        <v>34</v>
      </c>
      <c r="B75" s="780" t="s">
        <v>13928</v>
      </c>
      <c r="C75" s="1146" t="s">
        <v>14436</v>
      </c>
      <c r="D75" s="1138">
        <v>2016015955</v>
      </c>
      <c r="E75" s="1145" t="s">
        <v>73</v>
      </c>
      <c r="F75" t="s">
        <v>699</v>
      </c>
      <c r="G75" t="s">
        <v>13045</v>
      </c>
      <c r="H75" t="s">
        <v>701</v>
      </c>
      <c r="I75" s="1145" t="s">
        <v>3825</v>
      </c>
      <c r="J75" s="1145" t="s">
        <v>14435</v>
      </c>
      <c r="K75" s="1137" t="s">
        <v>14434</v>
      </c>
      <c r="L75" s="1144" t="s">
        <v>51</v>
      </c>
      <c r="M75" s="1144" t="s">
        <v>51</v>
      </c>
      <c r="N75" s="1144" t="s">
        <v>51</v>
      </c>
      <c r="O75" s="1144" t="s">
        <v>51</v>
      </c>
      <c r="P75" s="1144" t="s">
        <v>51</v>
      </c>
      <c r="Q75" s="1144" t="s">
        <v>51</v>
      </c>
      <c r="R75" s="1138" t="s">
        <v>51</v>
      </c>
      <c r="S75" s="1138" t="s">
        <v>51</v>
      </c>
      <c r="T75" s="1138" t="s">
        <v>51</v>
      </c>
      <c r="U75" s="1143"/>
      <c r="V75" s="1142"/>
      <c r="W75" s="1141"/>
      <c r="X75" s="1141"/>
      <c r="Y75" s="1141"/>
      <c r="Z75" s="1141"/>
      <c r="AA75" s="1141"/>
      <c r="AB75" s="1140"/>
      <c r="AC75" s="1044"/>
      <c r="AD75" s="1058" t="s">
        <v>53</v>
      </c>
      <c r="AE75" s="1137"/>
      <c r="AF75" s="1138"/>
      <c r="AG75" s="1138"/>
      <c r="AH75" s="1138"/>
      <c r="AI75" s="1138" t="s">
        <v>14433</v>
      </c>
      <c r="AJ75" s="1137"/>
      <c r="AK75" s="1139" t="s">
        <v>178</v>
      </c>
      <c r="AL75" s="1138" t="s">
        <v>1642</v>
      </c>
      <c r="AM75" s="1137"/>
      <c r="AN75" s="1137"/>
      <c r="AO75" s="1136" t="s">
        <v>1410</v>
      </c>
    </row>
    <row r="76" spans="1:41" ht="90" thickBot="1">
      <c r="A76" s="1034">
        <v>1</v>
      </c>
      <c r="B76" s="780" t="s">
        <v>13928</v>
      </c>
      <c r="C76" s="1135" t="s">
        <v>14432</v>
      </c>
      <c r="D76" s="1103">
        <v>2017007102</v>
      </c>
      <c r="E76" s="1064" t="s">
        <v>73</v>
      </c>
      <c r="F76" t="s">
        <v>699</v>
      </c>
      <c r="G76" t="s">
        <v>13045</v>
      </c>
      <c r="H76" t="s">
        <v>701</v>
      </c>
      <c r="I76" s="1034" t="s">
        <v>4691</v>
      </c>
      <c r="J76" s="1047" t="s">
        <v>14170</v>
      </c>
      <c r="K76" s="1075" t="s">
        <v>14431</v>
      </c>
      <c r="L76" s="1079">
        <v>9973747170</v>
      </c>
      <c r="M76" s="1034">
        <v>95</v>
      </c>
      <c r="N76" s="1034" t="s">
        <v>50</v>
      </c>
      <c r="O76" s="1034">
        <v>73</v>
      </c>
      <c r="P76" s="1034" t="s">
        <v>109</v>
      </c>
      <c r="Q76" s="1034" t="s">
        <v>50</v>
      </c>
      <c r="R76" s="1040" t="s">
        <v>51</v>
      </c>
      <c r="S76" s="1040" t="s">
        <v>51</v>
      </c>
      <c r="T76" s="1040" t="s">
        <v>51</v>
      </c>
      <c r="U76" s="1052">
        <v>8.6</v>
      </c>
      <c r="V76" s="1052"/>
      <c r="W76" s="1034"/>
      <c r="X76" s="1034"/>
      <c r="Y76" s="1034"/>
      <c r="Z76" s="1034"/>
      <c r="AA76" s="1034"/>
      <c r="AB76" s="1036"/>
      <c r="AC76" s="1044" t="s">
        <v>52</v>
      </c>
      <c r="AD76" s="1058" t="s">
        <v>53</v>
      </c>
      <c r="AE76" s="1038" t="s">
        <v>14430</v>
      </c>
      <c r="AF76" s="1034" t="s">
        <v>14429</v>
      </c>
      <c r="AG76" s="1034" t="s">
        <v>14428</v>
      </c>
      <c r="AH76" s="1034" t="s">
        <v>14427</v>
      </c>
      <c r="AI76" s="1068">
        <v>9973747170</v>
      </c>
      <c r="AJ76" s="1034" t="s">
        <v>12427</v>
      </c>
      <c r="AK76" s="1034" t="s">
        <v>60</v>
      </c>
      <c r="AL76" s="1034" t="s">
        <v>61</v>
      </c>
      <c r="AM76" s="1034"/>
      <c r="AN76" s="1034"/>
      <c r="AO76" s="1034"/>
    </row>
    <row r="77" spans="1:41" ht="43.5" thickBot="1">
      <c r="A77" s="1034">
        <v>2</v>
      </c>
      <c r="B77" s="780" t="s">
        <v>13928</v>
      </c>
      <c r="C77" s="1134" t="s">
        <v>14426</v>
      </c>
      <c r="D77" s="1089">
        <v>2017011171</v>
      </c>
      <c r="E77" s="1064" t="s">
        <v>73</v>
      </c>
      <c r="F77" t="s">
        <v>699</v>
      </c>
      <c r="G77" t="s">
        <v>13045</v>
      </c>
      <c r="H77" t="s">
        <v>701</v>
      </c>
      <c r="I77" s="1034" t="s">
        <v>4691</v>
      </c>
      <c r="J77" s="1047" t="s">
        <v>13924</v>
      </c>
      <c r="K77" s="1075" t="s">
        <v>14425</v>
      </c>
      <c r="L77" s="1079">
        <v>8882771553</v>
      </c>
      <c r="M77" s="1034">
        <v>70.3</v>
      </c>
      <c r="N77" s="1034" t="s">
        <v>50</v>
      </c>
      <c r="O77" s="1034">
        <v>78.599999999999994</v>
      </c>
      <c r="P77" s="1034" t="s">
        <v>109</v>
      </c>
      <c r="Q77" s="1034" t="s">
        <v>50</v>
      </c>
      <c r="R77" s="1040" t="s">
        <v>51</v>
      </c>
      <c r="S77" s="1040" t="s">
        <v>51</v>
      </c>
      <c r="T77" s="1040" t="s">
        <v>51</v>
      </c>
      <c r="U77" s="1052">
        <v>7.7</v>
      </c>
      <c r="V77" s="1052"/>
      <c r="W77" s="1034"/>
      <c r="X77" s="1034"/>
      <c r="Y77" s="1034"/>
      <c r="Z77" s="1034"/>
      <c r="AA77" s="1034"/>
      <c r="AB77" s="1036"/>
      <c r="AC77" s="1044" t="s">
        <v>52</v>
      </c>
      <c r="AD77" s="1133" t="s">
        <v>53</v>
      </c>
      <c r="AE77" s="1132" t="s">
        <v>14424</v>
      </c>
      <c r="AF77" s="1131">
        <v>36226</v>
      </c>
      <c r="AG77" s="1130" t="s">
        <v>14423</v>
      </c>
      <c r="AH77" s="1130" t="s">
        <v>14422</v>
      </c>
      <c r="AI77" s="1130">
        <v>9953502980</v>
      </c>
      <c r="AJ77" s="1044" t="s">
        <v>150</v>
      </c>
      <c r="AK77" s="1044" t="s">
        <v>60</v>
      </c>
      <c r="AL77" s="1044" t="s">
        <v>61</v>
      </c>
      <c r="AM77" s="1044"/>
      <c r="AN77" s="1034"/>
      <c r="AO77" s="1034"/>
    </row>
    <row r="78" spans="1:41" ht="90" thickBot="1">
      <c r="A78" s="1034">
        <v>3</v>
      </c>
      <c r="B78" s="780" t="s">
        <v>13928</v>
      </c>
      <c r="C78" s="1086" t="s">
        <v>14421</v>
      </c>
      <c r="D78" s="1064">
        <v>2017006648</v>
      </c>
      <c r="E78" s="1064" t="s">
        <v>73</v>
      </c>
      <c r="F78" t="s">
        <v>699</v>
      </c>
      <c r="G78" t="s">
        <v>13045</v>
      </c>
      <c r="H78" t="s">
        <v>701</v>
      </c>
      <c r="I78" s="1034" t="s">
        <v>4691</v>
      </c>
      <c r="J78" s="1047" t="s">
        <v>14170</v>
      </c>
      <c r="K78" s="1075" t="s">
        <v>14420</v>
      </c>
      <c r="L78" s="1110">
        <v>8512832302</v>
      </c>
      <c r="M78" s="1035">
        <v>70</v>
      </c>
      <c r="N78" s="1035" t="s">
        <v>50</v>
      </c>
      <c r="O78" s="1129">
        <v>65</v>
      </c>
      <c r="P78" s="1128" t="s">
        <v>109</v>
      </c>
      <c r="Q78" s="1128" t="s">
        <v>50</v>
      </c>
      <c r="R78" s="1120"/>
      <c r="S78" s="1040" t="s">
        <v>51</v>
      </c>
      <c r="T78" s="1040" t="s">
        <v>51</v>
      </c>
      <c r="U78" s="1052">
        <v>7.85</v>
      </c>
      <c r="V78" s="1052"/>
      <c r="W78" s="1034"/>
      <c r="X78" s="1034"/>
      <c r="Y78" s="1034"/>
      <c r="Z78" s="1034"/>
      <c r="AA78" s="1034"/>
      <c r="AB78" s="1036"/>
      <c r="AC78" s="1034" t="s">
        <v>52</v>
      </c>
      <c r="AD78" s="1058" t="s">
        <v>53</v>
      </c>
      <c r="AE78" s="1057" t="s">
        <v>14419</v>
      </c>
      <c r="AF78" s="1127">
        <v>36314</v>
      </c>
      <c r="AG78" s="1108" t="s">
        <v>14418</v>
      </c>
      <c r="AH78" s="1109" t="s">
        <v>14417</v>
      </c>
      <c r="AI78" s="1126"/>
      <c r="AJ78" s="1125" t="s">
        <v>12427</v>
      </c>
      <c r="AK78" s="1044" t="s">
        <v>60</v>
      </c>
      <c r="AL78" s="1044" t="s">
        <v>61</v>
      </c>
      <c r="AM78" s="1114"/>
      <c r="AN78" s="1100"/>
      <c r="AO78" s="1100"/>
    </row>
    <row r="79" spans="1:41" ht="128.25" thickBot="1">
      <c r="A79" s="1034">
        <v>4</v>
      </c>
      <c r="B79" s="780" t="s">
        <v>13928</v>
      </c>
      <c r="C79" s="1086" t="s">
        <v>14416</v>
      </c>
      <c r="D79" s="1064">
        <v>2017006599</v>
      </c>
      <c r="E79" s="1064" t="s">
        <v>73</v>
      </c>
      <c r="F79" t="s">
        <v>699</v>
      </c>
      <c r="G79" t="s">
        <v>13045</v>
      </c>
      <c r="H79" t="s">
        <v>701</v>
      </c>
      <c r="I79" s="1034" t="s">
        <v>4691</v>
      </c>
      <c r="J79" s="1047" t="s">
        <v>14170</v>
      </c>
      <c r="K79" s="1075" t="s">
        <v>14415</v>
      </c>
      <c r="L79" s="1124">
        <v>7209761377</v>
      </c>
      <c r="M79" s="1035">
        <v>78</v>
      </c>
      <c r="N79" s="1123" t="s">
        <v>14414</v>
      </c>
      <c r="O79" s="1122">
        <v>71</v>
      </c>
      <c r="P79" s="1122" t="s">
        <v>109</v>
      </c>
      <c r="Q79" s="1121" t="s">
        <v>14329</v>
      </c>
      <c r="R79" s="1120"/>
      <c r="S79" s="1040" t="s">
        <v>51</v>
      </c>
      <c r="T79" s="1040" t="s">
        <v>51</v>
      </c>
      <c r="U79" s="1052">
        <v>9.1</v>
      </c>
      <c r="V79" s="1052"/>
      <c r="W79" s="1034"/>
      <c r="X79" s="1034"/>
      <c r="Y79" s="1034"/>
      <c r="Z79" s="1034"/>
      <c r="AA79" s="1034"/>
      <c r="AB79" s="1036"/>
      <c r="AC79" s="1034" t="s">
        <v>52</v>
      </c>
      <c r="AD79" s="1058" t="s">
        <v>53</v>
      </c>
      <c r="AE79" s="1053" t="s">
        <v>14413</v>
      </c>
      <c r="AF79" s="1116">
        <v>35226</v>
      </c>
      <c r="AG79" s="1119" t="s">
        <v>14412</v>
      </c>
      <c r="AH79" s="1119" t="s">
        <v>14411</v>
      </c>
      <c r="AI79" s="1109">
        <v>7209761377</v>
      </c>
      <c r="AJ79" s="1079" t="s">
        <v>12427</v>
      </c>
      <c r="AK79" s="1034" t="s">
        <v>60</v>
      </c>
      <c r="AL79" s="1034" t="s">
        <v>61</v>
      </c>
      <c r="AM79" s="1034"/>
      <c r="AN79" s="1079"/>
      <c r="AO79" s="1034"/>
    </row>
    <row r="80" spans="1:41" ht="64.5" thickBot="1">
      <c r="A80" s="1034">
        <v>5</v>
      </c>
      <c r="B80" s="780" t="s">
        <v>13928</v>
      </c>
      <c r="C80" s="1086" t="s">
        <v>14410</v>
      </c>
      <c r="D80" s="1064">
        <v>2017005104</v>
      </c>
      <c r="E80" s="1064" t="s">
        <v>44</v>
      </c>
      <c r="F80" t="s">
        <v>699</v>
      </c>
      <c r="G80" t="s">
        <v>13045</v>
      </c>
      <c r="H80" t="s">
        <v>701</v>
      </c>
      <c r="I80" s="1034" t="s">
        <v>4691</v>
      </c>
      <c r="J80" s="1047" t="s">
        <v>14170</v>
      </c>
      <c r="K80" s="1075" t="s">
        <v>14409</v>
      </c>
      <c r="L80" s="1079">
        <v>9899643984</v>
      </c>
      <c r="M80" s="1037">
        <v>95</v>
      </c>
      <c r="N80" s="1073" t="s">
        <v>50</v>
      </c>
      <c r="O80" s="1114">
        <v>65</v>
      </c>
      <c r="P80" s="1080" t="s">
        <v>109</v>
      </c>
      <c r="Q80" s="1118" t="s">
        <v>50</v>
      </c>
      <c r="R80" s="1117"/>
      <c r="S80" s="1040" t="s">
        <v>51</v>
      </c>
      <c r="T80" s="1040" t="s">
        <v>51</v>
      </c>
      <c r="U80" s="1052">
        <v>6.55</v>
      </c>
      <c r="V80" s="1052"/>
      <c r="W80" s="1034"/>
      <c r="X80" s="1034"/>
      <c r="Y80" s="1034"/>
      <c r="Z80" s="1034"/>
      <c r="AA80" s="1034"/>
      <c r="AB80" s="1036"/>
      <c r="AC80" s="1034" t="s">
        <v>52</v>
      </c>
      <c r="AD80" s="1058" t="s">
        <v>53</v>
      </c>
      <c r="AE80" s="1038" t="s">
        <v>14408</v>
      </c>
      <c r="AF80" s="1116" t="s">
        <v>14407</v>
      </c>
      <c r="AG80" s="1079" t="s">
        <v>14406</v>
      </c>
      <c r="AH80" s="1073" t="s">
        <v>14405</v>
      </c>
      <c r="AI80" s="1068">
        <v>9899643984</v>
      </c>
      <c r="AJ80" s="1079" t="s">
        <v>12427</v>
      </c>
      <c r="AK80" s="1034" t="s">
        <v>60</v>
      </c>
      <c r="AL80" s="1034" t="s">
        <v>61</v>
      </c>
      <c r="AM80" s="1034"/>
      <c r="AN80" s="1079"/>
      <c r="AO80" s="1034"/>
    </row>
    <row r="81" spans="1:41" ht="64.5" thickBot="1">
      <c r="A81" s="1034">
        <v>6</v>
      </c>
      <c r="B81" s="780" t="s">
        <v>13928</v>
      </c>
      <c r="C81" s="1115" t="s">
        <v>14404</v>
      </c>
      <c r="D81" s="1103">
        <v>2017005218</v>
      </c>
      <c r="E81" s="1064" t="s">
        <v>73</v>
      </c>
      <c r="F81" t="s">
        <v>699</v>
      </c>
      <c r="G81" t="s">
        <v>13045</v>
      </c>
      <c r="H81" t="s">
        <v>701</v>
      </c>
      <c r="I81" s="1034" t="s">
        <v>4691</v>
      </c>
      <c r="J81" s="1047" t="s">
        <v>14170</v>
      </c>
      <c r="K81" s="1075" t="s">
        <v>14403</v>
      </c>
      <c r="L81" s="1079">
        <v>9818699296</v>
      </c>
      <c r="M81" s="1034">
        <v>68</v>
      </c>
      <c r="N81" s="1047" t="s">
        <v>50</v>
      </c>
      <c r="O81" s="1114">
        <v>61</v>
      </c>
      <c r="P81" s="1080" t="s">
        <v>109</v>
      </c>
      <c r="Q81" s="1113" t="s">
        <v>50</v>
      </c>
      <c r="R81" s="56"/>
      <c r="S81" s="1040" t="s">
        <v>51</v>
      </c>
      <c r="T81" s="1040" t="s">
        <v>51</v>
      </c>
      <c r="U81" s="1052">
        <v>7.35</v>
      </c>
      <c r="V81" s="1052"/>
      <c r="W81" s="1034"/>
      <c r="X81" s="1034"/>
      <c r="Y81" s="1034"/>
      <c r="Z81" s="1034"/>
      <c r="AA81" s="1034"/>
      <c r="AB81" s="1036"/>
      <c r="AC81" s="1034" t="s">
        <v>52</v>
      </c>
      <c r="AD81" s="1058" t="s">
        <v>53</v>
      </c>
      <c r="AE81" s="1038" t="s">
        <v>14402</v>
      </c>
      <c r="AF81" s="1046">
        <v>36414</v>
      </c>
      <c r="AG81" s="1034" t="s">
        <v>14401</v>
      </c>
      <c r="AH81" s="1034" t="s">
        <v>14400</v>
      </c>
      <c r="AI81" s="1085">
        <v>9818088235</v>
      </c>
      <c r="AJ81" s="1034" t="s">
        <v>12427</v>
      </c>
      <c r="AK81" s="1034" t="s">
        <v>60</v>
      </c>
      <c r="AL81" s="1034" t="s">
        <v>61</v>
      </c>
      <c r="AM81" s="1034"/>
      <c r="AN81" s="1034"/>
      <c r="AO81" s="1034"/>
    </row>
    <row r="82" spans="1:41" ht="43.5" thickBot="1">
      <c r="A82" s="1034">
        <v>7</v>
      </c>
      <c r="B82" s="780" t="s">
        <v>13928</v>
      </c>
      <c r="C82" s="1086" t="s">
        <v>14399</v>
      </c>
      <c r="D82" s="1064">
        <v>2017007010</v>
      </c>
      <c r="E82" s="1064" t="s">
        <v>73</v>
      </c>
      <c r="F82" t="s">
        <v>699</v>
      </c>
      <c r="G82" t="s">
        <v>13045</v>
      </c>
      <c r="H82" t="s">
        <v>701</v>
      </c>
      <c r="I82" s="1034" t="s">
        <v>4691</v>
      </c>
      <c r="J82" s="1047" t="s">
        <v>14170</v>
      </c>
      <c r="K82" s="1075" t="s">
        <v>14398</v>
      </c>
      <c r="L82" s="1110">
        <v>7838749998</v>
      </c>
      <c r="M82" s="1034">
        <v>82</v>
      </c>
      <c r="N82" s="1047" t="s">
        <v>126</v>
      </c>
      <c r="O82" s="1034">
        <v>69</v>
      </c>
      <c r="P82" s="1034" t="s">
        <v>109</v>
      </c>
      <c r="Q82" s="1034" t="s">
        <v>50</v>
      </c>
      <c r="R82" s="1040" t="s">
        <v>51</v>
      </c>
      <c r="S82" s="1040" t="s">
        <v>51</v>
      </c>
      <c r="T82" s="1040" t="s">
        <v>51</v>
      </c>
      <c r="U82" s="1052">
        <v>5.45</v>
      </c>
      <c r="V82" s="1052"/>
      <c r="W82" s="1034"/>
      <c r="X82" s="1034"/>
      <c r="Y82" s="1034"/>
      <c r="Z82" s="1034"/>
      <c r="AA82" s="1034"/>
      <c r="AB82" s="1036"/>
      <c r="AC82" s="1034" t="s">
        <v>52</v>
      </c>
      <c r="AD82" s="1058" t="s">
        <v>53</v>
      </c>
      <c r="AE82" s="1042" t="s">
        <v>14397</v>
      </c>
      <c r="AF82" s="1034" t="s">
        <v>14396</v>
      </c>
      <c r="AG82" s="1034" t="s">
        <v>14395</v>
      </c>
      <c r="AH82" s="1034" t="s">
        <v>14394</v>
      </c>
      <c r="AI82" s="1034">
        <v>7838749998</v>
      </c>
      <c r="AJ82" s="1034" t="s">
        <v>12427</v>
      </c>
      <c r="AK82" s="1034" t="s">
        <v>60</v>
      </c>
      <c r="AL82" s="1034" t="s">
        <v>61</v>
      </c>
      <c r="AM82" s="1034"/>
      <c r="AN82" s="1034"/>
      <c r="AO82" s="1034"/>
    </row>
    <row r="83" spans="1:41" ht="141" thickBot="1">
      <c r="A83" s="1034">
        <v>8</v>
      </c>
      <c r="B83" s="780" t="s">
        <v>13928</v>
      </c>
      <c r="C83" s="1112" t="s">
        <v>14393</v>
      </c>
      <c r="D83" s="1111">
        <v>2017008045</v>
      </c>
      <c r="E83" s="1064" t="s">
        <v>73</v>
      </c>
      <c r="F83" t="s">
        <v>699</v>
      </c>
      <c r="G83" t="s">
        <v>13045</v>
      </c>
      <c r="H83" t="s">
        <v>701</v>
      </c>
      <c r="I83" s="1034" t="s">
        <v>4691</v>
      </c>
      <c r="J83" s="1047" t="s">
        <v>14170</v>
      </c>
      <c r="K83" s="1075" t="s">
        <v>14392</v>
      </c>
      <c r="L83" s="1110">
        <v>8019337018</v>
      </c>
      <c r="M83" s="1037">
        <v>87.5</v>
      </c>
      <c r="N83" s="1073" t="s">
        <v>14391</v>
      </c>
      <c r="O83" s="1034">
        <v>80.400000000000006</v>
      </c>
      <c r="P83" s="1034" t="s">
        <v>109</v>
      </c>
      <c r="Q83" s="1037" t="s">
        <v>50</v>
      </c>
      <c r="R83" s="1040" t="s">
        <v>51</v>
      </c>
      <c r="S83" s="1040" t="s">
        <v>51</v>
      </c>
      <c r="T83" s="1040" t="s">
        <v>51</v>
      </c>
      <c r="U83" s="1052">
        <v>9.3000000000000007</v>
      </c>
      <c r="V83" s="1052"/>
      <c r="W83" s="1034"/>
      <c r="X83" s="1034"/>
      <c r="Y83" s="1034"/>
      <c r="Z83" s="1034"/>
      <c r="AA83" s="1034"/>
      <c r="AB83" s="1036"/>
      <c r="AC83" s="1034" t="s">
        <v>52</v>
      </c>
      <c r="AD83" s="1058" t="s">
        <v>53</v>
      </c>
      <c r="AE83" s="1057" t="s">
        <v>14390</v>
      </c>
      <c r="AF83" s="1108" t="s">
        <v>14389</v>
      </c>
      <c r="AG83" s="1109" t="s">
        <v>14387</v>
      </c>
      <c r="AH83" s="1108" t="s">
        <v>14388</v>
      </c>
      <c r="AI83" s="1108">
        <v>9848737989</v>
      </c>
      <c r="AJ83" s="1106" t="s">
        <v>14387</v>
      </c>
      <c r="AK83" s="1107" t="s">
        <v>60</v>
      </c>
      <c r="AL83" s="1107" t="s">
        <v>61</v>
      </c>
      <c r="AM83" s="1106"/>
      <c r="AN83" s="1100"/>
      <c r="AO83" s="1100"/>
    </row>
    <row r="84" spans="1:41" ht="90" thickBot="1">
      <c r="A84" s="1034">
        <v>9</v>
      </c>
      <c r="B84" s="780" t="s">
        <v>13928</v>
      </c>
      <c r="C84" s="1086" t="s">
        <v>14386</v>
      </c>
      <c r="D84" s="1064">
        <v>2017011029</v>
      </c>
      <c r="E84" s="1064" t="s">
        <v>73</v>
      </c>
      <c r="F84" t="s">
        <v>699</v>
      </c>
      <c r="G84" t="s">
        <v>13045</v>
      </c>
      <c r="H84" t="s">
        <v>701</v>
      </c>
      <c r="I84" s="1034" t="s">
        <v>4691</v>
      </c>
      <c r="J84" s="1047" t="s">
        <v>14170</v>
      </c>
      <c r="K84" s="1075" t="s">
        <v>14385</v>
      </c>
      <c r="L84" s="1064">
        <v>2017011029</v>
      </c>
      <c r="M84" s="1037">
        <v>77.900000000000006</v>
      </c>
      <c r="N84" s="1073" t="s">
        <v>50</v>
      </c>
      <c r="O84" s="1034">
        <v>73.400000000000006</v>
      </c>
      <c r="P84" s="1034" t="s">
        <v>109</v>
      </c>
      <c r="Q84" s="1037" t="s">
        <v>50</v>
      </c>
      <c r="R84" s="1040" t="s">
        <v>51</v>
      </c>
      <c r="S84" s="1040" t="s">
        <v>51</v>
      </c>
      <c r="T84" s="1040" t="s">
        <v>51</v>
      </c>
      <c r="U84" s="1052">
        <v>8.15</v>
      </c>
      <c r="V84" s="1052"/>
      <c r="W84" s="1034"/>
      <c r="X84" s="1034"/>
      <c r="Y84" s="1034"/>
      <c r="Z84" s="1034"/>
      <c r="AA84" s="1034"/>
      <c r="AB84" s="1036"/>
      <c r="AC84" s="1034" t="s">
        <v>52</v>
      </c>
      <c r="AD84" s="1058" t="s">
        <v>53</v>
      </c>
      <c r="AE84" s="1038" t="s">
        <v>14384</v>
      </c>
      <c r="AF84" s="1105">
        <v>35923</v>
      </c>
      <c r="AG84" s="1034" t="s">
        <v>14383</v>
      </c>
      <c r="AH84" s="1068" t="s">
        <v>14382</v>
      </c>
      <c r="AI84" s="1037"/>
      <c r="AJ84" s="1034" t="s">
        <v>12427</v>
      </c>
      <c r="AK84" s="1034" t="s">
        <v>60</v>
      </c>
      <c r="AL84" s="1034" t="s">
        <v>61</v>
      </c>
      <c r="AM84" s="1034"/>
      <c r="AN84" s="1034"/>
      <c r="AO84" s="1034"/>
    </row>
    <row r="85" spans="1:41" ht="43.5" thickBot="1">
      <c r="A85" s="1034">
        <v>10</v>
      </c>
      <c r="B85" s="780" t="s">
        <v>13928</v>
      </c>
      <c r="C85" s="1086" t="s">
        <v>14381</v>
      </c>
      <c r="D85" s="1064">
        <v>2017006188</v>
      </c>
      <c r="E85" s="1064" t="s">
        <v>73</v>
      </c>
      <c r="F85" t="s">
        <v>699</v>
      </c>
      <c r="G85" t="s">
        <v>13045</v>
      </c>
      <c r="H85" t="s">
        <v>701</v>
      </c>
      <c r="I85" s="1034" t="s">
        <v>4691</v>
      </c>
      <c r="J85" s="1047" t="s">
        <v>14170</v>
      </c>
      <c r="K85" s="1075" t="s">
        <v>14380</v>
      </c>
      <c r="L85" s="1079">
        <v>9015692973</v>
      </c>
      <c r="M85" s="1034">
        <v>80</v>
      </c>
      <c r="N85" s="1047" t="s">
        <v>126</v>
      </c>
      <c r="O85" s="1034">
        <v>68</v>
      </c>
      <c r="P85" s="1034" t="s">
        <v>109</v>
      </c>
      <c r="Q85" s="1034" t="s">
        <v>50</v>
      </c>
      <c r="R85" s="1040" t="s">
        <v>51</v>
      </c>
      <c r="S85" s="1040" t="s">
        <v>51</v>
      </c>
      <c r="T85" s="1040" t="s">
        <v>51</v>
      </c>
      <c r="U85" s="1052">
        <v>8</v>
      </c>
      <c r="V85" s="1052"/>
      <c r="W85" s="1034"/>
      <c r="X85" s="1034"/>
      <c r="Y85" s="1034"/>
      <c r="Z85" s="1034"/>
      <c r="AA85" s="1034"/>
      <c r="AB85" s="1036"/>
      <c r="AC85" s="1034" t="s">
        <v>52</v>
      </c>
      <c r="AD85" s="1058" t="s">
        <v>53</v>
      </c>
      <c r="AE85" s="1042" t="s">
        <v>14379</v>
      </c>
      <c r="AF85" s="1046">
        <v>36408</v>
      </c>
      <c r="AG85" s="1034" t="s">
        <v>14378</v>
      </c>
      <c r="AH85" s="1034" t="s">
        <v>14377</v>
      </c>
      <c r="AI85" s="1034">
        <v>7011134129</v>
      </c>
      <c r="AJ85" s="1034" t="s">
        <v>12427</v>
      </c>
      <c r="AK85" s="1034" t="s">
        <v>60</v>
      </c>
      <c r="AL85" s="1034" t="s">
        <v>61</v>
      </c>
      <c r="AM85" s="1034"/>
      <c r="AN85" s="1034"/>
      <c r="AO85" s="1034"/>
    </row>
    <row r="86" spans="1:41" ht="43.5" thickBot="1">
      <c r="A86" s="1034">
        <v>11</v>
      </c>
      <c r="B86" s="780" t="s">
        <v>13928</v>
      </c>
      <c r="C86" s="1086" t="s">
        <v>14376</v>
      </c>
      <c r="D86" s="1064">
        <v>2017008217</v>
      </c>
      <c r="E86" s="1064" t="s">
        <v>44</v>
      </c>
      <c r="F86" t="s">
        <v>699</v>
      </c>
      <c r="G86" t="s">
        <v>13045</v>
      </c>
      <c r="H86" t="s">
        <v>701</v>
      </c>
      <c r="I86" s="1034" t="s">
        <v>4691</v>
      </c>
      <c r="J86" s="1047" t="s">
        <v>14170</v>
      </c>
      <c r="K86" s="1075" t="s">
        <v>14375</v>
      </c>
      <c r="L86" s="1083">
        <v>9654051903</v>
      </c>
      <c r="M86" s="1037">
        <v>86</v>
      </c>
      <c r="N86" s="1073" t="s">
        <v>50</v>
      </c>
      <c r="O86" s="1034">
        <v>75</v>
      </c>
      <c r="P86" s="1034" t="s">
        <v>109</v>
      </c>
      <c r="Q86" s="1037" t="s">
        <v>50</v>
      </c>
      <c r="R86" s="1040" t="s">
        <v>51</v>
      </c>
      <c r="S86" s="1040" t="s">
        <v>51</v>
      </c>
      <c r="T86" s="1040" t="s">
        <v>51</v>
      </c>
      <c r="U86" s="1052">
        <v>7.75</v>
      </c>
      <c r="V86" s="1052"/>
      <c r="W86" s="1034"/>
      <c r="X86" s="1034"/>
      <c r="Y86" s="1034"/>
      <c r="Z86" s="1034"/>
      <c r="AA86" s="1034"/>
      <c r="AB86" s="1036"/>
      <c r="AC86" s="1034" t="s">
        <v>52</v>
      </c>
      <c r="AD86" s="1058" t="s">
        <v>53</v>
      </c>
      <c r="AE86" s="1042" t="s">
        <v>14374</v>
      </c>
      <c r="AF86" s="1105">
        <v>36506</v>
      </c>
      <c r="AG86" s="1034" t="s">
        <v>14373</v>
      </c>
      <c r="AH86" s="1068" t="s">
        <v>14372</v>
      </c>
      <c r="AI86" s="1037">
        <v>9818956780</v>
      </c>
      <c r="AJ86" s="1034" t="s">
        <v>12427</v>
      </c>
      <c r="AK86" s="1034" t="s">
        <v>60</v>
      </c>
      <c r="AL86" s="1034" t="s">
        <v>61</v>
      </c>
      <c r="AM86" s="1034"/>
      <c r="AN86" s="1034"/>
      <c r="AO86" s="1034"/>
    </row>
    <row r="87" spans="1:41" ht="77.25" thickBot="1">
      <c r="A87" s="1034">
        <v>12</v>
      </c>
      <c r="B87" s="780" t="s">
        <v>13928</v>
      </c>
      <c r="C87" s="1086" t="s">
        <v>14371</v>
      </c>
      <c r="D87" s="1064">
        <v>2017010363</v>
      </c>
      <c r="E87" s="1064" t="s">
        <v>44</v>
      </c>
      <c r="F87" t="s">
        <v>699</v>
      </c>
      <c r="G87" t="s">
        <v>13045</v>
      </c>
      <c r="H87" t="s">
        <v>701</v>
      </c>
      <c r="I87" s="1034" t="s">
        <v>4691</v>
      </c>
      <c r="J87" s="1047" t="s">
        <v>14170</v>
      </c>
      <c r="K87" s="1075" t="s">
        <v>14370</v>
      </c>
      <c r="L87" s="1079">
        <v>7023833996</v>
      </c>
      <c r="M87" s="1034">
        <v>72.2</v>
      </c>
      <c r="N87" s="1047" t="s">
        <v>50</v>
      </c>
      <c r="O87" s="1034">
        <v>58.8</v>
      </c>
      <c r="P87" s="1034" t="s">
        <v>109</v>
      </c>
      <c r="Q87" s="1034" t="s">
        <v>716</v>
      </c>
      <c r="R87" s="1040" t="s">
        <v>51</v>
      </c>
      <c r="S87" s="1040" t="s">
        <v>51</v>
      </c>
      <c r="T87" s="1040" t="s">
        <v>51</v>
      </c>
      <c r="U87" s="1052">
        <v>5.05</v>
      </c>
      <c r="V87" s="1052"/>
      <c r="W87" s="1034"/>
      <c r="X87" s="1034"/>
      <c r="Y87" s="1034"/>
      <c r="Z87" s="1034"/>
      <c r="AA87" s="1034"/>
      <c r="AB87" s="1036"/>
      <c r="AC87" s="1034" t="s">
        <v>52</v>
      </c>
      <c r="AD87" s="1058" t="s">
        <v>53</v>
      </c>
      <c r="AE87" s="1038" t="s">
        <v>14369</v>
      </c>
      <c r="AF87" s="1046">
        <v>36223</v>
      </c>
      <c r="AG87" s="1034" t="s">
        <v>14368</v>
      </c>
      <c r="AH87" s="1034" t="s">
        <v>14367</v>
      </c>
      <c r="AI87" s="1104">
        <v>9693474989</v>
      </c>
      <c r="AJ87" s="1034" t="s">
        <v>12427</v>
      </c>
      <c r="AK87" s="1034" t="s">
        <v>60</v>
      </c>
      <c r="AL87" s="1034" t="s">
        <v>61</v>
      </c>
      <c r="AM87" s="1034"/>
      <c r="AN87" s="1034"/>
      <c r="AO87" s="1034"/>
    </row>
    <row r="88" spans="1:41" ht="43.5" thickBot="1">
      <c r="A88" s="1034">
        <v>13</v>
      </c>
      <c r="B88" s="780" t="s">
        <v>13928</v>
      </c>
      <c r="C88" s="1086" t="s">
        <v>14366</v>
      </c>
      <c r="D88" s="1103">
        <v>2017009807</v>
      </c>
      <c r="E88" s="1064" t="s">
        <v>73</v>
      </c>
      <c r="F88" t="s">
        <v>699</v>
      </c>
      <c r="G88" t="s">
        <v>13045</v>
      </c>
      <c r="H88" t="s">
        <v>701</v>
      </c>
      <c r="I88" s="1034" t="s">
        <v>4691</v>
      </c>
      <c r="J88" s="1047" t="s">
        <v>14170</v>
      </c>
      <c r="K88" s="1075" t="s">
        <v>14365</v>
      </c>
      <c r="L88" s="1079">
        <v>9634617411</v>
      </c>
      <c r="M88" s="1034">
        <v>91.2</v>
      </c>
      <c r="N88" s="1047" t="s">
        <v>50</v>
      </c>
      <c r="O88" s="1034">
        <v>72</v>
      </c>
      <c r="P88" s="1034" t="s">
        <v>109</v>
      </c>
      <c r="Q88" s="1034" t="s">
        <v>50</v>
      </c>
      <c r="R88" s="1040" t="s">
        <v>51</v>
      </c>
      <c r="S88" s="1040" t="s">
        <v>51</v>
      </c>
      <c r="T88" s="1040" t="s">
        <v>51</v>
      </c>
      <c r="U88" s="1052">
        <v>8.1</v>
      </c>
      <c r="V88" s="1052"/>
      <c r="W88" s="1034"/>
      <c r="X88" s="1034"/>
      <c r="Y88" s="1034"/>
      <c r="Z88" s="1034"/>
      <c r="AA88" s="1034"/>
      <c r="AB88" s="1036"/>
      <c r="AC88" s="1034" t="s">
        <v>52</v>
      </c>
      <c r="AD88" s="1058" t="s">
        <v>53</v>
      </c>
      <c r="AE88" s="1042" t="s">
        <v>14364</v>
      </c>
      <c r="AF88" s="1046">
        <v>36780</v>
      </c>
      <c r="AG88" s="1034" t="s">
        <v>14363</v>
      </c>
      <c r="AH88" s="1034" t="s">
        <v>14362</v>
      </c>
      <c r="AI88" s="1034">
        <v>9412640728</v>
      </c>
      <c r="AJ88" s="1034" t="s">
        <v>12427</v>
      </c>
      <c r="AK88" s="1034" t="s">
        <v>60</v>
      </c>
      <c r="AL88" s="1034" t="s">
        <v>61</v>
      </c>
      <c r="AM88" s="1034"/>
      <c r="AN88" s="1034"/>
      <c r="AO88" s="1034"/>
    </row>
    <row r="89" spans="1:41" ht="141" thickBot="1">
      <c r="A89" s="1034">
        <v>14</v>
      </c>
      <c r="B89" s="780" t="s">
        <v>13928</v>
      </c>
      <c r="C89" s="1086" t="s">
        <v>14361</v>
      </c>
      <c r="D89" s="1064">
        <v>2017008298</v>
      </c>
      <c r="E89" s="1064" t="s">
        <v>73</v>
      </c>
      <c r="F89" t="s">
        <v>699</v>
      </c>
      <c r="G89" t="s">
        <v>13045</v>
      </c>
      <c r="H89" t="s">
        <v>701</v>
      </c>
      <c r="I89" s="1034" t="s">
        <v>4691</v>
      </c>
      <c r="J89" s="1047" t="s">
        <v>14170</v>
      </c>
      <c r="K89" s="1075" t="s">
        <v>14360</v>
      </c>
      <c r="L89" s="1079">
        <v>8757179460</v>
      </c>
      <c r="M89" s="1034">
        <v>84</v>
      </c>
      <c r="N89" s="1047" t="s">
        <v>716</v>
      </c>
      <c r="O89" s="1034">
        <v>64</v>
      </c>
      <c r="P89" s="1034" t="s">
        <v>109</v>
      </c>
      <c r="Q89" s="1034" t="s">
        <v>716</v>
      </c>
      <c r="R89" s="1040" t="s">
        <v>51</v>
      </c>
      <c r="S89" s="1040" t="s">
        <v>51</v>
      </c>
      <c r="T89" s="1040" t="s">
        <v>51</v>
      </c>
      <c r="U89" s="1052"/>
      <c r="V89" s="1052"/>
      <c r="W89" s="1034"/>
      <c r="X89" s="1034"/>
      <c r="Y89" s="1034"/>
      <c r="Z89" s="1034"/>
      <c r="AA89" s="1034"/>
      <c r="AB89" s="1036"/>
      <c r="AC89" s="1034" t="s">
        <v>52</v>
      </c>
      <c r="AD89" s="1058" t="s">
        <v>53</v>
      </c>
      <c r="AE89" s="1038" t="s">
        <v>14359</v>
      </c>
      <c r="AF89" s="1034" t="s">
        <v>14358</v>
      </c>
      <c r="AG89" s="1034" t="s">
        <v>14357</v>
      </c>
      <c r="AH89" s="1034" t="s">
        <v>14356</v>
      </c>
      <c r="AI89" s="1034">
        <v>9930990382</v>
      </c>
      <c r="AJ89" s="1034" t="s">
        <v>150</v>
      </c>
      <c r="AK89" s="1034" t="s">
        <v>60</v>
      </c>
      <c r="AL89" s="1034" t="s">
        <v>61</v>
      </c>
      <c r="AM89" s="1034"/>
      <c r="AN89" s="1034"/>
      <c r="AO89" s="1034"/>
    </row>
    <row r="90" spans="1:41" ht="43.5" thickBot="1">
      <c r="A90" s="1034">
        <v>15</v>
      </c>
      <c r="B90" s="780" t="s">
        <v>13928</v>
      </c>
      <c r="C90" s="1086" t="s">
        <v>14355</v>
      </c>
      <c r="D90" s="1064">
        <v>2017013244</v>
      </c>
      <c r="E90" s="1064" t="s">
        <v>73</v>
      </c>
      <c r="F90" t="s">
        <v>699</v>
      </c>
      <c r="G90" t="s">
        <v>13045</v>
      </c>
      <c r="H90" t="s">
        <v>701</v>
      </c>
      <c r="I90" s="1034" t="s">
        <v>4691</v>
      </c>
      <c r="J90" s="1047" t="s">
        <v>14170</v>
      </c>
      <c r="K90" s="1075" t="s">
        <v>14354</v>
      </c>
      <c r="L90" s="1079">
        <v>8954495354</v>
      </c>
      <c r="M90" s="1034">
        <v>95</v>
      </c>
      <c r="N90" s="1047" t="s">
        <v>50</v>
      </c>
      <c r="O90" s="1034">
        <v>64</v>
      </c>
      <c r="P90" s="1034" t="s">
        <v>109</v>
      </c>
      <c r="Q90" s="1034" t="s">
        <v>50</v>
      </c>
      <c r="R90" s="1040" t="s">
        <v>51</v>
      </c>
      <c r="S90" s="1040" t="s">
        <v>51</v>
      </c>
      <c r="T90" s="1040" t="s">
        <v>51</v>
      </c>
      <c r="U90" s="1052">
        <v>7.1</v>
      </c>
      <c r="V90" s="1052"/>
      <c r="W90" s="1034"/>
      <c r="X90" s="1034"/>
      <c r="Y90" s="1034"/>
      <c r="Z90" s="1034"/>
      <c r="AA90" s="1034"/>
      <c r="AB90" s="1036"/>
      <c r="AC90" s="1034" t="s">
        <v>52</v>
      </c>
      <c r="AD90" s="1058" t="s">
        <v>53</v>
      </c>
      <c r="AE90" s="1042" t="s">
        <v>14353</v>
      </c>
      <c r="AF90" s="1046">
        <v>36167</v>
      </c>
      <c r="AG90" s="1034" t="s">
        <v>14352</v>
      </c>
      <c r="AH90" s="1034" t="s">
        <v>14351</v>
      </c>
      <c r="AI90" s="1034">
        <v>9758879832</v>
      </c>
      <c r="AJ90" s="1034" t="s">
        <v>12427</v>
      </c>
      <c r="AK90" s="1034" t="s">
        <v>178</v>
      </c>
      <c r="AL90" s="1034" t="s">
        <v>61</v>
      </c>
      <c r="AM90" s="1034"/>
      <c r="AN90" s="1034"/>
      <c r="AO90" s="1034"/>
    </row>
    <row r="91" spans="1:41" ht="120.75" thickBot="1">
      <c r="A91" s="1034">
        <v>16</v>
      </c>
      <c r="B91" s="780" t="s">
        <v>13928</v>
      </c>
      <c r="C91" s="1086" t="s">
        <v>14350</v>
      </c>
      <c r="D91" s="1064">
        <v>2017012443</v>
      </c>
      <c r="E91" s="1064" t="s">
        <v>73</v>
      </c>
      <c r="F91" t="s">
        <v>699</v>
      </c>
      <c r="G91" t="s">
        <v>13045</v>
      </c>
      <c r="H91" t="s">
        <v>701</v>
      </c>
      <c r="I91" s="1034" t="s">
        <v>4691</v>
      </c>
      <c r="J91" s="1047" t="s">
        <v>14170</v>
      </c>
      <c r="K91" s="1075" t="s">
        <v>14349</v>
      </c>
      <c r="L91" s="1084">
        <v>9565983511</v>
      </c>
      <c r="M91" s="1078">
        <v>77.900000000000006</v>
      </c>
      <c r="N91" s="1073" t="s">
        <v>50</v>
      </c>
      <c r="O91" s="1037">
        <v>72.8</v>
      </c>
      <c r="P91" s="1034" t="s">
        <v>109</v>
      </c>
      <c r="Q91" s="1037" t="s">
        <v>50</v>
      </c>
      <c r="R91" s="1034" t="s">
        <v>51</v>
      </c>
      <c r="S91" s="1040" t="s">
        <v>51</v>
      </c>
      <c r="T91" s="1040" t="s">
        <v>51</v>
      </c>
      <c r="U91" s="1052">
        <v>8.75</v>
      </c>
      <c r="V91" s="1052"/>
      <c r="W91" s="1034"/>
      <c r="X91" s="1034"/>
      <c r="Y91" s="1034"/>
      <c r="Z91" s="1034"/>
      <c r="AA91" s="1034"/>
      <c r="AB91" s="1036"/>
      <c r="AC91" s="1034" t="s">
        <v>52</v>
      </c>
      <c r="AD91" s="1058" t="s">
        <v>53</v>
      </c>
      <c r="AE91" s="1102" t="s">
        <v>14348</v>
      </c>
      <c r="AF91" s="1101">
        <v>35832</v>
      </c>
      <c r="AG91" s="1080" t="s">
        <v>14347</v>
      </c>
      <c r="AH91" s="1035" t="s">
        <v>14346</v>
      </c>
      <c r="AI91" s="1080" t="s">
        <v>14345</v>
      </c>
      <c r="AJ91" s="1080" t="s">
        <v>12427</v>
      </c>
      <c r="AK91" s="1034" t="s">
        <v>178</v>
      </c>
      <c r="AL91" s="1034" t="s">
        <v>61</v>
      </c>
      <c r="AM91" s="1084"/>
      <c r="AN91" s="1084"/>
      <c r="AO91" s="1100"/>
    </row>
    <row r="92" spans="1:41" ht="43.5" thickBot="1">
      <c r="A92" s="1034">
        <v>17</v>
      </c>
      <c r="B92" s="780" t="s">
        <v>13928</v>
      </c>
      <c r="C92" s="1086" t="s">
        <v>14344</v>
      </c>
      <c r="D92" s="1064">
        <v>2017012599</v>
      </c>
      <c r="E92" s="1064" t="s">
        <v>73</v>
      </c>
      <c r="F92" t="s">
        <v>699</v>
      </c>
      <c r="G92" t="s">
        <v>13045</v>
      </c>
      <c r="H92" t="s">
        <v>701</v>
      </c>
      <c r="I92" s="1034" t="s">
        <v>4691</v>
      </c>
      <c r="J92" s="1047" t="s">
        <v>14170</v>
      </c>
      <c r="K92" s="1075" t="s">
        <v>14343</v>
      </c>
      <c r="L92" s="1084">
        <v>7631874682</v>
      </c>
      <c r="M92" s="1078">
        <v>85</v>
      </c>
      <c r="N92" s="1073" t="s">
        <v>50</v>
      </c>
      <c r="O92" s="1037">
        <v>76</v>
      </c>
      <c r="P92" s="1034" t="s">
        <v>109</v>
      </c>
      <c r="Q92" s="1037" t="s">
        <v>716</v>
      </c>
      <c r="R92" s="1040" t="s">
        <v>51</v>
      </c>
      <c r="S92" s="1040" t="s">
        <v>51</v>
      </c>
      <c r="T92" s="1095" t="s">
        <v>51</v>
      </c>
      <c r="U92" s="1052">
        <v>8.3000000000000007</v>
      </c>
      <c r="V92" s="1052"/>
      <c r="W92" s="1034"/>
      <c r="X92" s="1034"/>
      <c r="Y92" s="1034"/>
      <c r="Z92" s="1034"/>
      <c r="AA92" s="1034"/>
      <c r="AB92" s="1036"/>
      <c r="AC92" s="1034" t="s">
        <v>52</v>
      </c>
      <c r="AD92" s="1058" t="s">
        <v>53</v>
      </c>
      <c r="AE92" s="1083" t="s">
        <v>14342</v>
      </c>
      <c r="AF92" s="1080" t="s">
        <v>14341</v>
      </c>
      <c r="AG92" s="1080" t="s">
        <v>14340</v>
      </c>
      <c r="AH92" s="1080" t="s">
        <v>14339</v>
      </c>
      <c r="AI92" s="1080">
        <v>7808184688</v>
      </c>
      <c r="AJ92" s="1034" t="s">
        <v>12427</v>
      </c>
      <c r="AK92" s="1034" t="s">
        <v>60</v>
      </c>
      <c r="AL92" s="1034" t="s">
        <v>61</v>
      </c>
      <c r="AM92" s="1034"/>
      <c r="AN92" s="1034"/>
      <c r="AO92" s="1034"/>
    </row>
    <row r="93" spans="1:41" ht="102.75" thickBot="1">
      <c r="A93" s="1034">
        <v>18</v>
      </c>
      <c r="B93" s="780" t="s">
        <v>13928</v>
      </c>
      <c r="C93" s="1086" t="s">
        <v>14338</v>
      </c>
      <c r="D93" s="1064">
        <v>2017003048</v>
      </c>
      <c r="E93" s="1064" t="s">
        <v>73</v>
      </c>
      <c r="F93" t="s">
        <v>699</v>
      </c>
      <c r="G93" t="s">
        <v>13045</v>
      </c>
      <c r="H93" t="s">
        <v>701</v>
      </c>
      <c r="I93" s="1034" t="s">
        <v>4691</v>
      </c>
      <c r="J93" s="1047" t="s">
        <v>14170</v>
      </c>
      <c r="K93" s="1075" t="s">
        <v>14337</v>
      </c>
      <c r="L93" s="1092">
        <v>9368807851</v>
      </c>
      <c r="M93" s="1034">
        <v>85</v>
      </c>
      <c r="N93" s="1047" t="s">
        <v>14336</v>
      </c>
      <c r="O93" s="1034">
        <v>81.599999999999994</v>
      </c>
      <c r="P93" s="1034" t="s">
        <v>109</v>
      </c>
      <c r="Q93" s="1034" t="s">
        <v>14336</v>
      </c>
      <c r="R93" s="1040" t="s">
        <v>51</v>
      </c>
      <c r="S93" s="1040" t="s">
        <v>51</v>
      </c>
      <c r="T93" s="1095" t="s">
        <v>51</v>
      </c>
      <c r="U93" s="1052">
        <v>9.35</v>
      </c>
      <c r="V93" s="1052"/>
      <c r="W93" s="1034"/>
      <c r="X93" s="1034"/>
      <c r="Y93" s="1034"/>
      <c r="Z93" s="1034"/>
      <c r="AA93" s="1034"/>
      <c r="AB93" s="1036"/>
      <c r="AC93" s="1034" t="s">
        <v>52</v>
      </c>
      <c r="AD93" s="1058" t="s">
        <v>53</v>
      </c>
      <c r="AE93" s="1038" t="s">
        <v>14335</v>
      </c>
      <c r="AF93" s="1034" t="s">
        <v>14334</v>
      </c>
      <c r="AG93" s="1034" t="s">
        <v>14333</v>
      </c>
      <c r="AH93" s="1034" t="s">
        <v>14332</v>
      </c>
      <c r="AI93" s="1034">
        <v>9458765150</v>
      </c>
      <c r="AJ93" s="1034" t="s">
        <v>12427</v>
      </c>
      <c r="AK93" s="1034" t="s">
        <v>60</v>
      </c>
      <c r="AL93" s="1034" t="s">
        <v>61</v>
      </c>
      <c r="AM93" s="1034"/>
      <c r="AN93" s="1034"/>
      <c r="AO93" s="1034"/>
    </row>
    <row r="94" spans="1:41" ht="153.75" thickBot="1">
      <c r="A94" s="1034">
        <v>19</v>
      </c>
      <c r="B94" s="780" t="s">
        <v>13928</v>
      </c>
      <c r="C94" s="1086" t="s">
        <v>14331</v>
      </c>
      <c r="D94" s="1099">
        <v>2017006594</v>
      </c>
      <c r="E94" s="1064" t="s">
        <v>73</v>
      </c>
      <c r="F94" t="s">
        <v>699</v>
      </c>
      <c r="G94" t="s">
        <v>13045</v>
      </c>
      <c r="H94" t="s">
        <v>701</v>
      </c>
      <c r="I94" s="1034" t="s">
        <v>4691</v>
      </c>
      <c r="J94" s="1047" t="s">
        <v>14170</v>
      </c>
      <c r="K94" s="1075" t="s">
        <v>14330</v>
      </c>
      <c r="L94" s="1093"/>
      <c r="M94" s="1078">
        <v>86</v>
      </c>
      <c r="N94" s="1073" t="s">
        <v>50</v>
      </c>
      <c r="O94" s="1037">
        <v>88.5</v>
      </c>
      <c r="P94" s="1034" t="s">
        <v>109</v>
      </c>
      <c r="Q94" s="1080" t="s">
        <v>14329</v>
      </c>
      <c r="R94" s="1098"/>
      <c r="S94" s="1098"/>
      <c r="T94" s="1098"/>
      <c r="U94" s="1097">
        <v>8.9</v>
      </c>
      <c r="V94" s="1080"/>
      <c r="W94" s="1080"/>
      <c r="X94" s="1034"/>
      <c r="Y94" s="1034"/>
      <c r="Z94" s="1034"/>
      <c r="AA94" s="1034"/>
      <c r="AB94" s="1036"/>
      <c r="AC94" s="1034" t="s">
        <v>52</v>
      </c>
      <c r="AD94" s="1058" t="s">
        <v>53</v>
      </c>
      <c r="AE94" s="1057" t="s">
        <v>14328</v>
      </c>
      <c r="AF94" s="1081">
        <v>35440</v>
      </c>
      <c r="AG94" s="1037" t="s">
        <v>14327</v>
      </c>
      <c r="AH94" s="1037" t="s">
        <v>14326</v>
      </c>
      <c r="AI94" s="1037">
        <v>9572912441</v>
      </c>
      <c r="AJ94" s="1034" t="s">
        <v>12427</v>
      </c>
      <c r="AK94" s="1034" t="s">
        <v>60</v>
      </c>
      <c r="AL94" s="1034" t="s">
        <v>61</v>
      </c>
      <c r="AM94" s="1034"/>
      <c r="AN94" s="1034"/>
      <c r="AO94" s="1034"/>
    </row>
    <row r="95" spans="1:41" ht="128.25" thickBot="1">
      <c r="A95" s="1034">
        <v>20</v>
      </c>
      <c r="B95" s="780" t="s">
        <v>13928</v>
      </c>
      <c r="C95" s="1086" t="s">
        <v>14325</v>
      </c>
      <c r="D95" s="1064">
        <v>2017012541</v>
      </c>
      <c r="E95" s="1064" t="s">
        <v>73</v>
      </c>
      <c r="F95" t="s">
        <v>699</v>
      </c>
      <c r="G95" t="s">
        <v>13045</v>
      </c>
      <c r="H95" t="s">
        <v>701</v>
      </c>
      <c r="I95" s="1034" t="s">
        <v>4691</v>
      </c>
      <c r="J95" s="1047" t="s">
        <v>14170</v>
      </c>
      <c r="K95" s="1075" t="s">
        <v>14324</v>
      </c>
      <c r="L95" s="1093">
        <v>9598940298</v>
      </c>
      <c r="M95" s="1078">
        <v>84.16</v>
      </c>
      <c r="N95" s="1073" t="s">
        <v>14323</v>
      </c>
      <c r="O95" s="1037">
        <v>78.599999999999994</v>
      </c>
      <c r="P95" s="1034" t="s">
        <v>109</v>
      </c>
      <c r="Q95" s="1080" t="s">
        <v>14323</v>
      </c>
      <c r="R95" s="1096"/>
      <c r="S95" s="1096"/>
      <c r="T95" s="1096"/>
      <c r="U95" s="1080">
        <v>6.55</v>
      </c>
      <c r="V95" s="1080"/>
      <c r="W95" s="1080"/>
      <c r="X95" s="1034"/>
      <c r="Y95" s="1034"/>
      <c r="Z95" s="1034"/>
      <c r="AA95" s="1034"/>
      <c r="AB95" s="1036"/>
      <c r="AC95" s="1034" t="s">
        <v>52</v>
      </c>
      <c r="AD95" s="1058" t="s">
        <v>53</v>
      </c>
      <c r="AE95" s="1057" t="s">
        <v>14322</v>
      </c>
      <c r="AF95" s="1081">
        <v>36501</v>
      </c>
      <c r="AG95" s="1037" t="s">
        <v>14321</v>
      </c>
      <c r="AH95" s="1037" t="s">
        <v>14320</v>
      </c>
      <c r="AI95" s="1068">
        <v>9453066074</v>
      </c>
      <c r="AJ95" s="1034" t="s">
        <v>12427</v>
      </c>
      <c r="AK95" s="1034" t="s">
        <v>60</v>
      </c>
      <c r="AL95" s="1034" t="s">
        <v>61</v>
      </c>
      <c r="AM95" s="1034"/>
      <c r="AN95" s="1034"/>
      <c r="AO95" s="1034"/>
    </row>
    <row r="96" spans="1:41" ht="77.25" thickBot="1">
      <c r="A96" s="1034">
        <v>21</v>
      </c>
      <c r="B96" s="780" t="s">
        <v>13928</v>
      </c>
      <c r="C96" s="1088" t="s">
        <v>12367</v>
      </c>
      <c r="D96" s="1087">
        <v>2017007326</v>
      </c>
      <c r="E96" s="1064" t="s">
        <v>44</v>
      </c>
      <c r="F96" t="s">
        <v>699</v>
      </c>
      <c r="G96" t="s">
        <v>13045</v>
      </c>
      <c r="H96" t="s">
        <v>701</v>
      </c>
      <c r="I96" s="1034" t="s">
        <v>4691</v>
      </c>
      <c r="J96" s="1047" t="s">
        <v>14170</v>
      </c>
      <c r="K96" s="1075" t="s">
        <v>14319</v>
      </c>
      <c r="L96" s="1092">
        <v>9412845680</v>
      </c>
      <c r="M96" s="1034">
        <v>78</v>
      </c>
      <c r="N96" s="1047" t="s">
        <v>50</v>
      </c>
      <c r="O96" s="1034">
        <v>66.599999999999994</v>
      </c>
      <c r="P96" s="1034" t="s">
        <v>109</v>
      </c>
      <c r="Q96" s="1034" t="s">
        <v>50</v>
      </c>
      <c r="R96" s="1040" t="s">
        <v>51</v>
      </c>
      <c r="S96" s="1040" t="s">
        <v>51</v>
      </c>
      <c r="T96" s="1095" t="s">
        <v>51</v>
      </c>
      <c r="U96" s="1052">
        <v>8.25</v>
      </c>
      <c r="V96" s="1052"/>
      <c r="W96" s="1034"/>
      <c r="X96" s="1034"/>
      <c r="Y96" s="1034"/>
      <c r="Z96" s="1034"/>
      <c r="AA96" s="1034"/>
      <c r="AB96" s="1036"/>
      <c r="AC96" s="1034" t="s">
        <v>52</v>
      </c>
      <c r="AD96" s="1058" t="s">
        <v>53</v>
      </c>
      <c r="AE96" s="1038" t="s">
        <v>14318</v>
      </c>
      <c r="AF96" s="1034" t="s">
        <v>14317</v>
      </c>
      <c r="AG96" s="1034" t="s">
        <v>14316</v>
      </c>
      <c r="AH96" s="1034" t="s">
        <v>14315</v>
      </c>
      <c r="AI96" s="1034">
        <v>9720450885</v>
      </c>
      <c r="AJ96" s="1034" t="s">
        <v>12427</v>
      </c>
      <c r="AK96" s="1034" t="s">
        <v>60</v>
      </c>
      <c r="AL96" s="1034" t="s">
        <v>61</v>
      </c>
      <c r="AM96" s="1034"/>
      <c r="AN96" s="1034"/>
      <c r="AO96" s="1034"/>
    </row>
    <row r="97" spans="1:41" ht="115.5" thickBot="1">
      <c r="A97" s="1034">
        <v>22</v>
      </c>
      <c r="B97" s="780" t="s">
        <v>13928</v>
      </c>
      <c r="C97" s="1086" t="s">
        <v>14314</v>
      </c>
      <c r="D97" s="1064">
        <v>2017009649</v>
      </c>
      <c r="E97" s="1064" t="s">
        <v>73</v>
      </c>
      <c r="F97" t="s">
        <v>699</v>
      </c>
      <c r="G97" t="s">
        <v>13045</v>
      </c>
      <c r="H97" t="s">
        <v>701</v>
      </c>
      <c r="I97" s="1034" t="s">
        <v>4691</v>
      </c>
      <c r="J97" s="1047" t="s">
        <v>14170</v>
      </c>
      <c r="K97" s="1075" t="s">
        <v>14313</v>
      </c>
      <c r="L97" s="1079">
        <v>7838941188</v>
      </c>
      <c r="M97" s="1034">
        <v>81.739999999999995</v>
      </c>
      <c r="N97" s="1047" t="s">
        <v>50</v>
      </c>
      <c r="O97" s="1034">
        <v>80.599999999999994</v>
      </c>
      <c r="P97" s="1034" t="s">
        <v>109</v>
      </c>
      <c r="Q97" s="1034" t="s">
        <v>50</v>
      </c>
      <c r="R97" s="1040" t="s">
        <v>51</v>
      </c>
      <c r="S97" s="1040" t="s">
        <v>51</v>
      </c>
      <c r="T97" s="1040" t="s">
        <v>51</v>
      </c>
      <c r="U97" s="1052">
        <v>6.7</v>
      </c>
      <c r="V97" s="1052"/>
      <c r="W97" s="1034"/>
      <c r="X97" s="1034"/>
      <c r="Y97" s="1034"/>
      <c r="Z97" s="1034"/>
      <c r="AA97" s="1034"/>
      <c r="AB97" s="1036"/>
      <c r="AC97" s="1034" t="s">
        <v>52</v>
      </c>
      <c r="AD97" s="1058" t="s">
        <v>53</v>
      </c>
      <c r="AE97" s="1038" t="s">
        <v>14312</v>
      </c>
      <c r="AF97" s="1046">
        <v>36323</v>
      </c>
      <c r="AG97" s="1034" t="s">
        <v>14311</v>
      </c>
      <c r="AH97" s="1034" t="s">
        <v>14310</v>
      </c>
      <c r="AI97" s="1037"/>
      <c r="AJ97" s="1034" t="s">
        <v>12427</v>
      </c>
      <c r="AK97" s="1034" t="s">
        <v>60</v>
      </c>
      <c r="AL97" s="1034" t="s">
        <v>61</v>
      </c>
      <c r="AM97" s="1034"/>
      <c r="AN97" s="1034"/>
      <c r="AO97" s="1034"/>
    </row>
    <row r="98" spans="1:41" ht="90" thickBot="1">
      <c r="A98" s="1034">
        <v>23</v>
      </c>
      <c r="B98" s="780" t="s">
        <v>13928</v>
      </c>
      <c r="C98" s="1086" t="s">
        <v>14309</v>
      </c>
      <c r="D98" s="1064">
        <v>2017009540</v>
      </c>
      <c r="E98" s="1064" t="s">
        <v>73</v>
      </c>
      <c r="F98" t="s">
        <v>699</v>
      </c>
      <c r="G98" t="s">
        <v>13045</v>
      </c>
      <c r="H98" t="s">
        <v>701</v>
      </c>
      <c r="I98" s="1034" t="s">
        <v>4691</v>
      </c>
      <c r="J98" s="1047" t="s">
        <v>14170</v>
      </c>
      <c r="K98" s="1075" t="s">
        <v>14308</v>
      </c>
      <c r="L98" s="1094">
        <v>7292032425</v>
      </c>
      <c r="M98" s="1078">
        <v>79.8</v>
      </c>
      <c r="N98" s="1073" t="s">
        <v>50</v>
      </c>
      <c r="O98" s="1037">
        <v>88.3</v>
      </c>
      <c r="P98" s="1034" t="s">
        <v>109</v>
      </c>
      <c r="Q98" s="1037" t="s">
        <v>50</v>
      </c>
      <c r="R98" s="1040" t="s">
        <v>51</v>
      </c>
      <c r="S98" s="1040" t="s">
        <v>51</v>
      </c>
      <c r="T98" s="1040" t="s">
        <v>51</v>
      </c>
      <c r="U98" s="1052">
        <v>9.25</v>
      </c>
      <c r="V98" s="1052"/>
      <c r="W98" s="1034"/>
      <c r="X98" s="1034"/>
      <c r="Y98" s="1034"/>
      <c r="Z98" s="1034"/>
      <c r="AA98" s="1034"/>
      <c r="AB98" s="1036"/>
      <c r="AC98" s="1034" t="s">
        <v>52</v>
      </c>
      <c r="AD98" s="1058" t="s">
        <v>53</v>
      </c>
      <c r="AE98" s="1038" t="s">
        <v>14307</v>
      </c>
      <c r="AF98" s="1081">
        <v>36343</v>
      </c>
      <c r="AG98" s="1034" t="s">
        <v>14306</v>
      </c>
      <c r="AH98" s="1037" t="s">
        <v>14305</v>
      </c>
      <c r="AI98" s="1080">
        <v>9958658921</v>
      </c>
      <c r="AJ98" s="1079" t="s">
        <v>150</v>
      </c>
      <c r="AK98" s="1034" t="s">
        <v>60</v>
      </c>
      <c r="AL98" s="1034" t="s">
        <v>61</v>
      </c>
      <c r="AM98" s="1034"/>
      <c r="AN98" s="1034"/>
      <c r="AO98" s="1034"/>
    </row>
    <row r="99" spans="1:41" ht="43.5" thickBot="1">
      <c r="A99" s="1034">
        <v>24</v>
      </c>
      <c r="B99" s="780" t="s">
        <v>13928</v>
      </c>
      <c r="C99" s="1086" t="s">
        <v>14304</v>
      </c>
      <c r="D99" s="1064">
        <v>2017007073</v>
      </c>
      <c r="E99" s="1064" t="s">
        <v>73</v>
      </c>
      <c r="F99" t="s">
        <v>699</v>
      </c>
      <c r="G99" t="s">
        <v>13045</v>
      </c>
      <c r="H99" t="s">
        <v>701</v>
      </c>
      <c r="I99" s="1034" t="s">
        <v>4691</v>
      </c>
      <c r="J99" s="1047" t="s">
        <v>14170</v>
      </c>
      <c r="K99" s="1075" t="s">
        <v>14303</v>
      </c>
      <c r="L99" s="1093">
        <v>9852320078</v>
      </c>
      <c r="M99" s="1078">
        <v>95</v>
      </c>
      <c r="N99" s="1073" t="s">
        <v>50</v>
      </c>
      <c r="O99" s="1037">
        <v>61.8</v>
      </c>
      <c r="P99" s="1034" t="s">
        <v>109</v>
      </c>
      <c r="Q99" s="1037" t="s">
        <v>716</v>
      </c>
      <c r="R99" s="1040" t="s">
        <v>51</v>
      </c>
      <c r="S99" s="1040" t="s">
        <v>51</v>
      </c>
      <c r="T99" s="1040" t="s">
        <v>51</v>
      </c>
      <c r="U99" s="1052">
        <v>7.4</v>
      </c>
      <c r="V99" s="1052"/>
      <c r="W99" s="1034"/>
      <c r="X99" s="1034"/>
      <c r="Y99" s="1034"/>
      <c r="Z99" s="1034"/>
      <c r="AA99" s="1034"/>
      <c r="AB99" s="1036"/>
      <c r="AC99" s="1034" t="s">
        <v>52</v>
      </c>
      <c r="AD99" s="1058" t="s">
        <v>53</v>
      </c>
      <c r="AE99" s="1042" t="s">
        <v>14302</v>
      </c>
      <c r="AF99" s="1037" t="s">
        <v>14301</v>
      </c>
      <c r="AG99" s="1034" t="s">
        <v>14300</v>
      </c>
      <c r="AH99" s="1068" t="s">
        <v>14299</v>
      </c>
      <c r="AI99" s="1080"/>
      <c r="AJ99" s="1079" t="s">
        <v>12427</v>
      </c>
      <c r="AK99" s="1034" t="s">
        <v>60</v>
      </c>
      <c r="AL99" s="1034" t="s">
        <v>61</v>
      </c>
      <c r="AM99" s="1034"/>
      <c r="AN99" s="1034"/>
      <c r="AO99" s="1034"/>
    </row>
    <row r="100" spans="1:41" ht="43.5" thickBot="1">
      <c r="A100" s="1034">
        <v>25</v>
      </c>
      <c r="B100" s="780" t="s">
        <v>13928</v>
      </c>
      <c r="C100" s="1091" t="s">
        <v>14298</v>
      </c>
      <c r="D100" s="1087">
        <v>2017005518</v>
      </c>
      <c r="E100" s="1064" t="s">
        <v>73</v>
      </c>
      <c r="F100" t="s">
        <v>699</v>
      </c>
      <c r="G100" t="s">
        <v>13045</v>
      </c>
      <c r="H100" t="s">
        <v>701</v>
      </c>
      <c r="I100" s="1034" t="s">
        <v>4691</v>
      </c>
      <c r="J100" s="1047" t="s">
        <v>14170</v>
      </c>
      <c r="K100" s="1075" t="s">
        <v>14297</v>
      </c>
      <c r="L100" s="1093"/>
      <c r="M100" s="1079">
        <v>84</v>
      </c>
      <c r="N100" s="1047" t="s">
        <v>14296</v>
      </c>
      <c r="O100" s="1034">
        <v>73</v>
      </c>
      <c r="P100" s="1034" t="s">
        <v>109</v>
      </c>
      <c r="Q100" s="1034" t="s">
        <v>14296</v>
      </c>
      <c r="R100" s="1040" t="s">
        <v>51</v>
      </c>
      <c r="S100" s="1040" t="s">
        <v>51</v>
      </c>
      <c r="T100" s="1040" t="s">
        <v>51</v>
      </c>
      <c r="U100" s="1052">
        <v>6.2</v>
      </c>
      <c r="V100" s="1052"/>
      <c r="W100" s="1034"/>
      <c r="X100" s="1034"/>
      <c r="Y100" s="1034"/>
      <c r="Z100" s="1034"/>
      <c r="AA100" s="1034"/>
      <c r="AB100" s="1036"/>
      <c r="AC100" s="1034" t="s">
        <v>52</v>
      </c>
      <c r="AD100" s="1058" t="s">
        <v>53</v>
      </c>
      <c r="AE100" s="1042" t="s">
        <v>14295</v>
      </c>
      <c r="AF100" s="1034" t="s">
        <v>14294</v>
      </c>
      <c r="AG100" s="1034" t="s">
        <v>14293</v>
      </c>
      <c r="AH100" s="1034" t="s">
        <v>14292</v>
      </c>
      <c r="AI100" s="1077"/>
      <c r="AJ100" s="1034" t="s">
        <v>12427</v>
      </c>
      <c r="AK100" s="1034" t="s">
        <v>60</v>
      </c>
      <c r="AL100" s="1034" t="s">
        <v>61</v>
      </c>
      <c r="AM100" s="1034"/>
      <c r="AN100" s="1034"/>
      <c r="AO100" s="1034"/>
    </row>
    <row r="101" spans="1:41" ht="115.5" thickBot="1">
      <c r="A101" s="1034">
        <v>26</v>
      </c>
      <c r="B101" s="780" t="s">
        <v>13928</v>
      </c>
      <c r="C101" s="1086" t="s">
        <v>14291</v>
      </c>
      <c r="D101" s="1064">
        <v>2017008572</v>
      </c>
      <c r="E101" s="1064" t="s">
        <v>73</v>
      </c>
      <c r="F101" t="s">
        <v>699</v>
      </c>
      <c r="G101" t="s">
        <v>13045</v>
      </c>
      <c r="H101" t="s">
        <v>701</v>
      </c>
      <c r="I101" s="1034" t="s">
        <v>4691</v>
      </c>
      <c r="J101" s="1047" t="s">
        <v>14170</v>
      </c>
      <c r="K101" s="1075" t="s">
        <v>14290</v>
      </c>
      <c r="L101" s="1092">
        <v>9560624121</v>
      </c>
      <c r="M101" s="1034">
        <v>83.6</v>
      </c>
      <c r="N101" s="1047" t="s">
        <v>50</v>
      </c>
      <c r="O101" s="1034">
        <v>75</v>
      </c>
      <c r="P101" s="1034" t="s">
        <v>109</v>
      </c>
      <c r="Q101" s="1034" t="s">
        <v>50</v>
      </c>
      <c r="R101" s="1040" t="s">
        <v>51</v>
      </c>
      <c r="S101" s="1040" t="s">
        <v>51</v>
      </c>
      <c r="T101" s="1040" t="s">
        <v>51</v>
      </c>
      <c r="U101" s="1052">
        <v>7.2</v>
      </c>
      <c r="V101" s="1052"/>
      <c r="W101" s="1034"/>
      <c r="X101" s="1034"/>
      <c r="Y101" s="1034"/>
      <c r="Z101" s="1034"/>
      <c r="AA101" s="1034"/>
      <c r="AB101" s="1036"/>
      <c r="AC101" s="1034" t="s">
        <v>52</v>
      </c>
      <c r="AD101" s="1058" t="s">
        <v>53</v>
      </c>
      <c r="AE101" s="1038" t="s">
        <v>14289</v>
      </c>
      <c r="AF101" s="1034" t="s">
        <v>14288</v>
      </c>
      <c r="AG101" s="1034" t="s">
        <v>14287</v>
      </c>
      <c r="AH101" s="1034" t="s">
        <v>14286</v>
      </c>
      <c r="AI101" s="1034">
        <v>9911028826</v>
      </c>
      <c r="AJ101" s="1034" t="s">
        <v>12427</v>
      </c>
      <c r="AK101" s="1034" t="s">
        <v>60</v>
      </c>
      <c r="AL101" s="1034" t="s">
        <v>61</v>
      </c>
      <c r="AM101" s="1034"/>
      <c r="AN101" s="1034"/>
      <c r="AO101" s="1034"/>
    </row>
    <row r="102" spans="1:41" ht="77.25" thickBot="1">
      <c r="A102" s="1034">
        <v>27</v>
      </c>
      <c r="B102" s="780" t="s">
        <v>13928</v>
      </c>
      <c r="C102" s="1086" t="s">
        <v>14285</v>
      </c>
      <c r="D102" s="1064">
        <v>2017010729</v>
      </c>
      <c r="E102" s="1064" t="s">
        <v>73</v>
      </c>
      <c r="F102" t="s">
        <v>699</v>
      </c>
      <c r="G102" t="s">
        <v>13045</v>
      </c>
      <c r="H102" t="s">
        <v>701</v>
      </c>
      <c r="I102" s="1034" t="s">
        <v>4691</v>
      </c>
      <c r="J102" s="1047" t="s">
        <v>14170</v>
      </c>
      <c r="K102" s="1075" t="s">
        <v>14284</v>
      </c>
      <c r="L102" s="1079">
        <v>7599224644</v>
      </c>
      <c r="M102" s="1034">
        <v>79.8</v>
      </c>
      <c r="N102" s="1047" t="s">
        <v>50</v>
      </c>
      <c r="O102" s="1034">
        <v>68.7</v>
      </c>
      <c r="P102" s="1034" t="s">
        <v>109</v>
      </c>
      <c r="Q102" s="1034" t="s">
        <v>50</v>
      </c>
      <c r="R102" s="1040" t="s">
        <v>51</v>
      </c>
      <c r="S102" s="1040" t="s">
        <v>51</v>
      </c>
      <c r="T102" s="1040" t="s">
        <v>51</v>
      </c>
      <c r="U102" s="1052">
        <v>7.6</v>
      </c>
      <c r="V102" s="1052"/>
      <c r="W102" s="1034"/>
      <c r="X102" s="1034"/>
      <c r="Y102" s="1034"/>
      <c r="Z102" s="1034"/>
      <c r="AA102" s="1034"/>
      <c r="AB102" s="1036"/>
      <c r="AC102" s="1034" t="s">
        <v>52</v>
      </c>
      <c r="AD102" s="1058" t="s">
        <v>53</v>
      </c>
      <c r="AE102" s="1038" t="s">
        <v>14283</v>
      </c>
      <c r="AF102" s="1034" t="s">
        <v>14282</v>
      </c>
      <c r="AG102" s="1034" t="s">
        <v>14281</v>
      </c>
      <c r="AH102" s="1034" t="s">
        <v>14280</v>
      </c>
      <c r="AI102" s="1034">
        <v>8077713101</v>
      </c>
      <c r="AJ102" s="1034" t="s">
        <v>12427</v>
      </c>
      <c r="AK102" s="1034" t="s">
        <v>60</v>
      </c>
      <c r="AL102" s="1034" t="s">
        <v>61</v>
      </c>
      <c r="AM102" s="1034"/>
      <c r="AN102" s="1034"/>
      <c r="AO102" s="1034"/>
    </row>
    <row r="103" spans="1:41" ht="102.75" thickBot="1">
      <c r="A103" s="1034">
        <v>28</v>
      </c>
      <c r="B103" s="780" t="s">
        <v>13928</v>
      </c>
      <c r="C103" s="1091" t="s">
        <v>14279</v>
      </c>
      <c r="D103" s="1087">
        <v>2017012904</v>
      </c>
      <c r="E103" s="1064" t="s">
        <v>73</v>
      </c>
      <c r="F103" t="s">
        <v>699</v>
      </c>
      <c r="G103" t="s">
        <v>13045</v>
      </c>
      <c r="H103" t="s">
        <v>701</v>
      </c>
      <c r="I103" s="1034" t="s">
        <v>4691</v>
      </c>
      <c r="J103" s="1047" t="s">
        <v>14170</v>
      </c>
      <c r="K103" s="1075" t="s">
        <v>14278</v>
      </c>
      <c r="L103" s="1079">
        <v>9555494220</v>
      </c>
      <c r="M103" s="1034">
        <v>76</v>
      </c>
      <c r="N103" s="1047" t="s">
        <v>50</v>
      </c>
      <c r="O103" s="1034">
        <v>60</v>
      </c>
      <c r="P103" s="1034" t="s">
        <v>109</v>
      </c>
      <c r="Q103" s="1034" t="s">
        <v>50</v>
      </c>
      <c r="R103" s="1040" t="s">
        <v>51</v>
      </c>
      <c r="S103" s="1040" t="s">
        <v>51</v>
      </c>
      <c r="T103" s="1040" t="s">
        <v>51</v>
      </c>
      <c r="U103" s="1052">
        <v>6.5</v>
      </c>
      <c r="V103" s="1052"/>
      <c r="W103" s="1034"/>
      <c r="X103" s="1034"/>
      <c r="Y103" s="1034"/>
      <c r="Z103" s="1034"/>
      <c r="AA103" s="1034"/>
      <c r="AB103" s="1036"/>
      <c r="AC103" s="1034" t="s">
        <v>52</v>
      </c>
      <c r="AD103" s="1058" t="s">
        <v>53</v>
      </c>
      <c r="AE103" s="1038" t="s">
        <v>14277</v>
      </c>
      <c r="AF103" s="1034" t="s">
        <v>14276</v>
      </c>
      <c r="AG103" s="1034" t="s">
        <v>14275</v>
      </c>
      <c r="AH103" s="1034" t="s">
        <v>14274</v>
      </c>
      <c r="AI103" s="1034">
        <v>9891440859</v>
      </c>
      <c r="AJ103" s="1034" t="s">
        <v>12427</v>
      </c>
      <c r="AK103" s="1034" t="s">
        <v>60</v>
      </c>
      <c r="AL103" s="1034" t="s">
        <v>61</v>
      </c>
      <c r="AM103" s="1034"/>
      <c r="AN103" s="1034"/>
      <c r="AO103" s="1034"/>
    </row>
    <row r="104" spans="1:41" ht="43.5" thickBot="1">
      <c r="A104" s="1034">
        <v>29</v>
      </c>
      <c r="B104" s="780" t="s">
        <v>13928</v>
      </c>
      <c r="C104" s="1090" t="s">
        <v>14273</v>
      </c>
      <c r="D104" s="1089">
        <v>2017012878</v>
      </c>
      <c r="E104" s="1064" t="s">
        <v>73</v>
      </c>
      <c r="F104" t="s">
        <v>699</v>
      </c>
      <c r="G104" t="s">
        <v>13045</v>
      </c>
      <c r="H104" t="s">
        <v>701</v>
      </c>
      <c r="I104" s="1034" t="s">
        <v>4691</v>
      </c>
      <c r="J104" s="1047" t="s">
        <v>14170</v>
      </c>
      <c r="K104" s="1075" t="s">
        <v>14272</v>
      </c>
      <c r="L104" s="1079">
        <v>7763005226</v>
      </c>
      <c r="M104" s="1034">
        <v>9.1999999999999993</v>
      </c>
      <c r="N104" s="1047" t="s">
        <v>50</v>
      </c>
      <c r="O104" s="1034">
        <v>62</v>
      </c>
      <c r="P104" s="1034" t="s">
        <v>109</v>
      </c>
      <c r="Q104" s="1034" t="s">
        <v>716</v>
      </c>
      <c r="R104" s="1040" t="s">
        <v>51</v>
      </c>
      <c r="S104" s="1040" t="s">
        <v>51</v>
      </c>
      <c r="T104" s="1040" t="s">
        <v>51</v>
      </c>
      <c r="U104" s="1052"/>
      <c r="V104" s="1052"/>
      <c r="W104" s="1034"/>
      <c r="X104" s="1034"/>
      <c r="Y104" s="1034"/>
      <c r="Z104" s="1034"/>
      <c r="AA104" s="1034"/>
      <c r="AB104" s="1036"/>
      <c r="AC104" s="1034" t="s">
        <v>52</v>
      </c>
      <c r="AD104" s="1058" t="s">
        <v>53</v>
      </c>
      <c r="AE104" s="1042" t="s">
        <v>14271</v>
      </c>
      <c r="AF104" s="1034" t="s">
        <v>14270</v>
      </c>
      <c r="AG104" s="1034" t="s">
        <v>14269</v>
      </c>
      <c r="AH104" s="1034" t="s">
        <v>14268</v>
      </c>
      <c r="AI104" s="1034">
        <v>7065195887</v>
      </c>
      <c r="AJ104" s="1034" t="s">
        <v>150</v>
      </c>
      <c r="AK104" s="1034" t="s">
        <v>60</v>
      </c>
      <c r="AL104" s="1034" t="s">
        <v>61</v>
      </c>
      <c r="AM104" s="1034"/>
      <c r="AN104" s="1034"/>
      <c r="AO104" s="1034"/>
    </row>
    <row r="105" spans="1:41" ht="115.5" thickBot="1">
      <c r="A105" s="1034">
        <v>30</v>
      </c>
      <c r="B105" s="780" t="s">
        <v>13928</v>
      </c>
      <c r="C105" s="1086" t="s">
        <v>14267</v>
      </c>
      <c r="D105" s="1064">
        <v>2017005450</v>
      </c>
      <c r="E105" s="1064" t="s">
        <v>44</v>
      </c>
      <c r="F105" t="s">
        <v>699</v>
      </c>
      <c r="G105" t="s">
        <v>13045</v>
      </c>
      <c r="H105" t="s">
        <v>701</v>
      </c>
      <c r="I105" s="1034" t="s">
        <v>4691</v>
      </c>
      <c r="J105" s="1047" t="s">
        <v>14170</v>
      </c>
      <c r="K105" s="1075" t="s">
        <v>14266</v>
      </c>
      <c r="L105" s="1079">
        <v>9810868017</v>
      </c>
      <c r="M105" s="1034">
        <v>87</v>
      </c>
      <c r="N105" s="1047" t="s">
        <v>50</v>
      </c>
      <c r="O105" s="1034">
        <v>75</v>
      </c>
      <c r="P105" s="1034" t="s">
        <v>109</v>
      </c>
      <c r="Q105" s="1034" t="s">
        <v>50</v>
      </c>
      <c r="R105" s="1040" t="s">
        <v>51</v>
      </c>
      <c r="S105" s="1040" t="s">
        <v>51</v>
      </c>
      <c r="T105" s="1040" t="s">
        <v>51</v>
      </c>
      <c r="U105" s="1052">
        <v>7.2</v>
      </c>
      <c r="V105" s="1052"/>
      <c r="W105" s="1034"/>
      <c r="X105" s="1034"/>
      <c r="Y105" s="1034"/>
      <c r="Z105" s="1034"/>
      <c r="AA105" s="1034"/>
      <c r="AB105" s="1036"/>
      <c r="AC105" s="1034" t="s">
        <v>52</v>
      </c>
      <c r="AD105" s="1058" t="s">
        <v>53</v>
      </c>
      <c r="AE105" s="1038" t="s">
        <v>14265</v>
      </c>
      <c r="AF105" s="1034" t="s">
        <v>14264</v>
      </c>
      <c r="AG105" s="1034" t="s">
        <v>14263</v>
      </c>
      <c r="AH105" s="1034" t="s">
        <v>14262</v>
      </c>
      <c r="AI105" s="1039" t="s">
        <v>14261</v>
      </c>
      <c r="AJ105" s="1034" t="s">
        <v>12427</v>
      </c>
      <c r="AK105" s="1034" t="s">
        <v>60</v>
      </c>
      <c r="AL105" s="1034" t="s">
        <v>61</v>
      </c>
      <c r="AM105" s="1034"/>
      <c r="AN105" s="1034"/>
      <c r="AO105" s="1034"/>
    </row>
    <row r="106" spans="1:41" ht="141" thickBot="1">
      <c r="A106" s="1034">
        <v>31</v>
      </c>
      <c r="B106" s="780" t="s">
        <v>13928</v>
      </c>
      <c r="C106" s="1086" t="s">
        <v>14260</v>
      </c>
      <c r="D106" s="1064">
        <v>2017008297</v>
      </c>
      <c r="E106" s="1064" t="s">
        <v>73</v>
      </c>
      <c r="F106" t="s">
        <v>699</v>
      </c>
      <c r="G106" t="s">
        <v>13045</v>
      </c>
      <c r="H106" t="s">
        <v>701</v>
      </c>
      <c r="I106" s="1034" t="s">
        <v>4691</v>
      </c>
      <c r="J106" s="1047" t="s">
        <v>14170</v>
      </c>
      <c r="K106" s="1075" t="s">
        <v>14259</v>
      </c>
      <c r="L106" s="1079">
        <v>7970870946</v>
      </c>
      <c r="M106" s="1037">
        <v>65</v>
      </c>
      <c r="N106" s="1073" t="s">
        <v>50</v>
      </c>
      <c r="O106" s="1037">
        <v>62.4</v>
      </c>
      <c r="P106" s="1034" t="s">
        <v>109</v>
      </c>
      <c r="Q106" s="1037" t="s">
        <v>716</v>
      </c>
      <c r="R106" s="1040" t="s">
        <v>51</v>
      </c>
      <c r="S106" s="1040" t="s">
        <v>51</v>
      </c>
      <c r="T106" s="1040" t="s">
        <v>51</v>
      </c>
      <c r="U106" s="1052">
        <v>6.75</v>
      </c>
      <c r="V106" s="1052"/>
      <c r="W106" s="1034"/>
      <c r="X106" s="1034"/>
      <c r="Y106" s="1034"/>
      <c r="Z106" s="1034"/>
      <c r="AA106" s="1034"/>
      <c r="AB106" s="1036"/>
      <c r="AC106" s="1034" t="s">
        <v>52</v>
      </c>
      <c r="AD106" s="1058" t="s">
        <v>53</v>
      </c>
      <c r="AE106" s="1038" t="s">
        <v>14258</v>
      </c>
      <c r="AF106" s="1037" t="s">
        <v>14257</v>
      </c>
      <c r="AG106" s="1034" t="s">
        <v>14256</v>
      </c>
      <c r="AH106" s="1037" t="s">
        <v>14255</v>
      </c>
      <c r="AI106" s="1080">
        <v>8809515241</v>
      </c>
      <c r="AJ106" s="1079" t="s">
        <v>12427</v>
      </c>
      <c r="AK106" s="1034" t="s">
        <v>178</v>
      </c>
      <c r="AL106" s="1034" t="s">
        <v>61</v>
      </c>
      <c r="AM106" s="1034"/>
      <c r="AN106" s="1034"/>
      <c r="AO106" s="1034"/>
    </row>
    <row r="107" spans="1:41" ht="102.75" thickBot="1">
      <c r="A107" s="1034">
        <v>32</v>
      </c>
      <c r="B107" s="780" t="s">
        <v>13928</v>
      </c>
      <c r="C107" s="1088" t="s">
        <v>14254</v>
      </c>
      <c r="D107" s="1087">
        <v>2017011111</v>
      </c>
      <c r="E107" s="1064" t="s">
        <v>73</v>
      </c>
      <c r="F107" t="s">
        <v>699</v>
      </c>
      <c r="G107" t="s">
        <v>13045</v>
      </c>
      <c r="H107" t="s">
        <v>701</v>
      </c>
      <c r="I107" s="1034" t="s">
        <v>4691</v>
      </c>
      <c r="J107" s="1047" t="s">
        <v>14170</v>
      </c>
      <c r="K107" s="1075" t="s">
        <v>14253</v>
      </c>
      <c r="L107" s="1079">
        <v>8433103747</v>
      </c>
      <c r="M107" s="1034">
        <v>76</v>
      </c>
      <c r="N107" s="1047" t="s">
        <v>50</v>
      </c>
      <c r="O107" s="1034">
        <v>66.8</v>
      </c>
      <c r="P107" s="1034" t="s">
        <v>109</v>
      </c>
      <c r="Q107" s="1034" t="s">
        <v>50</v>
      </c>
      <c r="R107" s="1040" t="s">
        <v>51</v>
      </c>
      <c r="S107" s="1040" t="s">
        <v>51</v>
      </c>
      <c r="T107" s="1040" t="s">
        <v>51</v>
      </c>
      <c r="U107" s="1052">
        <v>6.35</v>
      </c>
      <c r="V107" s="1052"/>
      <c r="W107" s="1034"/>
      <c r="X107" s="1034"/>
      <c r="Y107" s="1034"/>
      <c r="Z107" s="1034"/>
      <c r="AA107" s="1034"/>
      <c r="AB107" s="1036"/>
      <c r="AC107" s="1034" t="s">
        <v>52</v>
      </c>
      <c r="AD107" s="1058" t="s">
        <v>53</v>
      </c>
      <c r="AE107" s="1038" t="s">
        <v>14252</v>
      </c>
      <c r="AF107" s="1034" t="s">
        <v>14251</v>
      </c>
      <c r="AG107" s="1034" t="s">
        <v>14250</v>
      </c>
      <c r="AH107" s="1034" t="s">
        <v>14249</v>
      </c>
      <c r="AI107" s="1080"/>
      <c r="AJ107" s="1079" t="s">
        <v>12427</v>
      </c>
      <c r="AK107" s="1034" t="s">
        <v>60</v>
      </c>
      <c r="AL107" s="1034" t="s">
        <v>61</v>
      </c>
      <c r="AM107" s="1034"/>
      <c r="AN107" s="1034"/>
      <c r="AO107" s="1034"/>
    </row>
    <row r="108" spans="1:41" ht="64.5" thickBot="1">
      <c r="A108" s="1034">
        <v>33</v>
      </c>
      <c r="B108" s="780" t="s">
        <v>13928</v>
      </c>
      <c r="C108" s="1086" t="s">
        <v>14248</v>
      </c>
      <c r="D108" s="1064">
        <v>2017009192</v>
      </c>
      <c r="E108" s="1064" t="s">
        <v>73</v>
      </c>
      <c r="F108" t="s">
        <v>699</v>
      </c>
      <c r="G108" t="s">
        <v>13045</v>
      </c>
      <c r="H108" t="s">
        <v>701</v>
      </c>
      <c r="I108" s="1034" t="s">
        <v>4691</v>
      </c>
      <c r="J108" s="1047" t="s">
        <v>14170</v>
      </c>
      <c r="K108" s="1075" t="s">
        <v>14247</v>
      </c>
      <c r="L108" s="1047">
        <v>9999572554</v>
      </c>
      <c r="M108" s="1034">
        <v>64.400000000000006</v>
      </c>
      <c r="N108" s="1047" t="s">
        <v>50</v>
      </c>
      <c r="O108" s="1034">
        <v>60</v>
      </c>
      <c r="P108" s="1034" t="s">
        <v>109</v>
      </c>
      <c r="Q108" s="1034" t="s">
        <v>50</v>
      </c>
      <c r="R108" s="1040" t="s">
        <v>51</v>
      </c>
      <c r="S108" s="1040" t="s">
        <v>51</v>
      </c>
      <c r="T108" s="1040" t="s">
        <v>51</v>
      </c>
      <c r="U108" s="1052">
        <v>5.0999999999999996</v>
      </c>
      <c r="V108" s="1052"/>
      <c r="W108" s="1034"/>
      <c r="X108" s="1034"/>
      <c r="Y108" s="1034"/>
      <c r="Z108" s="1034"/>
      <c r="AA108" s="1034"/>
      <c r="AB108" s="1036"/>
      <c r="AC108" s="1034" t="s">
        <v>52</v>
      </c>
      <c r="AD108" s="1058" t="s">
        <v>53</v>
      </c>
      <c r="AE108" s="1038" t="s">
        <v>14246</v>
      </c>
      <c r="AF108" s="1034" t="s">
        <v>14245</v>
      </c>
      <c r="AG108" s="1034" t="s">
        <v>14244</v>
      </c>
      <c r="AH108" s="1034" t="s">
        <v>14243</v>
      </c>
      <c r="AI108" s="1085">
        <v>9717218882</v>
      </c>
      <c r="AJ108" s="1034" t="s">
        <v>12427</v>
      </c>
      <c r="AK108" s="1034" t="s">
        <v>60</v>
      </c>
      <c r="AL108" s="1034" t="s">
        <v>61</v>
      </c>
      <c r="AM108" s="1034"/>
      <c r="AN108" s="1034"/>
      <c r="AO108" s="1034"/>
    </row>
    <row r="109" spans="1:41" ht="43.5" thickBot="1">
      <c r="A109" s="1034">
        <v>34</v>
      </c>
      <c r="B109" s="780" t="s">
        <v>13928</v>
      </c>
      <c r="C109" s="1033" t="s">
        <v>14242</v>
      </c>
      <c r="D109" s="1034">
        <v>2017014433</v>
      </c>
      <c r="E109" s="1064" t="s">
        <v>73</v>
      </c>
      <c r="F109" t="s">
        <v>699</v>
      </c>
      <c r="G109" t="s">
        <v>13045</v>
      </c>
      <c r="H109" t="s">
        <v>701</v>
      </c>
      <c r="I109" s="1034" t="s">
        <v>4691</v>
      </c>
      <c r="J109" s="1047" t="s">
        <v>14170</v>
      </c>
      <c r="K109" s="1075" t="s">
        <v>14241</v>
      </c>
      <c r="L109" s="1084">
        <v>9860799130</v>
      </c>
      <c r="M109" s="1037">
        <v>86.38</v>
      </c>
      <c r="N109" s="1073" t="s">
        <v>14199</v>
      </c>
      <c r="O109" s="1037">
        <v>47.4</v>
      </c>
      <c r="P109" s="1034" t="s">
        <v>109</v>
      </c>
      <c r="Q109" s="1037" t="s">
        <v>14199</v>
      </c>
      <c r="R109" s="1040" t="s">
        <v>51</v>
      </c>
      <c r="S109" s="1040" t="s">
        <v>51</v>
      </c>
      <c r="T109" s="1040" t="s">
        <v>51</v>
      </c>
      <c r="U109" s="1052">
        <v>8.35</v>
      </c>
      <c r="V109" s="1052"/>
      <c r="W109" s="1034"/>
      <c r="X109" s="1034"/>
      <c r="Y109" s="1034"/>
      <c r="Z109" s="1034"/>
      <c r="AA109" s="1034"/>
      <c r="AB109" s="1036"/>
      <c r="AC109" s="1034" t="s">
        <v>52</v>
      </c>
      <c r="AD109" s="1058" t="s">
        <v>53</v>
      </c>
      <c r="AE109" s="1083" t="s">
        <v>14240</v>
      </c>
      <c r="AF109" s="1037" t="s">
        <v>14239</v>
      </c>
      <c r="AG109" s="1037" t="s">
        <v>14238</v>
      </c>
      <c r="AH109" s="1037" t="s">
        <v>14237</v>
      </c>
      <c r="AI109" s="1080">
        <v>9860799130</v>
      </c>
      <c r="AJ109" s="1079" t="s">
        <v>12427</v>
      </c>
      <c r="AK109" s="1034" t="s">
        <v>60</v>
      </c>
      <c r="AL109" s="1034" t="s">
        <v>61</v>
      </c>
      <c r="AM109" s="1034"/>
      <c r="AN109" s="1034"/>
      <c r="AO109" s="1034"/>
    </row>
    <row r="110" spans="1:41" ht="115.5" thickBot="1">
      <c r="A110" s="1034">
        <v>35</v>
      </c>
      <c r="B110" s="780" t="s">
        <v>13928</v>
      </c>
      <c r="C110" s="1033" t="s">
        <v>14236</v>
      </c>
      <c r="D110" s="1034">
        <v>2017004900</v>
      </c>
      <c r="E110" s="1064" t="s">
        <v>73</v>
      </c>
      <c r="F110" t="s">
        <v>699</v>
      </c>
      <c r="G110" t="s">
        <v>13045</v>
      </c>
      <c r="H110" t="s">
        <v>701</v>
      </c>
      <c r="I110" s="1034" t="s">
        <v>4691</v>
      </c>
      <c r="J110" s="1047" t="s">
        <v>14170</v>
      </c>
      <c r="K110" s="1075" t="s">
        <v>14235</v>
      </c>
      <c r="L110" s="1084"/>
      <c r="M110" s="1034">
        <v>76</v>
      </c>
      <c r="N110" s="1047" t="s">
        <v>50</v>
      </c>
      <c r="O110" s="1034">
        <v>79.5</v>
      </c>
      <c r="P110" s="1034" t="s">
        <v>109</v>
      </c>
      <c r="Q110" s="1034" t="s">
        <v>50</v>
      </c>
      <c r="R110" s="1040" t="s">
        <v>51</v>
      </c>
      <c r="S110" s="1040" t="s">
        <v>51</v>
      </c>
      <c r="T110" s="1040" t="s">
        <v>51</v>
      </c>
      <c r="U110" s="1052">
        <v>8</v>
      </c>
      <c r="V110" s="1052"/>
      <c r="W110" s="1034"/>
      <c r="X110" s="1034"/>
      <c r="Y110" s="1034"/>
      <c r="Z110" s="1034"/>
      <c r="AA110" s="1034"/>
      <c r="AB110" s="1036"/>
      <c r="AC110" s="1034" t="s">
        <v>52</v>
      </c>
      <c r="AD110" s="1058" t="s">
        <v>53</v>
      </c>
      <c r="AE110" s="1038" t="s">
        <v>14234</v>
      </c>
      <c r="AF110" s="1034" t="s">
        <v>14233</v>
      </c>
      <c r="AG110" s="1034" t="s">
        <v>14232</v>
      </c>
      <c r="AH110" s="1037"/>
      <c r="AI110" s="1080"/>
      <c r="AJ110" s="1079" t="s">
        <v>12427</v>
      </c>
      <c r="AK110" s="1034" t="s">
        <v>60</v>
      </c>
      <c r="AL110" s="1034" t="s">
        <v>61</v>
      </c>
      <c r="AM110" s="1034"/>
      <c r="AN110" s="1034"/>
      <c r="AO110" s="1034"/>
    </row>
    <row r="111" spans="1:41" ht="102.75" thickBot="1">
      <c r="A111" s="1034">
        <v>36</v>
      </c>
      <c r="B111" s="780" t="s">
        <v>13928</v>
      </c>
      <c r="C111" s="1033" t="s">
        <v>14231</v>
      </c>
      <c r="D111" s="1034">
        <v>2017006189</v>
      </c>
      <c r="E111" s="1064" t="s">
        <v>73</v>
      </c>
      <c r="F111" t="s">
        <v>699</v>
      </c>
      <c r="G111" t="s">
        <v>13045</v>
      </c>
      <c r="H111" t="s">
        <v>701</v>
      </c>
      <c r="I111" s="1034" t="s">
        <v>4691</v>
      </c>
      <c r="J111" s="1047" t="s">
        <v>14170</v>
      </c>
      <c r="K111" s="1075" t="s">
        <v>14230</v>
      </c>
      <c r="L111" s="1083">
        <v>7011134129</v>
      </c>
      <c r="M111" s="1077">
        <v>66.7</v>
      </c>
      <c r="N111" s="1073" t="s">
        <v>126</v>
      </c>
      <c r="O111" s="1037">
        <v>58</v>
      </c>
      <c r="P111" s="1034" t="s">
        <v>109</v>
      </c>
      <c r="Q111" s="1037" t="s">
        <v>50</v>
      </c>
      <c r="R111" s="1040" t="s">
        <v>51</v>
      </c>
      <c r="S111" s="1040" t="s">
        <v>51</v>
      </c>
      <c r="T111" s="1040" t="s">
        <v>51</v>
      </c>
      <c r="U111" s="1052">
        <v>7.4</v>
      </c>
      <c r="V111" s="1052"/>
      <c r="W111" s="1034"/>
      <c r="X111" s="1034"/>
      <c r="Y111" s="1034"/>
      <c r="Z111" s="1034"/>
      <c r="AA111" s="1034"/>
      <c r="AB111" s="1036"/>
      <c r="AC111" s="1034" t="s">
        <v>52</v>
      </c>
      <c r="AD111" s="1058" t="s">
        <v>53</v>
      </c>
      <c r="AE111" s="1057" t="s">
        <v>14229</v>
      </c>
      <c r="AF111" s="1081">
        <v>36289</v>
      </c>
      <c r="AG111" s="1037" t="s">
        <v>14228</v>
      </c>
      <c r="AH111" s="1037" t="s">
        <v>14227</v>
      </c>
      <c r="AI111" s="1080">
        <v>8588869568</v>
      </c>
      <c r="AJ111" s="1079" t="s">
        <v>12427</v>
      </c>
      <c r="AK111" s="1034" t="s">
        <v>60</v>
      </c>
      <c r="AL111" s="1034" t="s">
        <v>61</v>
      </c>
      <c r="AM111" s="1034"/>
      <c r="AN111" s="1034"/>
      <c r="AO111" s="1034"/>
    </row>
    <row r="112" spans="1:41" ht="141" thickBot="1">
      <c r="A112" s="1034">
        <v>37</v>
      </c>
      <c r="B112" s="780" t="s">
        <v>13928</v>
      </c>
      <c r="C112" s="1033" t="s">
        <v>14226</v>
      </c>
      <c r="D112" s="1034">
        <v>2017002739</v>
      </c>
      <c r="E112" s="1064" t="s">
        <v>73</v>
      </c>
      <c r="F112" t="s">
        <v>699</v>
      </c>
      <c r="G112" t="s">
        <v>13045</v>
      </c>
      <c r="H112" t="s">
        <v>701</v>
      </c>
      <c r="I112" s="1034" t="s">
        <v>4691</v>
      </c>
      <c r="J112" s="1047" t="s">
        <v>14170</v>
      </c>
      <c r="K112" s="1075" t="s">
        <v>14225</v>
      </c>
      <c r="L112" s="1078"/>
      <c r="M112" s="1037">
        <v>74</v>
      </c>
      <c r="N112" s="1073" t="s">
        <v>50</v>
      </c>
      <c r="O112" s="1037">
        <v>71.2</v>
      </c>
      <c r="P112" s="1034" t="s">
        <v>109</v>
      </c>
      <c r="Q112" s="1037" t="s">
        <v>50</v>
      </c>
      <c r="R112" s="1040" t="s">
        <v>51</v>
      </c>
      <c r="S112" s="1040" t="s">
        <v>51</v>
      </c>
      <c r="T112" s="1040" t="s">
        <v>51</v>
      </c>
      <c r="U112" s="1052">
        <v>8.5</v>
      </c>
      <c r="V112" s="1052"/>
      <c r="W112" s="1034"/>
      <c r="X112" s="1034"/>
      <c r="Y112" s="1034"/>
      <c r="Z112" s="1034"/>
      <c r="AA112" s="1034"/>
      <c r="AB112" s="1036"/>
      <c r="AC112" s="1034" t="s">
        <v>52</v>
      </c>
      <c r="AD112" s="1058" t="s">
        <v>53</v>
      </c>
      <c r="AE112" s="1082" t="s">
        <v>14224</v>
      </c>
      <c r="AF112" s="1081">
        <v>35612</v>
      </c>
      <c r="AG112" s="1037" t="s">
        <v>14223</v>
      </c>
      <c r="AH112" s="1037" t="s">
        <v>14222</v>
      </c>
      <c r="AI112" s="1080">
        <v>9045484201</v>
      </c>
      <c r="AJ112" s="1079" t="s">
        <v>12427</v>
      </c>
      <c r="AK112" s="1034" t="s">
        <v>178</v>
      </c>
      <c r="AL112" s="1034" t="s">
        <v>61</v>
      </c>
      <c r="AM112" s="1034"/>
      <c r="AN112" s="1034"/>
      <c r="AO112" s="1034"/>
    </row>
    <row r="113" spans="1:41" ht="77.25" thickBot="1">
      <c r="A113" s="1034">
        <v>38</v>
      </c>
      <c r="B113" s="780" t="s">
        <v>13928</v>
      </c>
      <c r="C113" s="1033" t="s">
        <v>14221</v>
      </c>
      <c r="D113" s="1034">
        <v>2017002742</v>
      </c>
      <c r="E113" s="1064" t="s">
        <v>73</v>
      </c>
      <c r="F113" t="s">
        <v>699</v>
      </c>
      <c r="G113" t="s">
        <v>13045</v>
      </c>
      <c r="H113" t="s">
        <v>701</v>
      </c>
      <c r="I113" s="1034" t="s">
        <v>4691</v>
      </c>
      <c r="J113" s="1047" t="s">
        <v>14170</v>
      </c>
      <c r="K113" s="1075" t="s">
        <v>14220</v>
      </c>
      <c r="L113" s="1079">
        <v>7988300041</v>
      </c>
      <c r="M113" s="1034">
        <v>7.4</v>
      </c>
      <c r="N113" s="1047" t="s">
        <v>50</v>
      </c>
      <c r="O113" s="1034">
        <v>6.4</v>
      </c>
      <c r="P113" s="1034" t="s">
        <v>109</v>
      </c>
      <c r="Q113" s="1034" t="s">
        <v>50</v>
      </c>
      <c r="R113" s="1040" t="s">
        <v>51</v>
      </c>
      <c r="S113" s="1040" t="s">
        <v>51</v>
      </c>
      <c r="T113" s="1040" t="s">
        <v>51</v>
      </c>
      <c r="U113" s="1052"/>
      <c r="V113" s="1052"/>
      <c r="W113" s="1034"/>
      <c r="X113" s="1034"/>
      <c r="Y113" s="1034"/>
      <c r="Z113" s="1034"/>
      <c r="AA113" s="1034"/>
      <c r="AB113" s="1036"/>
      <c r="AC113" s="1034" t="s">
        <v>52</v>
      </c>
      <c r="AD113" s="1058" t="s">
        <v>53</v>
      </c>
      <c r="AE113" s="1038" t="s">
        <v>14219</v>
      </c>
      <c r="AF113" s="1046">
        <v>36172</v>
      </c>
      <c r="AG113" s="1034" t="s">
        <v>14218</v>
      </c>
      <c r="AH113" s="1034" t="s">
        <v>14217</v>
      </c>
      <c r="AI113" s="1080"/>
      <c r="AJ113" s="1079" t="s">
        <v>12427</v>
      </c>
      <c r="AK113" s="1034" t="s">
        <v>60</v>
      </c>
      <c r="AL113" s="1034" t="s">
        <v>61</v>
      </c>
      <c r="AM113" s="1034"/>
      <c r="AN113" s="1034"/>
      <c r="AO113" s="1034" t="s">
        <v>1410</v>
      </c>
    </row>
    <row r="114" spans="1:41" ht="43.5" thickBot="1">
      <c r="A114" s="1034">
        <v>39</v>
      </c>
      <c r="B114" s="780" t="s">
        <v>13928</v>
      </c>
      <c r="C114" s="1033" t="s">
        <v>14216</v>
      </c>
      <c r="D114" s="1034">
        <v>2017006543</v>
      </c>
      <c r="E114" s="1064" t="s">
        <v>73</v>
      </c>
      <c r="F114" t="s">
        <v>699</v>
      </c>
      <c r="G114" t="s">
        <v>13045</v>
      </c>
      <c r="H114" t="s">
        <v>701</v>
      </c>
      <c r="I114" s="1034" t="s">
        <v>4691</v>
      </c>
      <c r="J114" s="1047" t="s">
        <v>14170</v>
      </c>
      <c r="K114" s="1075" t="s">
        <v>14215</v>
      </c>
      <c r="L114" s="1078"/>
      <c r="M114" s="1037"/>
      <c r="N114" s="1073"/>
      <c r="O114" s="1037"/>
      <c r="P114" s="1034" t="s">
        <v>109</v>
      </c>
      <c r="Q114" s="1037"/>
      <c r="R114" s="1040" t="s">
        <v>51</v>
      </c>
      <c r="S114" s="1040" t="s">
        <v>51</v>
      </c>
      <c r="T114" s="1040" t="s">
        <v>51</v>
      </c>
      <c r="U114" s="1052"/>
      <c r="V114" s="1052"/>
      <c r="W114" s="1034"/>
      <c r="X114" s="1034"/>
      <c r="Y114" s="1034"/>
      <c r="Z114" s="1034"/>
      <c r="AA114" s="1034"/>
      <c r="AB114" s="1036"/>
      <c r="AC114" s="1034" t="s">
        <v>52</v>
      </c>
      <c r="AD114" s="1058" t="s">
        <v>53</v>
      </c>
      <c r="AE114" s="1074"/>
      <c r="AF114" s="1037"/>
      <c r="AG114" s="1037"/>
      <c r="AH114" s="1037"/>
      <c r="AI114" s="1077"/>
      <c r="AJ114" s="1037"/>
      <c r="AK114" s="1034" t="s">
        <v>60</v>
      </c>
      <c r="AL114" s="1034" t="s">
        <v>61</v>
      </c>
      <c r="AM114" s="1034"/>
      <c r="AN114" s="1044"/>
      <c r="AO114" s="1044" t="s">
        <v>1410</v>
      </c>
    </row>
    <row r="115" spans="1:41" ht="77.25" thickBot="1">
      <c r="A115" s="1034">
        <v>40</v>
      </c>
      <c r="B115" s="780" t="s">
        <v>13928</v>
      </c>
      <c r="C115" s="1033" t="s">
        <v>14214</v>
      </c>
      <c r="D115" s="1034">
        <v>2017014512</v>
      </c>
      <c r="E115" s="1034" t="s">
        <v>44</v>
      </c>
      <c r="F115" t="s">
        <v>699</v>
      </c>
      <c r="G115" t="s">
        <v>13045</v>
      </c>
      <c r="H115" t="s">
        <v>701</v>
      </c>
      <c r="I115" s="1034" t="s">
        <v>4691</v>
      </c>
      <c r="J115" s="1047" t="s">
        <v>14170</v>
      </c>
      <c r="K115" s="1075" t="s">
        <v>14213</v>
      </c>
      <c r="L115" s="1076" t="s">
        <v>14212</v>
      </c>
      <c r="M115" s="1037">
        <v>78</v>
      </c>
      <c r="N115" s="1073" t="s">
        <v>716</v>
      </c>
      <c r="O115" s="1037">
        <v>65</v>
      </c>
      <c r="P115" s="1034" t="s">
        <v>109</v>
      </c>
      <c r="Q115" s="1037" t="s">
        <v>716</v>
      </c>
      <c r="R115" s="1040" t="s">
        <v>51</v>
      </c>
      <c r="S115" s="1040" t="s">
        <v>51</v>
      </c>
      <c r="T115" s="1040" t="s">
        <v>51</v>
      </c>
      <c r="U115" s="1052">
        <v>3.8</v>
      </c>
      <c r="V115" s="1052"/>
      <c r="W115" s="1034"/>
      <c r="X115" s="1034"/>
      <c r="Y115" s="1034"/>
      <c r="Z115" s="1034"/>
      <c r="AA115" s="1034"/>
      <c r="AB115" s="1036"/>
      <c r="AC115" s="1034" t="s">
        <v>52</v>
      </c>
      <c r="AD115" s="1058" t="s">
        <v>53</v>
      </c>
      <c r="AE115" s="1057" t="s">
        <v>14211</v>
      </c>
      <c r="AF115" s="1037" t="s">
        <v>14210</v>
      </c>
      <c r="AG115" s="1037" t="s">
        <v>14209</v>
      </c>
      <c r="AH115" s="1037" t="s">
        <v>14208</v>
      </c>
      <c r="AI115" s="1053" t="s">
        <v>14207</v>
      </c>
      <c r="AJ115" s="1034" t="s">
        <v>12427</v>
      </c>
      <c r="AK115" s="1034" t="s">
        <v>60</v>
      </c>
      <c r="AL115" s="1034" t="s">
        <v>61</v>
      </c>
      <c r="AM115" s="1034"/>
      <c r="AN115" s="1034"/>
      <c r="AO115" s="1034"/>
    </row>
    <row r="116" spans="1:41" ht="77.25" thickBot="1">
      <c r="A116" s="1034">
        <v>41</v>
      </c>
      <c r="B116" s="780" t="s">
        <v>13928</v>
      </c>
      <c r="C116" s="1033" t="s">
        <v>14206</v>
      </c>
      <c r="D116" s="1034">
        <v>2017013552</v>
      </c>
      <c r="E116" s="1064" t="s">
        <v>73</v>
      </c>
      <c r="F116" t="s">
        <v>699</v>
      </c>
      <c r="G116" t="s">
        <v>13045</v>
      </c>
      <c r="H116" t="s">
        <v>701</v>
      </c>
      <c r="I116" s="1034" t="s">
        <v>4691</v>
      </c>
      <c r="J116" s="1047" t="s">
        <v>14170</v>
      </c>
      <c r="K116" s="1075" t="s">
        <v>14205</v>
      </c>
      <c r="L116" s="1046"/>
      <c r="M116" s="1034">
        <v>7.8</v>
      </c>
      <c r="N116" s="1047" t="s">
        <v>50</v>
      </c>
      <c r="O116" s="1034">
        <v>72</v>
      </c>
      <c r="P116" s="1034" t="s">
        <v>109</v>
      </c>
      <c r="Q116" s="1034" t="s">
        <v>126</v>
      </c>
      <c r="R116" s="1040" t="s">
        <v>51</v>
      </c>
      <c r="S116" s="1040" t="s">
        <v>51</v>
      </c>
      <c r="T116" s="1040" t="s">
        <v>51</v>
      </c>
      <c r="U116" s="1052" t="s">
        <v>10626</v>
      </c>
      <c r="V116" s="1052"/>
      <c r="W116" s="1034"/>
      <c r="X116" s="1034"/>
      <c r="Y116" s="1034"/>
      <c r="Z116" s="1034"/>
      <c r="AA116" s="1034"/>
      <c r="AB116" s="1036"/>
      <c r="AC116" s="1034" t="s">
        <v>52</v>
      </c>
      <c r="AD116" s="1058" t="s">
        <v>53</v>
      </c>
      <c r="AE116" s="1038" t="s">
        <v>14204</v>
      </c>
      <c r="AF116" s="1046"/>
      <c r="AG116" s="1034" t="s">
        <v>14203</v>
      </c>
      <c r="AH116" s="1034" t="s">
        <v>14202</v>
      </c>
      <c r="AI116" s="1034">
        <v>8700287418</v>
      </c>
      <c r="AJ116" s="1034" t="s">
        <v>150</v>
      </c>
      <c r="AK116" s="1034" t="s">
        <v>60</v>
      </c>
      <c r="AL116" s="1034" t="s">
        <v>61</v>
      </c>
      <c r="AM116" s="1034"/>
      <c r="AN116" s="1034"/>
      <c r="AO116" s="1034"/>
    </row>
    <row r="117" spans="1:41" ht="43.5" thickBot="1">
      <c r="A117" s="1034">
        <v>42</v>
      </c>
      <c r="B117" s="780" t="s">
        <v>13928</v>
      </c>
      <c r="C117" s="1033" t="s">
        <v>14201</v>
      </c>
      <c r="D117" s="1034">
        <v>2017014351</v>
      </c>
      <c r="E117" s="1064" t="s">
        <v>73</v>
      </c>
      <c r="F117" t="s">
        <v>699</v>
      </c>
      <c r="G117" t="s">
        <v>13045</v>
      </c>
      <c r="H117" t="s">
        <v>701</v>
      </c>
      <c r="I117" s="1034" t="s">
        <v>4691</v>
      </c>
      <c r="J117" s="1047" t="s">
        <v>14170</v>
      </c>
      <c r="K117" s="1075" t="s">
        <v>14200</v>
      </c>
      <c r="L117" s="1053" t="s">
        <v>14194</v>
      </c>
      <c r="M117" s="1037">
        <v>85.5</v>
      </c>
      <c r="N117" s="1073" t="s">
        <v>14199</v>
      </c>
      <c r="O117" s="1037">
        <v>60.6</v>
      </c>
      <c r="P117" s="1034" t="s">
        <v>109</v>
      </c>
      <c r="Q117" s="1037" t="s">
        <v>14199</v>
      </c>
      <c r="R117" s="1040" t="s">
        <v>51</v>
      </c>
      <c r="S117" s="1040" t="s">
        <v>51</v>
      </c>
      <c r="T117" s="1040" t="s">
        <v>51</v>
      </c>
      <c r="U117" s="1052">
        <v>6.65</v>
      </c>
      <c r="V117" s="1052"/>
      <c r="W117" s="1034"/>
      <c r="X117" s="1034"/>
      <c r="Y117" s="1034"/>
      <c r="Z117" s="1034"/>
      <c r="AA117" s="1034"/>
      <c r="AB117" s="1036"/>
      <c r="AC117" s="1034" t="s">
        <v>52</v>
      </c>
      <c r="AD117" s="1058" t="s">
        <v>53</v>
      </c>
      <c r="AE117" s="1074" t="s">
        <v>14198</v>
      </c>
      <c r="AF117" s="1037" t="s">
        <v>14197</v>
      </c>
      <c r="AG117" s="1037" t="s">
        <v>14196</v>
      </c>
      <c r="AH117" s="1037" t="s">
        <v>14195</v>
      </c>
      <c r="AI117" s="1053" t="s">
        <v>14194</v>
      </c>
      <c r="AJ117" s="1034" t="s">
        <v>12427</v>
      </c>
      <c r="AK117" s="1034" t="s">
        <v>14193</v>
      </c>
      <c r="AL117" s="1034" t="s">
        <v>14007</v>
      </c>
      <c r="AM117" s="1034"/>
      <c r="AN117" s="1034"/>
      <c r="AO117" s="1034"/>
    </row>
    <row r="118" spans="1:41" ht="217.5" thickBot="1">
      <c r="A118" s="1034">
        <v>43</v>
      </c>
      <c r="B118" s="780" t="s">
        <v>13928</v>
      </c>
      <c r="C118" s="1033" t="s">
        <v>14192</v>
      </c>
      <c r="D118" s="1034">
        <v>2017004664</v>
      </c>
      <c r="E118" s="1064" t="s">
        <v>73</v>
      </c>
      <c r="F118" t="s">
        <v>699</v>
      </c>
      <c r="G118" t="s">
        <v>13045</v>
      </c>
      <c r="H118" t="s">
        <v>701</v>
      </c>
      <c r="I118" s="1034" t="s">
        <v>4691</v>
      </c>
      <c r="J118" s="1047" t="s">
        <v>14170</v>
      </c>
      <c r="K118" s="1045" t="s">
        <v>14191</v>
      </c>
      <c r="L118" s="1037">
        <v>8448616306</v>
      </c>
      <c r="M118" s="1037">
        <v>85.5</v>
      </c>
      <c r="N118" s="1073" t="s">
        <v>50</v>
      </c>
      <c r="O118" s="1037">
        <v>69.8</v>
      </c>
      <c r="P118" s="1034" t="s">
        <v>109</v>
      </c>
      <c r="Q118" s="1037" t="s">
        <v>50</v>
      </c>
      <c r="R118" s="1040" t="s">
        <v>51</v>
      </c>
      <c r="S118" s="1040" t="s">
        <v>51</v>
      </c>
      <c r="T118" s="1040" t="s">
        <v>51</v>
      </c>
      <c r="U118" s="1052">
        <v>7.5</v>
      </c>
      <c r="V118" s="1052"/>
      <c r="W118" s="1034"/>
      <c r="X118" s="1034"/>
      <c r="Y118" s="1034"/>
      <c r="Z118" s="1034"/>
      <c r="AA118" s="1034"/>
      <c r="AB118" s="1036"/>
      <c r="AC118" s="1034" t="s">
        <v>52</v>
      </c>
      <c r="AD118" s="1058" t="s">
        <v>53</v>
      </c>
      <c r="AE118" s="1057" t="s">
        <v>14190</v>
      </c>
      <c r="AF118" s="1037" t="s">
        <v>14189</v>
      </c>
      <c r="AG118" s="1037" t="s">
        <v>14188</v>
      </c>
      <c r="AH118" s="1037" t="s">
        <v>14187</v>
      </c>
      <c r="AI118" s="1053" t="s">
        <v>14186</v>
      </c>
      <c r="AJ118" s="1034" t="s">
        <v>12427</v>
      </c>
      <c r="AK118" s="1034" t="s">
        <v>60</v>
      </c>
      <c r="AL118" s="1034" t="s">
        <v>61</v>
      </c>
      <c r="AM118" s="1034"/>
      <c r="AN118" s="1034"/>
      <c r="AO118" s="1034"/>
    </row>
    <row r="119" spans="1:41" ht="90" thickBot="1">
      <c r="A119" s="1034">
        <v>44</v>
      </c>
      <c r="B119" s="780" t="s">
        <v>13928</v>
      </c>
      <c r="C119" s="1042" t="s">
        <v>14185</v>
      </c>
      <c r="D119" s="1034">
        <v>2017006206</v>
      </c>
      <c r="E119" s="1064" t="s">
        <v>73</v>
      </c>
      <c r="F119" t="s">
        <v>699</v>
      </c>
      <c r="G119" t="s">
        <v>13045</v>
      </c>
      <c r="H119" t="s">
        <v>701</v>
      </c>
      <c r="I119" s="1034" t="s">
        <v>4691</v>
      </c>
      <c r="J119" s="1034" t="s">
        <v>14170</v>
      </c>
      <c r="K119" s="1041" t="s">
        <v>14184</v>
      </c>
      <c r="L119" s="1034"/>
      <c r="M119" s="1034">
        <v>75</v>
      </c>
      <c r="N119" s="1047" t="s">
        <v>50</v>
      </c>
      <c r="O119" s="1034">
        <v>68.5</v>
      </c>
      <c r="P119" s="1034" t="s">
        <v>109</v>
      </c>
      <c r="Q119" s="1034" t="s">
        <v>50</v>
      </c>
      <c r="R119" s="1040" t="s">
        <v>51</v>
      </c>
      <c r="S119" s="1040" t="s">
        <v>51</v>
      </c>
      <c r="T119" s="1040" t="s">
        <v>51</v>
      </c>
      <c r="U119" s="1052">
        <v>6.75</v>
      </c>
      <c r="V119" s="1052"/>
      <c r="W119" s="1034"/>
      <c r="X119" s="1034"/>
      <c r="Y119" s="1034"/>
      <c r="Z119" s="1034"/>
      <c r="AA119" s="1034"/>
      <c r="AB119" s="1036"/>
      <c r="AC119" s="1034" t="s">
        <v>52</v>
      </c>
      <c r="AD119" s="1058" t="s">
        <v>53</v>
      </c>
      <c r="AE119" s="1038" t="s">
        <v>14183</v>
      </c>
      <c r="AF119" s="1034" t="s">
        <v>14182</v>
      </c>
      <c r="AG119" s="1034" t="s">
        <v>14181</v>
      </c>
      <c r="AH119" s="1034" t="s">
        <v>14180</v>
      </c>
      <c r="AI119" s="1034">
        <v>9560622377</v>
      </c>
      <c r="AJ119" s="1034" t="s">
        <v>12427</v>
      </c>
      <c r="AK119" s="1034" t="s">
        <v>60</v>
      </c>
      <c r="AL119" s="1034" t="s">
        <v>61</v>
      </c>
      <c r="AM119" s="1034"/>
      <c r="AN119" s="1034"/>
      <c r="AO119" s="1034"/>
    </row>
    <row r="120" spans="1:41" ht="51.75" thickBot="1">
      <c r="A120" s="1034">
        <v>45</v>
      </c>
      <c r="B120" s="780" t="s">
        <v>13928</v>
      </c>
      <c r="C120" s="1072" t="s">
        <v>14179</v>
      </c>
      <c r="D120" s="1071">
        <v>2017015346</v>
      </c>
      <c r="E120" s="1034" t="s">
        <v>44</v>
      </c>
      <c r="F120" t="s">
        <v>699</v>
      </c>
      <c r="G120" t="s">
        <v>13045</v>
      </c>
      <c r="H120" t="s">
        <v>701</v>
      </c>
      <c r="I120" s="1034" t="s">
        <v>4691</v>
      </c>
      <c r="J120" s="1047" t="s">
        <v>14170</v>
      </c>
      <c r="K120" s="1070" t="s">
        <v>14178</v>
      </c>
      <c r="L120" s="1059"/>
      <c r="M120" s="1059"/>
      <c r="N120" s="1069"/>
      <c r="O120" s="1059">
        <v>50</v>
      </c>
      <c r="P120" s="1034" t="s">
        <v>109</v>
      </c>
      <c r="Q120" s="1068" t="s">
        <v>14177</v>
      </c>
      <c r="R120" s="1040" t="s">
        <v>51</v>
      </c>
      <c r="S120" s="1040" t="s">
        <v>51</v>
      </c>
      <c r="T120" s="1040" t="s">
        <v>51</v>
      </c>
      <c r="U120" s="1052">
        <v>7.65</v>
      </c>
      <c r="V120" s="1052"/>
      <c r="W120" s="1034"/>
      <c r="X120" s="1034"/>
      <c r="Y120" s="1034"/>
      <c r="Z120" s="1034"/>
      <c r="AA120" s="1034"/>
      <c r="AB120" s="1036"/>
      <c r="AC120" s="1034" t="s">
        <v>52</v>
      </c>
      <c r="AD120" s="1058" t="s">
        <v>53</v>
      </c>
      <c r="AE120" s="1057" t="s">
        <v>14176</v>
      </c>
      <c r="AF120" s="1037" t="s">
        <v>14175</v>
      </c>
      <c r="AG120" s="1037" t="s">
        <v>14174</v>
      </c>
      <c r="AH120" s="1037"/>
      <c r="AI120" s="1037"/>
      <c r="AJ120" s="1056"/>
      <c r="AK120" s="1034" t="s">
        <v>14173</v>
      </c>
      <c r="AL120" s="1033" t="s">
        <v>14172</v>
      </c>
      <c r="AM120" s="1033"/>
      <c r="AN120" s="1055"/>
      <c r="AO120" s="1054"/>
    </row>
    <row r="121" spans="1:41" ht="90" thickBot="1">
      <c r="A121" s="1067">
        <v>46</v>
      </c>
      <c r="B121" s="780" t="s">
        <v>13928</v>
      </c>
      <c r="C121" s="1066" t="s">
        <v>14171</v>
      </c>
      <c r="D121" s="1065">
        <v>2017015567</v>
      </c>
      <c r="E121" s="1064" t="s">
        <v>73</v>
      </c>
      <c r="F121" t="s">
        <v>699</v>
      </c>
      <c r="G121" t="s">
        <v>13045</v>
      </c>
      <c r="H121" t="s">
        <v>701</v>
      </c>
      <c r="I121" s="1034" t="s">
        <v>4691</v>
      </c>
      <c r="J121" s="1047" t="s">
        <v>14170</v>
      </c>
      <c r="K121" s="1063" t="s">
        <v>14169</v>
      </c>
      <c r="L121" s="1062" t="s">
        <v>14168</v>
      </c>
      <c r="M121" s="1061">
        <v>56.2</v>
      </c>
      <c r="N121" s="1060" t="s">
        <v>716</v>
      </c>
      <c r="O121" s="1059">
        <v>62.6</v>
      </c>
      <c r="P121" s="1034" t="s">
        <v>109</v>
      </c>
      <c r="Q121" s="1037" t="s">
        <v>14167</v>
      </c>
      <c r="R121" s="1040"/>
      <c r="S121" s="1040"/>
      <c r="T121" s="1040"/>
      <c r="U121" s="1052">
        <v>2.8</v>
      </c>
      <c r="V121" s="1052"/>
      <c r="W121" s="1034"/>
      <c r="X121" s="1034"/>
      <c r="Y121" s="1034"/>
      <c r="Z121" s="1034"/>
      <c r="AA121" s="1034"/>
      <c r="AB121" s="1036"/>
      <c r="AC121" s="1034" t="s">
        <v>52</v>
      </c>
      <c r="AD121" s="1058" t="s">
        <v>53</v>
      </c>
      <c r="AE121" s="1057" t="s">
        <v>14166</v>
      </c>
      <c r="AF121" s="1037" t="s">
        <v>14165</v>
      </c>
      <c r="AG121" s="1037" t="s">
        <v>14164</v>
      </c>
      <c r="AH121" s="1037" t="s">
        <v>14163</v>
      </c>
      <c r="AI121" s="1037">
        <v>9835288649</v>
      </c>
      <c r="AJ121" s="1056" t="s">
        <v>150</v>
      </c>
      <c r="AK121" s="1034" t="s">
        <v>178</v>
      </c>
      <c r="AL121" s="1034" t="s">
        <v>61</v>
      </c>
      <c r="AM121" s="1050"/>
      <c r="AN121" s="1055"/>
      <c r="AO121" s="1054"/>
    </row>
    <row r="122" spans="1:41" ht="153.75" thickBot="1">
      <c r="A122" s="1034">
        <v>1</v>
      </c>
      <c r="B122" s="780" t="s">
        <v>13928</v>
      </c>
      <c r="C122" s="1050" t="s">
        <v>14162</v>
      </c>
      <c r="D122" s="1034">
        <v>2017012078</v>
      </c>
      <c r="E122" s="1034" t="s">
        <v>73</v>
      </c>
      <c r="F122" t="s">
        <v>3246</v>
      </c>
      <c r="G122" t="s">
        <v>13926</v>
      </c>
      <c r="H122" t="s">
        <v>3248</v>
      </c>
      <c r="I122" s="1034" t="s">
        <v>13925</v>
      </c>
      <c r="J122" s="1034" t="s">
        <v>13924</v>
      </c>
      <c r="K122" s="1045" t="s">
        <v>14161</v>
      </c>
      <c r="L122" s="1034">
        <v>8010435833</v>
      </c>
      <c r="M122" s="1034">
        <v>6.4</v>
      </c>
      <c r="N122" s="1047" t="s">
        <v>50</v>
      </c>
      <c r="O122" s="1034">
        <v>58</v>
      </c>
      <c r="P122" s="1034" t="s">
        <v>49</v>
      </c>
      <c r="Q122" s="1034" t="s">
        <v>50</v>
      </c>
      <c r="R122" s="1040" t="s">
        <v>51</v>
      </c>
      <c r="S122" s="1040" t="s">
        <v>51</v>
      </c>
      <c r="T122" s="1040" t="s">
        <v>51</v>
      </c>
      <c r="U122" s="1034">
        <v>6.3040000000000003</v>
      </c>
      <c r="V122" s="1034"/>
      <c r="W122" s="1034"/>
      <c r="X122" s="1034"/>
      <c r="Y122" s="1034"/>
      <c r="Z122" s="1034"/>
      <c r="AA122" s="1034"/>
      <c r="AB122" s="1034"/>
      <c r="AC122" s="1034" t="s">
        <v>52</v>
      </c>
      <c r="AD122" s="1039" t="s">
        <v>53</v>
      </c>
      <c r="AE122" s="1038" t="s">
        <v>14160</v>
      </c>
      <c r="AF122" s="1039" t="s">
        <v>3768</v>
      </c>
      <c r="AG122" s="1034" t="s">
        <v>14159</v>
      </c>
      <c r="AH122" s="1034" t="s">
        <v>14158</v>
      </c>
      <c r="AI122" s="1034" t="s">
        <v>14157</v>
      </c>
      <c r="AJ122" s="1034">
        <v>8130929381</v>
      </c>
      <c r="AK122" s="1034" t="s">
        <v>150</v>
      </c>
      <c r="AL122" s="1034" t="s">
        <v>14047</v>
      </c>
      <c r="AM122" s="1034" t="s">
        <v>61</v>
      </c>
      <c r="AN122" s="1034"/>
      <c r="AO122" s="1034"/>
    </row>
    <row r="123" spans="1:41" ht="43.5" thickBot="1">
      <c r="A123" s="1034">
        <v>2</v>
      </c>
      <c r="B123" s="780" t="s">
        <v>13928</v>
      </c>
      <c r="C123" t="s">
        <v>14156</v>
      </c>
      <c r="D123" t="s">
        <v>14155</v>
      </c>
      <c r="E123" s="1034" t="s">
        <v>73</v>
      </c>
      <c r="F123" t="s">
        <v>3246</v>
      </c>
      <c r="G123" t="s">
        <v>13926</v>
      </c>
      <c r="H123" t="s">
        <v>3248</v>
      </c>
      <c r="I123" s="1034" t="s">
        <v>13925</v>
      </c>
      <c r="J123" s="1034" t="s">
        <v>13924</v>
      </c>
      <c r="K123" s="1045" t="s">
        <v>14154</v>
      </c>
      <c r="L123" s="1034">
        <v>7042422412</v>
      </c>
      <c r="M123" s="1034">
        <v>80</v>
      </c>
      <c r="N123" s="1047" t="s">
        <v>50</v>
      </c>
      <c r="O123" s="1034">
        <v>60</v>
      </c>
      <c r="P123" s="1034" t="s">
        <v>109</v>
      </c>
      <c r="Q123" s="1034" t="s">
        <v>50</v>
      </c>
      <c r="R123" s="1040" t="s">
        <v>51</v>
      </c>
      <c r="S123" s="1040" t="s">
        <v>51</v>
      </c>
      <c r="T123" s="1040" t="s">
        <v>51</v>
      </c>
      <c r="U123" s="1034">
        <v>7.13</v>
      </c>
      <c r="V123" s="1034"/>
      <c r="W123" s="1034"/>
      <c r="X123" s="1034"/>
      <c r="Y123" s="1034"/>
      <c r="Z123" s="1034"/>
      <c r="AA123" s="1034"/>
      <c r="AB123" s="1034"/>
      <c r="AC123" s="1034" t="s">
        <v>52</v>
      </c>
      <c r="AD123" s="1039" t="s">
        <v>53</v>
      </c>
      <c r="AE123" s="1042" t="s">
        <v>14153</v>
      </c>
      <c r="AF123" s="1034" t="s">
        <v>14152</v>
      </c>
      <c r="AG123" s="1034" t="s">
        <v>14151</v>
      </c>
      <c r="AH123" s="1034" t="s">
        <v>14150</v>
      </c>
      <c r="AI123" s="1034" t="s">
        <v>14149</v>
      </c>
      <c r="AJ123" s="1034"/>
      <c r="AK123" s="1034" t="s">
        <v>12427</v>
      </c>
      <c r="AL123" s="1034" t="s">
        <v>60</v>
      </c>
      <c r="AM123" s="1034" t="s">
        <v>61</v>
      </c>
      <c r="AN123" s="1034"/>
      <c r="AO123" s="1034"/>
    </row>
    <row r="124" spans="1:41" ht="115.5" thickBot="1">
      <c r="A124" s="1034">
        <v>3</v>
      </c>
      <c r="B124" s="780" t="s">
        <v>13928</v>
      </c>
      <c r="C124" t="s">
        <v>14148</v>
      </c>
      <c r="D124" s="1034">
        <v>2017012357</v>
      </c>
      <c r="E124" s="1034" t="s">
        <v>73</v>
      </c>
      <c r="F124" t="s">
        <v>3246</v>
      </c>
      <c r="G124" t="s">
        <v>13926</v>
      </c>
      <c r="H124" t="s">
        <v>3248</v>
      </c>
      <c r="I124" s="1034" t="s">
        <v>13925</v>
      </c>
      <c r="J124" s="1034" t="s">
        <v>13924</v>
      </c>
      <c r="K124" s="1045" t="s">
        <v>14147</v>
      </c>
      <c r="L124" s="1034">
        <v>9958847122</v>
      </c>
      <c r="M124" s="1034">
        <v>88</v>
      </c>
      <c r="N124" s="1047" t="s">
        <v>50</v>
      </c>
      <c r="O124" s="1034">
        <v>64</v>
      </c>
      <c r="P124" s="1034" t="s">
        <v>109</v>
      </c>
      <c r="Q124" s="1034" t="s">
        <v>50</v>
      </c>
      <c r="R124" s="1040" t="s">
        <v>51</v>
      </c>
      <c r="S124" s="1040" t="s">
        <v>51</v>
      </c>
      <c r="T124" s="1040" t="s">
        <v>51</v>
      </c>
      <c r="U124" s="1034">
        <v>8.6519999999999992</v>
      </c>
      <c r="V124" s="1034"/>
      <c r="W124" s="1034"/>
      <c r="X124" s="1034"/>
      <c r="Y124" s="1034"/>
      <c r="Z124" s="1034"/>
      <c r="AA124" s="1034"/>
      <c r="AB124" s="1034"/>
      <c r="AC124" s="1034" t="s">
        <v>52</v>
      </c>
      <c r="AD124" s="1039" t="s">
        <v>53</v>
      </c>
      <c r="AE124" s="1038" t="s">
        <v>14146</v>
      </c>
      <c r="AF124" s="1039" t="s">
        <v>3768</v>
      </c>
      <c r="AG124" s="1046">
        <v>35836</v>
      </c>
      <c r="AH124" s="1034" t="s">
        <v>14145</v>
      </c>
      <c r="AI124" s="1034" t="s">
        <v>14144</v>
      </c>
      <c r="AJ124" s="1034">
        <v>9009776900</v>
      </c>
      <c r="AK124" s="1034" t="s">
        <v>12427</v>
      </c>
      <c r="AL124" s="1034" t="s">
        <v>60</v>
      </c>
      <c r="AM124" s="1034" t="s">
        <v>61</v>
      </c>
      <c r="AN124" s="1034"/>
      <c r="AO124" s="1034"/>
    </row>
    <row r="125" spans="1:41" ht="43.5" thickBot="1">
      <c r="A125" s="1034">
        <v>4</v>
      </c>
      <c r="B125" s="780" t="s">
        <v>13928</v>
      </c>
      <c r="C125" t="s">
        <v>14143</v>
      </c>
      <c r="D125" t="s">
        <v>14142</v>
      </c>
      <c r="E125" s="1034" t="s">
        <v>73</v>
      </c>
      <c r="F125" t="s">
        <v>3246</v>
      </c>
      <c r="G125" t="s">
        <v>13926</v>
      </c>
      <c r="H125" t="s">
        <v>3248</v>
      </c>
      <c r="I125" s="1034" t="s">
        <v>13925</v>
      </c>
      <c r="J125" s="1034" t="s">
        <v>13924</v>
      </c>
      <c r="K125" s="1045" t="s">
        <v>14141</v>
      </c>
      <c r="L125" s="1034">
        <v>7887024754</v>
      </c>
      <c r="M125" s="1034">
        <v>86</v>
      </c>
      <c r="N125" s="1047" t="s">
        <v>50</v>
      </c>
      <c r="O125" s="1034">
        <v>88</v>
      </c>
      <c r="P125" s="1034" t="s">
        <v>109</v>
      </c>
      <c r="Q125" s="1034" t="s">
        <v>50</v>
      </c>
      <c r="R125" s="1040" t="s">
        <v>51</v>
      </c>
      <c r="S125" s="1040" t="s">
        <v>51</v>
      </c>
      <c r="T125" s="1040" t="s">
        <v>51</v>
      </c>
      <c r="U125" s="1034">
        <v>8.2609999999999992</v>
      </c>
      <c r="V125" s="1034"/>
      <c r="W125" s="1034"/>
      <c r="X125" s="1034"/>
      <c r="Y125" s="1034"/>
      <c r="Z125" s="1034"/>
      <c r="AA125" s="1034"/>
      <c r="AB125" s="1034"/>
      <c r="AC125" s="1034" t="s">
        <v>52</v>
      </c>
      <c r="AD125" s="1039" t="s">
        <v>53</v>
      </c>
      <c r="AE125" s="1042" t="s">
        <v>14140</v>
      </c>
      <c r="AF125" s="1034" t="s">
        <v>3768</v>
      </c>
      <c r="AG125" s="1046">
        <v>35916</v>
      </c>
      <c r="AH125" s="1034" t="s">
        <v>14139</v>
      </c>
      <c r="AI125" s="1034" t="s">
        <v>14138</v>
      </c>
      <c r="AJ125" s="1037"/>
      <c r="AK125" s="1034" t="s">
        <v>12427</v>
      </c>
      <c r="AL125" s="1034" t="s">
        <v>60</v>
      </c>
      <c r="AM125" s="1034" t="s">
        <v>61</v>
      </c>
      <c r="AN125" s="1034"/>
      <c r="AO125" s="1034"/>
    </row>
    <row r="126" spans="1:41" ht="43.5" thickBot="1">
      <c r="A126" s="1034">
        <v>5</v>
      </c>
      <c r="B126" s="780" t="s">
        <v>13928</v>
      </c>
      <c r="C126" t="s">
        <v>14137</v>
      </c>
      <c r="D126" t="s">
        <v>14136</v>
      </c>
      <c r="E126" s="1034" t="s">
        <v>73</v>
      </c>
      <c r="F126" t="s">
        <v>3246</v>
      </c>
      <c r="G126" t="s">
        <v>13926</v>
      </c>
      <c r="H126" t="s">
        <v>3248</v>
      </c>
      <c r="I126" s="1034" t="s">
        <v>13925</v>
      </c>
      <c r="J126" s="1034" t="s">
        <v>13924</v>
      </c>
      <c r="K126" s="1045" t="s">
        <v>14135</v>
      </c>
      <c r="L126" s="1034">
        <v>7463068876</v>
      </c>
      <c r="M126" s="1034">
        <v>6</v>
      </c>
      <c r="N126" s="1047" t="s">
        <v>50</v>
      </c>
      <c r="O126" s="1034">
        <v>60</v>
      </c>
      <c r="P126" s="1034" t="s">
        <v>109</v>
      </c>
      <c r="Q126" s="1034" t="s">
        <v>716</v>
      </c>
      <c r="R126" s="1040" t="s">
        <v>51</v>
      </c>
      <c r="S126" s="1040" t="s">
        <v>51</v>
      </c>
      <c r="T126" s="1040" t="s">
        <v>51</v>
      </c>
      <c r="U126" s="1034">
        <v>6.2169999999999996</v>
      </c>
      <c r="V126" s="1034"/>
      <c r="W126" s="1034"/>
      <c r="X126" s="1034"/>
      <c r="Y126" s="1034"/>
      <c r="Z126" s="1034"/>
      <c r="AA126" s="1034"/>
      <c r="AB126" s="1034"/>
      <c r="AC126" s="1034" t="s">
        <v>52</v>
      </c>
      <c r="AD126" s="1039" t="s">
        <v>53</v>
      </c>
      <c r="AE126" s="1042" t="s">
        <v>14134</v>
      </c>
      <c r="AF126" s="1034" t="s">
        <v>13939</v>
      </c>
      <c r="AG126" s="1046">
        <v>35560</v>
      </c>
      <c r="AH126" s="1034" t="s">
        <v>14133</v>
      </c>
      <c r="AI126" s="1034" t="s">
        <v>14132</v>
      </c>
      <c r="AJ126" s="1037"/>
      <c r="AK126" s="1034" t="s">
        <v>150</v>
      </c>
      <c r="AL126" s="1034" t="s">
        <v>60</v>
      </c>
      <c r="AM126" s="1034" t="s">
        <v>61</v>
      </c>
      <c r="AN126" s="1034"/>
      <c r="AO126" s="1034"/>
    </row>
    <row r="127" spans="1:41" ht="43.5" thickBot="1">
      <c r="A127" s="1034">
        <v>6</v>
      </c>
      <c r="B127" s="780" t="s">
        <v>13928</v>
      </c>
      <c r="C127" s="1050" t="s">
        <v>14131</v>
      </c>
      <c r="D127" s="1034">
        <v>2017004868</v>
      </c>
      <c r="E127" s="1034" t="s">
        <v>44</v>
      </c>
      <c r="F127" t="s">
        <v>3246</v>
      </c>
      <c r="G127" t="s">
        <v>13926</v>
      </c>
      <c r="H127" t="s">
        <v>3248</v>
      </c>
      <c r="I127" s="1034" t="s">
        <v>13925</v>
      </c>
      <c r="J127" s="1034" t="s">
        <v>13924</v>
      </c>
      <c r="K127" s="1045" t="s">
        <v>14130</v>
      </c>
      <c r="L127" s="1034">
        <v>9097283076</v>
      </c>
      <c r="M127" s="1034">
        <v>68.3</v>
      </c>
      <c r="N127" s="1047" t="s">
        <v>14021</v>
      </c>
      <c r="O127" s="1034">
        <v>72</v>
      </c>
      <c r="P127" s="1034" t="s">
        <v>109</v>
      </c>
      <c r="Q127" s="1034" t="s">
        <v>50</v>
      </c>
      <c r="R127" s="1040" t="s">
        <v>51</v>
      </c>
      <c r="S127" s="1040" t="s">
        <v>51</v>
      </c>
      <c r="T127" s="1040" t="s">
        <v>51</v>
      </c>
      <c r="U127" s="1034">
        <v>6.13</v>
      </c>
      <c r="V127" s="1034"/>
      <c r="W127" s="1034"/>
      <c r="X127" s="1034"/>
      <c r="Y127" s="1034"/>
      <c r="Z127" s="1034"/>
      <c r="AA127" s="1034"/>
      <c r="AB127" s="1034"/>
      <c r="AC127" s="1034" t="s">
        <v>52</v>
      </c>
      <c r="AD127" s="1039" t="s">
        <v>53</v>
      </c>
      <c r="AE127" s="1042" t="s">
        <v>14129</v>
      </c>
      <c r="AF127" s="1034" t="s">
        <v>14128</v>
      </c>
      <c r="AG127" s="1046">
        <v>36406</v>
      </c>
      <c r="AH127" s="1034" t="s">
        <v>14127</v>
      </c>
      <c r="AI127" s="1034" t="s">
        <v>14126</v>
      </c>
      <c r="AJ127" s="1034">
        <v>7857883258</v>
      </c>
      <c r="AK127" s="1034" t="s">
        <v>150</v>
      </c>
      <c r="AL127" s="1034" t="s">
        <v>60</v>
      </c>
      <c r="AM127" s="1034" t="s">
        <v>61</v>
      </c>
      <c r="AN127" s="1034"/>
      <c r="AO127" s="1034"/>
    </row>
    <row r="128" spans="1:41" ht="141" thickBot="1">
      <c r="A128" s="1034">
        <v>7</v>
      </c>
      <c r="B128" s="780" t="s">
        <v>13928</v>
      </c>
      <c r="C128" t="s">
        <v>14125</v>
      </c>
      <c r="D128">
        <v>2017008763</v>
      </c>
      <c r="E128" s="1034" t="s">
        <v>73</v>
      </c>
      <c r="F128" t="s">
        <v>3246</v>
      </c>
      <c r="G128" t="s">
        <v>13926</v>
      </c>
      <c r="H128" t="s">
        <v>3248</v>
      </c>
      <c r="I128" s="1034" t="s">
        <v>13925</v>
      </c>
      <c r="J128" s="1034" t="s">
        <v>13924</v>
      </c>
      <c r="K128" s="1045" t="s">
        <v>14124</v>
      </c>
      <c r="L128" s="1034">
        <v>8477921336</v>
      </c>
      <c r="M128" s="1034">
        <v>64.17</v>
      </c>
      <c r="N128" s="1047" t="s">
        <v>3768</v>
      </c>
      <c r="O128" s="1034">
        <v>54</v>
      </c>
      <c r="P128" s="1034" t="s">
        <v>109</v>
      </c>
      <c r="Q128" s="1034" t="s">
        <v>3768</v>
      </c>
      <c r="R128" s="1040" t="s">
        <v>51</v>
      </c>
      <c r="S128" s="1040" t="s">
        <v>51</v>
      </c>
      <c r="T128" s="1040" t="s">
        <v>51</v>
      </c>
      <c r="U128" s="1034"/>
      <c r="V128" s="1034"/>
      <c r="W128" s="1034"/>
      <c r="X128" s="1034"/>
      <c r="Y128" s="1034"/>
      <c r="Z128" s="1034"/>
      <c r="AA128" s="1034"/>
      <c r="AB128" s="1034"/>
      <c r="AC128" s="1053"/>
      <c r="AD128" s="1039" t="s">
        <v>53</v>
      </c>
      <c r="AE128" s="1038" t="s">
        <v>14123</v>
      </c>
      <c r="AF128" s="1039" t="s">
        <v>3768</v>
      </c>
      <c r="AG128" s="1046">
        <v>35774</v>
      </c>
      <c r="AH128" s="1034" t="s">
        <v>14122</v>
      </c>
      <c r="AI128" s="1034" t="s">
        <v>14121</v>
      </c>
      <c r="AJ128" s="1034"/>
      <c r="AK128" s="1034" t="s">
        <v>12427</v>
      </c>
      <c r="AL128" s="1034" t="s">
        <v>60</v>
      </c>
      <c r="AM128" s="1034" t="s">
        <v>61</v>
      </c>
      <c r="AN128" s="1034"/>
      <c r="AO128" s="1034" t="s">
        <v>1410</v>
      </c>
    </row>
    <row r="129" spans="1:41" ht="77.25" thickBot="1">
      <c r="A129" s="1034">
        <v>8</v>
      </c>
      <c r="B129" s="780" t="s">
        <v>13928</v>
      </c>
      <c r="C129" t="s">
        <v>14120</v>
      </c>
      <c r="D129">
        <v>2017015043</v>
      </c>
      <c r="E129" s="1034" t="s">
        <v>73</v>
      </c>
      <c r="F129" t="s">
        <v>3246</v>
      </c>
      <c r="G129" t="s">
        <v>13926</v>
      </c>
      <c r="H129" t="s">
        <v>3248</v>
      </c>
      <c r="I129" s="1034" t="s">
        <v>13925</v>
      </c>
      <c r="J129" s="1034" t="s">
        <v>13924</v>
      </c>
      <c r="K129" s="1045" t="s">
        <v>14119</v>
      </c>
      <c r="L129" s="1034">
        <v>7800042364</v>
      </c>
      <c r="M129" s="1034">
        <v>7.2</v>
      </c>
      <c r="N129" s="1047" t="s">
        <v>50</v>
      </c>
      <c r="O129" s="1034">
        <v>75</v>
      </c>
      <c r="P129" s="1034" t="s">
        <v>109</v>
      </c>
      <c r="Q129" s="1034" t="s">
        <v>3768</v>
      </c>
      <c r="R129" s="1040" t="s">
        <v>51</v>
      </c>
      <c r="S129" s="1040" t="s">
        <v>51</v>
      </c>
      <c r="T129" s="1040" t="s">
        <v>51</v>
      </c>
      <c r="U129" s="1034"/>
      <c r="V129" s="1034"/>
      <c r="W129" s="1034"/>
      <c r="X129" s="1034"/>
      <c r="Y129" s="1034"/>
      <c r="Z129" s="1034"/>
      <c r="AA129" s="1034"/>
      <c r="AB129" s="1034"/>
      <c r="AC129" s="1053"/>
      <c r="AD129" s="1039" t="s">
        <v>53</v>
      </c>
      <c r="AE129" s="1038" t="s">
        <v>14118</v>
      </c>
      <c r="AF129" s="1039" t="s">
        <v>3768</v>
      </c>
      <c r="AG129" s="1046" t="s">
        <v>14117</v>
      </c>
      <c r="AH129" s="1034" t="s">
        <v>14116</v>
      </c>
      <c r="AI129" s="1034" t="s">
        <v>14115</v>
      </c>
      <c r="AJ129" s="1034">
        <v>9711987896</v>
      </c>
      <c r="AK129" s="1034" t="s">
        <v>150</v>
      </c>
      <c r="AL129" s="1034" t="s">
        <v>178</v>
      </c>
      <c r="AM129" s="1034" t="s">
        <v>61</v>
      </c>
      <c r="AN129" s="1034"/>
      <c r="AO129" s="1034" t="s">
        <v>1410</v>
      </c>
    </row>
    <row r="130" spans="1:41" ht="141" thickBot="1">
      <c r="A130" s="1034">
        <v>9</v>
      </c>
      <c r="B130" s="780" t="s">
        <v>13928</v>
      </c>
      <c r="C130" t="s">
        <v>14114</v>
      </c>
      <c r="D130" t="s">
        <v>14113</v>
      </c>
      <c r="E130" s="1034" t="s">
        <v>73</v>
      </c>
      <c r="F130" t="s">
        <v>3246</v>
      </c>
      <c r="G130" t="s">
        <v>13926</v>
      </c>
      <c r="H130" t="s">
        <v>3248</v>
      </c>
      <c r="I130" s="1034" t="s">
        <v>13925</v>
      </c>
      <c r="J130" s="1034" t="s">
        <v>13924</v>
      </c>
      <c r="K130" s="1045" t="s">
        <v>14112</v>
      </c>
      <c r="L130" s="1034">
        <v>9958410903</v>
      </c>
      <c r="M130" s="1034">
        <v>78</v>
      </c>
      <c r="N130" s="1047" t="s">
        <v>50</v>
      </c>
      <c r="O130" s="1034">
        <v>59.6</v>
      </c>
      <c r="P130" s="1034" t="s">
        <v>109</v>
      </c>
      <c r="Q130" s="1034" t="s">
        <v>50</v>
      </c>
      <c r="R130" s="1040" t="s">
        <v>51</v>
      </c>
      <c r="S130" s="1040" t="s">
        <v>51</v>
      </c>
      <c r="T130" s="1040" t="s">
        <v>51</v>
      </c>
      <c r="U130" s="1034">
        <v>6.8259999999999996</v>
      </c>
      <c r="V130" s="1034"/>
      <c r="W130" s="1034"/>
      <c r="X130" s="1034"/>
      <c r="Y130" s="1034"/>
      <c r="Z130" s="1034"/>
      <c r="AA130" s="1034"/>
      <c r="AB130" s="1034"/>
      <c r="AC130" s="1034" t="s">
        <v>52</v>
      </c>
      <c r="AD130" s="1039" t="s">
        <v>53</v>
      </c>
      <c r="AE130" s="1038" t="s">
        <v>14111</v>
      </c>
      <c r="AF130" s="1039" t="s">
        <v>14058</v>
      </c>
      <c r="AG130" s="1034" t="s">
        <v>14110</v>
      </c>
      <c r="AH130" s="1034" t="s">
        <v>14109</v>
      </c>
      <c r="AI130" s="1034" t="s">
        <v>14108</v>
      </c>
      <c r="AJ130" s="1037"/>
      <c r="AK130" s="1034" t="s">
        <v>12427</v>
      </c>
      <c r="AL130" s="1034" t="s">
        <v>60</v>
      </c>
      <c r="AM130" s="1034" t="s">
        <v>61</v>
      </c>
      <c r="AN130" s="1034"/>
      <c r="AO130" s="1034"/>
    </row>
    <row r="131" spans="1:41" ht="43.5" thickBot="1">
      <c r="A131" s="1034">
        <v>10</v>
      </c>
      <c r="B131" s="780" t="s">
        <v>13928</v>
      </c>
      <c r="C131" t="s">
        <v>14107</v>
      </c>
      <c r="D131" t="s">
        <v>14106</v>
      </c>
      <c r="E131" s="1034" t="s">
        <v>73</v>
      </c>
      <c r="F131" t="s">
        <v>3246</v>
      </c>
      <c r="G131" t="s">
        <v>13926</v>
      </c>
      <c r="H131" t="s">
        <v>3248</v>
      </c>
      <c r="I131" s="1034" t="s">
        <v>13925</v>
      </c>
      <c r="J131" s="1034" t="s">
        <v>13924</v>
      </c>
      <c r="K131" t="s">
        <v>14105</v>
      </c>
      <c r="L131" s="1034">
        <v>9350863895</v>
      </c>
      <c r="M131" s="1034">
        <v>7.4</v>
      </c>
      <c r="N131" s="1047" t="s">
        <v>50</v>
      </c>
      <c r="O131" s="1034">
        <v>48.6</v>
      </c>
      <c r="P131" s="1034" t="s">
        <v>49</v>
      </c>
      <c r="Q131" s="1034" t="s">
        <v>50</v>
      </c>
      <c r="R131" s="1040" t="s">
        <v>51</v>
      </c>
      <c r="S131" s="1040" t="s">
        <v>51</v>
      </c>
      <c r="T131" s="1040" t="s">
        <v>51</v>
      </c>
      <c r="U131" s="1034">
        <v>3.5649999999999999</v>
      </c>
      <c r="V131" s="1034"/>
      <c r="W131" s="1034"/>
      <c r="X131" s="1034"/>
      <c r="Y131" s="1034"/>
      <c r="Z131" s="1034"/>
      <c r="AA131" s="1034"/>
      <c r="AB131" s="1034"/>
      <c r="AC131" s="1034" t="s">
        <v>52</v>
      </c>
      <c r="AD131" s="1039" t="s">
        <v>53</v>
      </c>
      <c r="AE131" s="1042" t="s">
        <v>14104</v>
      </c>
      <c r="AF131" s="1034" t="s">
        <v>3768</v>
      </c>
      <c r="AG131" s="1034" t="s">
        <v>14103</v>
      </c>
      <c r="AH131" s="1034" t="s">
        <v>14102</v>
      </c>
      <c r="AI131" s="1034" t="s">
        <v>14101</v>
      </c>
      <c r="AJ131" s="1037"/>
      <c r="AK131" s="1034" t="s">
        <v>12427</v>
      </c>
      <c r="AL131" s="1034" t="s">
        <v>60</v>
      </c>
      <c r="AM131" s="1034" t="s">
        <v>61</v>
      </c>
      <c r="AN131" s="1034"/>
      <c r="AO131" s="1034"/>
    </row>
    <row r="132" spans="1:41" ht="43.5" thickBot="1">
      <c r="A132" s="1034">
        <v>11</v>
      </c>
      <c r="B132" s="780" t="s">
        <v>13928</v>
      </c>
      <c r="C132" s="1050" t="s">
        <v>14100</v>
      </c>
      <c r="D132" s="1052">
        <v>2017012365</v>
      </c>
      <c r="E132" s="1034" t="s">
        <v>73</v>
      </c>
      <c r="F132" t="s">
        <v>3246</v>
      </c>
      <c r="G132" t="s">
        <v>13926</v>
      </c>
      <c r="H132" t="s">
        <v>3248</v>
      </c>
      <c r="I132" s="1034" t="s">
        <v>13925</v>
      </c>
      <c r="J132" s="1034" t="s">
        <v>13924</v>
      </c>
      <c r="K132" t="s">
        <v>14099</v>
      </c>
      <c r="L132" s="1034">
        <v>9905553183</v>
      </c>
      <c r="M132" s="1034">
        <v>62.7</v>
      </c>
      <c r="N132" s="1047" t="s">
        <v>50</v>
      </c>
      <c r="O132" s="1034">
        <v>56.2</v>
      </c>
      <c r="P132" s="1034" t="s">
        <v>109</v>
      </c>
      <c r="Q132" s="1034" t="s">
        <v>716</v>
      </c>
      <c r="R132" s="1040" t="s">
        <v>51</v>
      </c>
      <c r="S132" s="1040" t="s">
        <v>51</v>
      </c>
      <c r="T132" s="1040" t="s">
        <v>51</v>
      </c>
      <c r="U132" s="1034">
        <v>5.13</v>
      </c>
      <c r="V132" s="1034"/>
      <c r="W132" s="1034"/>
      <c r="X132" s="1034"/>
      <c r="Y132" s="1034"/>
      <c r="Z132" s="1034"/>
      <c r="AA132" s="1034"/>
      <c r="AB132" s="1034"/>
      <c r="AC132" s="1034" t="s">
        <v>52</v>
      </c>
      <c r="AD132" s="1039" t="s">
        <v>53</v>
      </c>
      <c r="AE132" s="1042" t="s">
        <v>14098</v>
      </c>
      <c r="AF132" s="1034" t="s">
        <v>13939</v>
      </c>
      <c r="AG132" s="1034" t="s">
        <v>14097</v>
      </c>
      <c r="AH132" s="1034" t="s">
        <v>14096</v>
      </c>
      <c r="AI132" s="1034" t="s">
        <v>389</v>
      </c>
      <c r="AJ132" s="1034">
        <v>9386085711</v>
      </c>
      <c r="AK132" s="1034" t="s">
        <v>12427</v>
      </c>
      <c r="AL132" s="1034" t="s">
        <v>60</v>
      </c>
      <c r="AM132" s="1034" t="s">
        <v>61</v>
      </c>
      <c r="AN132" s="1034"/>
      <c r="AO132" s="1034"/>
    </row>
    <row r="133" spans="1:41" ht="43.5" thickBot="1">
      <c r="A133" s="1034">
        <v>12</v>
      </c>
      <c r="B133" s="780" t="s">
        <v>13928</v>
      </c>
      <c r="C133" t="s">
        <v>14095</v>
      </c>
      <c r="D133" t="s">
        <v>14094</v>
      </c>
      <c r="E133" s="1034" t="s">
        <v>73</v>
      </c>
      <c r="F133" t="s">
        <v>3246</v>
      </c>
      <c r="G133" t="s">
        <v>13926</v>
      </c>
      <c r="H133" t="s">
        <v>3248</v>
      </c>
      <c r="I133" s="1034" t="s">
        <v>13925</v>
      </c>
      <c r="J133" s="1034" t="s">
        <v>13924</v>
      </c>
      <c r="K133" s="1045" t="s">
        <v>14093</v>
      </c>
      <c r="L133" s="1034">
        <v>9654164515</v>
      </c>
      <c r="M133" s="1034">
        <v>55</v>
      </c>
      <c r="N133" s="1047" t="s">
        <v>50</v>
      </c>
      <c r="O133" s="1034">
        <v>56</v>
      </c>
      <c r="P133" s="1034" t="s">
        <v>49</v>
      </c>
      <c r="Q133" s="1034" t="s">
        <v>50</v>
      </c>
      <c r="R133" s="1040" t="s">
        <v>51</v>
      </c>
      <c r="S133" s="1040" t="s">
        <v>51</v>
      </c>
      <c r="T133" s="1040" t="s">
        <v>51</v>
      </c>
      <c r="U133" s="1034">
        <v>5.9130000000000003</v>
      </c>
      <c r="V133" s="1034"/>
      <c r="W133" s="1034"/>
      <c r="X133" s="1034"/>
      <c r="Y133" s="1034"/>
      <c r="Z133" s="1034"/>
      <c r="AA133" s="1034"/>
      <c r="AB133" s="1034"/>
      <c r="AC133" s="1034" t="s">
        <v>52</v>
      </c>
      <c r="AD133" s="1039" t="s">
        <v>53</v>
      </c>
      <c r="AE133" s="1042" t="s">
        <v>14092</v>
      </c>
      <c r="AF133" s="1034" t="s">
        <v>3768</v>
      </c>
      <c r="AG133" s="1034" t="s">
        <v>14091</v>
      </c>
      <c r="AH133" s="1034" t="s">
        <v>14090</v>
      </c>
      <c r="AI133" s="1034" t="s">
        <v>14089</v>
      </c>
      <c r="AJ133" s="1034">
        <v>9212451292</v>
      </c>
      <c r="AK133" s="1034" t="s">
        <v>12427</v>
      </c>
      <c r="AL133" s="1034" t="s">
        <v>60</v>
      </c>
      <c r="AM133" s="1034" t="s">
        <v>61</v>
      </c>
      <c r="AN133" s="1034"/>
      <c r="AO133" s="1034"/>
    </row>
    <row r="134" spans="1:41" ht="43.5" thickBot="1">
      <c r="A134" s="1034">
        <v>13</v>
      </c>
      <c r="B134" s="780" t="s">
        <v>13928</v>
      </c>
      <c r="C134" s="1033" t="s">
        <v>14088</v>
      </c>
      <c r="D134" s="1034">
        <v>2017008831</v>
      </c>
      <c r="E134" s="1034" t="s">
        <v>44</v>
      </c>
      <c r="F134" t="s">
        <v>3246</v>
      </c>
      <c r="G134" t="s">
        <v>13926</v>
      </c>
      <c r="H134" t="s">
        <v>3248</v>
      </c>
      <c r="I134" s="1034" t="s">
        <v>13925</v>
      </c>
      <c r="J134" s="1034" t="s">
        <v>13924</v>
      </c>
      <c r="K134" s="1045" t="s">
        <v>14087</v>
      </c>
      <c r="L134" s="1034">
        <v>8368251487</v>
      </c>
      <c r="M134" s="1034">
        <v>51.3</v>
      </c>
      <c r="N134" s="1047" t="s">
        <v>50</v>
      </c>
      <c r="O134" s="1034">
        <v>62.6</v>
      </c>
      <c r="P134" s="1034" t="s">
        <v>10625</v>
      </c>
      <c r="Q134" s="1034" t="s">
        <v>50</v>
      </c>
      <c r="R134" s="1040" t="s">
        <v>51</v>
      </c>
      <c r="S134" s="1040" t="s">
        <v>51</v>
      </c>
      <c r="T134" s="1040" t="s">
        <v>51</v>
      </c>
      <c r="U134" s="1034">
        <v>6.0869999999999997</v>
      </c>
      <c r="V134" s="1034"/>
      <c r="W134" s="1034"/>
      <c r="X134" s="1034"/>
      <c r="Y134" s="1034"/>
      <c r="Z134" s="1034"/>
      <c r="AA134" s="1034"/>
      <c r="AB134" s="1034"/>
      <c r="AC134" s="1034" t="s">
        <v>52</v>
      </c>
      <c r="AD134" s="1039" t="s">
        <v>53</v>
      </c>
      <c r="AE134" s="1042" t="s">
        <v>14086</v>
      </c>
      <c r="AF134" s="1034" t="s">
        <v>3768</v>
      </c>
      <c r="AG134" s="1034" t="s">
        <v>14085</v>
      </c>
      <c r="AH134" s="1034" t="s">
        <v>14084</v>
      </c>
      <c r="AI134" s="1034" t="s">
        <v>14083</v>
      </c>
      <c r="AJ134" s="1034">
        <v>9971873437</v>
      </c>
      <c r="AK134" s="1034" t="s">
        <v>150</v>
      </c>
      <c r="AL134" s="1034" t="s">
        <v>60</v>
      </c>
      <c r="AM134" s="1034" t="s">
        <v>61</v>
      </c>
      <c r="AN134" s="1034"/>
      <c r="AO134" s="1034"/>
    </row>
    <row r="135" spans="1:41" ht="43.5" thickBot="1">
      <c r="A135" s="1034">
        <v>14</v>
      </c>
      <c r="B135" s="780" t="s">
        <v>13928</v>
      </c>
      <c r="C135" t="s">
        <v>14082</v>
      </c>
      <c r="D135" t="s">
        <v>14081</v>
      </c>
      <c r="E135" s="1034" t="s">
        <v>73</v>
      </c>
      <c r="F135" t="s">
        <v>3246</v>
      </c>
      <c r="G135" t="s">
        <v>13926</v>
      </c>
      <c r="H135" t="s">
        <v>3248</v>
      </c>
      <c r="I135" s="1034" t="s">
        <v>13925</v>
      </c>
      <c r="J135" s="1034" t="s">
        <v>13924</v>
      </c>
      <c r="K135" s="1045" t="s">
        <v>14080</v>
      </c>
      <c r="L135" s="1034">
        <v>8059324855</v>
      </c>
      <c r="M135" s="1034">
        <v>5.6</v>
      </c>
      <c r="N135" s="1047" t="s">
        <v>50</v>
      </c>
      <c r="O135" s="1034">
        <v>46.6</v>
      </c>
      <c r="P135" s="1034" t="s">
        <v>109</v>
      </c>
      <c r="Q135" s="1034" t="s">
        <v>50</v>
      </c>
      <c r="R135" s="1040" t="s">
        <v>51</v>
      </c>
      <c r="S135" s="1040" t="s">
        <v>51</v>
      </c>
      <c r="T135" s="1040" t="s">
        <v>51</v>
      </c>
      <c r="U135" s="1034">
        <v>6</v>
      </c>
      <c r="V135" s="1034"/>
      <c r="W135" s="1034"/>
      <c r="X135" s="1034"/>
      <c r="Y135" s="1034"/>
      <c r="Z135" s="1034"/>
      <c r="AA135" s="1034"/>
      <c r="AB135" s="1034"/>
      <c r="AC135" s="1034" t="s">
        <v>52</v>
      </c>
      <c r="AD135" s="1039" t="s">
        <v>53</v>
      </c>
      <c r="AE135" s="1042" t="s">
        <v>14079</v>
      </c>
      <c r="AF135" s="1034" t="s">
        <v>14078</v>
      </c>
      <c r="AG135" s="1046">
        <v>35557</v>
      </c>
      <c r="AH135" s="1034" t="s">
        <v>14077</v>
      </c>
      <c r="AI135" s="1034" t="s">
        <v>14076</v>
      </c>
      <c r="AJ135" s="1037"/>
      <c r="AK135" s="1034" t="s">
        <v>12427</v>
      </c>
      <c r="AL135" s="1034" t="s">
        <v>60</v>
      </c>
      <c r="AM135" s="1034" t="s">
        <v>61</v>
      </c>
      <c r="AN135" s="1034"/>
      <c r="AO135" s="1034"/>
    </row>
    <row r="136" spans="1:41" ht="43.5" thickBot="1">
      <c r="A136" s="1034">
        <v>15</v>
      </c>
      <c r="B136" s="780" t="s">
        <v>13928</v>
      </c>
      <c r="C136" t="s">
        <v>14075</v>
      </c>
      <c r="D136" t="s">
        <v>14074</v>
      </c>
      <c r="E136" s="1034" t="s">
        <v>73</v>
      </c>
      <c r="F136" t="s">
        <v>3246</v>
      </c>
      <c r="G136" t="s">
        <v>13926</v>
      </c>
      <c r="H136" t="s">
        <v>3248</v>
      </c>
      <c r="I136" s="1034" t="s">
        <v>13925</v>
      </c>
      <c r="J136" s="1034" t="s">
        <v>13924</v>
      </c>
      <c r="K136" s="1045" t="s">
        <v>14073</v>
      </c>
      <c r="L136" s="1034">
        <v>8083030711</v>
      </c>
      <c r="M136" s="1034">
        <v>6.6</v>
      </c>
      <c r="N136" s="1047" t="s">
        <v>50</v>
      </c>
      <c r="O136" s="1034">
        <v>47</v>
      </c>
      <c r="P136" s="1034" t="s">
        <v>109</v>
      </c>
      <c r="Q136" s="1034" t="s">
        <v>716</v>
      </c>
      <c r="R136" s="1040" t="s">
        <v>51</v>
      </c>
      <c r="S136" s="1040" t="s">
        <v>51</v>
      </c>
      <c r="T136" s="1040" t="s">
        <v>51</v>
      </c>
      <c r="U136" s="1034">
        <v>4.9130000000000003</v>
      </c>
      <c r="V136" s="1034"/>
      <c r="W136" s="1034"/>
      <c r="X136" s="1034"/>
      <c r="Y136" s="1034"/>
      <c r="Z136" s="1034"/>
      <c r="AA136" s="1034"/>
      <c r="AB136" s="1034"/>
      <c r="AC136" s="1034" t="s">
        <v>52</v>
      </c>
      <c r="AD136" s="1039" t="s">
        <v>53</v>
      </c>
      <c r="AE136" s="1042" t="s">
        <v>14072</v>
      </c>
      <c r="AF136" s="1034" t="s">
        <v>14071</v>
      </c>
      <c r="AG136" s="1046">
        <v>36284</v>
      </c>
      <c r="AH136" s="1034" t="s">
        <v>14070</v>
      </c>
      <c r="AI136" s="1034" t="s">
        <v>14069</v>
      </c>
      <c r="AJ136" s="1037"/>
      <c r="AK136" s="1034" t="s">
        <v>150</v>
      </c>
      <c r="AL136" s="1034" t="s">
        <v>178</v>
      </c>
      <c r="AM136" s="1034" t="s">
        <v>61</v>
      </c>
      <c r="AN136" s="1034"/>
      <c r="AO136" s="1034"/>
    </row>
    <row r="137" spans="1:41" ht="43.5" thickBot="1">
      <c r="A137" s="1034">
        <v>16</v>
      </c>
      <c r="B137" s="780" t="s">
        <v>13928</v>
      </c>
      <c r="C137" t="s">
        <v>14068</v>
      </c>
      <c r="D137" t="s">
        <v>14067</v>
      </c>
      <c r="E137" s="1034" t="s">
        <v>73</v>
      </c>
      <c r="F137" t="s">
        <v>3246</v>
      </c>
      <c r="G137" t="s">
        <v>13926</v>
      </c>
      <c r="H137" t="s">
        <v>3248</v>
      </c>
      <c r="I137" s="1034" t="s">
        <v>13925</v>
      </c>
      <c r="J137" s="1034" t="s">
        <v>13924</v>
      </c>
      <c r="K137" s="1045" t="s">
        <v>14066</v>
      </c>
      <c r="L137" s="1034">
        <v>8800949192</v>
      </c>
      <c r="M137" s="1034">
        <v>7.1</v>
      </c>
      <c r="N137" s="1047" t="s">
        <v>50</v>
      </c>
      <c r="O137" s="1034">
        <v>50.8</v>
      </c>
      <c r="P137" s="1034" t="s">
        <v>109</v>
      </c>
      <c r="Q137" s="1034" t="s">
        <v>50</v>
      </c>
      <c r="R137" s="1040" t="s">
        <v>51</v>
      </c>
      <c r="S137" s="1040" t="s">
        <v>51</v>
      </c>
      <c r="T137" s="1040" t="s">
        <v>51</v>
      </c>
      <c r="U137" s="1048">
        <v>7.3479999999999999</v>
      </c>
      <c r="V137" s="1048"/>
      <c r="W137" s="1048"/>
      <c r="X137" s="1048"/>
      <c r="Y137" s="1048"/>
      <c r="Z137" s="1048"/>
      <c r="AA137" s="1048"/>
      <c r="AB137" s="1048"/>
      <c r="AC137" s="1034" t="s">
        <v>52</v>
      </c>
      <c r="AD137" s="1039" t="s">
        <v>53</v>
      </c>
      <c r="AE137" s="1042" t="s">
        <v>14065</v>
      </c>
      <c r="AF137" s="1034" t="s">
        <v>14058</v>
      </c>
      <c r="AG137" s="1034" t="s">
        <v>14064</v>
      </c>
      <c r="AH137" s="1034" t="s">
        <v>14063</v>
      </c>
      <c r="AI137" s="1034" t="s">
        <v>14062</v>
      </c>
      <c r="AJ137" s="1037"/>
      <c r="AK137" s="1034" t="s">
        <v>12427</v>
      </c>
      <c r="AL137" s="1034" t="s">
        <v>60</v>
      </c>
      <c r="AM137" s="1034" t="s">
        <v>61</v>
      </c>
      <c r="AN137" s="1048"/>
      <c r="AO137" s="1048"/>
    </row>
    <row r="138" spans="1:41" ht="43.5" thickBot="1">
      <c r="A138" s="1034">
        <v>17</v>
      </c>
      <c r="B138" s="780" t="s">
        <v>13928</v>
      </c>
      <c r="C138" t="s">
        <v>14061</v>
      </c>
      <c r="D138" s="1034">
        <v>2017002742</v>
      </c>
      <c r="E138" s="1048" t="s">
        <v>73</v>
      </c>
      <c r="F138" t="s">
        <v>3246</v>
      </c>
      <c r="G138" t="s">
        <v>13926</v>
      </c>
      <c r="H138" t="s">
        <v>3248</v>
      </c>
      <c r="I138" s="1048" t="s">
        <v>13925</v>
      </c>
      <c r="J138" s="1048" t="s">
        <v>13924</v>
      </c>
      <c r="K138" t="s">
        <v>14060</v>
      </c>
      <c r="L138" s="1048">
        <v>8743924046</v>
      </c>
      <c r="M138" s="1048">
        <v>8</v>
      </c>
      <c r="N138" t="s">
        <v>50</v>
      </c>
      <c r="O138" s="1048">
        <v>53.2</v>
      </c>
      <c r="P138" s="1048" t="s">
        <v>10625</v>
      </c>
      <c r="Q138" s="1048" t="s">
        <v>50</v>
      </c>
      <c r="R138" s="1040" t="s">
        <v>51</v>
      </c>
      <c r="S138" s="1040" t="s">
        <v>51</v>
      </c>
      <c r="T138" s="1040" t="s">
        <v>51</v>
      </c>
      <c r="U138" s="1034"/>
      <c r="V138" s="1034"/>
      <c r="W138" s="1034"/>
      <c r="X138" s="1034"/>
      <c r="Y138" s="1034"/>
      <c r="Z138" s="1034"/>
      <c r="AA138" s="1034"/>
      <c r="AB138" s="1034"/>
      <c r="AC138" s="1034"/>
      <c r="AE138" t="s">
        <v>14059</v>
      </c>
      <c r="AF138" s="1048" t="s">
        <v>14058</v>
      </c>
      <c r="AG138" s="1048" t="s">
        <v>14057</v>
      </c>
      <c r="AH138" s="1048" t="s">
        <v>14056</v>
      </c>
      <c r="AI138" s="1048" t="s">
        <v>14055</v>
      </c>
      <c r="AJ138" s="1037"/>
      <c r="AK138" s="1034" t="s">
        <v>12427</v>
      </c>
      <c r="AL138" s="1034" t="s">
        <v>60</v>
      </c>
      <c r="AM138" s="1034" t="s">
        <v>61</v>
      </c>
      <c r="AN138" s="1034"/>
      <c r="AO138" s="1048" t="s">
        <v>1410</v>
      </c>
    </row>
    <row r="139" spans="1:41" ht="43.5" thickBot="1">
      <c r="A139" s="1034">
        <v>18</v>
      </c>
      <c r="B139" s="780" t="s">
        <v>13928</v>
      </c>
      <c r="C139" s="1050" t="s">
        <v>14054</v>
      </c>
      <c r="D139" s="1051">
        <v>2017012977</v>
      </c>
      <c r="E139" s="1034" t="s">
        <v>73</v>
      </c>
      <c r="F139" t="s">
        <v>3246</v>
      </c>
      <c r="G139" t="s">
        <v>13926</v>
      </c>
      <c r="H139" t="s">
        <v>3248</v>
      </c>
      <c r="I139" s="1034" t="s">
        <v>13925</v>
      </c>
      <c r="J139" s="1034" t="s">
        <v>13924</v>
      </c>
      <c r="K139" s="1045" t="s">
        <v>14053</v>
      </c>
      <c r="L139" s="1034">
        <v>9910862557</v>
      </c>
      <c r="M139" s="1034">
        <v>60</v>
      </c>
      <c r="N139" s="1047" t="s">
        <v>50</v>
      </c>
      <c r="O139" s="1034">
        <v>74.400000000000006</v>
      </c>
      <c r="P139" s="1034" t="s">
        <v>109</v>
      </c>
      <c r="Q139" s="1034" t="s">
        <v>960</v>
      </c>
      <c r="R139" s="1040" t="s">
        <v>51</v>
      </c>
      <c r="S139" s="1040" t="s">
        <v>51</v>
      </c>
      <c r="T139" s="1040" t="s">
        <v>51</v>
      </c>
      <c r="U139" s="1034"/>
      <c r="V139" s="1034"/>
      <c r="W139" s="1034"/>
      <c r="X139" s="1034"/>
      <c r="Y139" s="1034"/>
      <c r="Z139" s="1034"/>
      <c r="AA139" s="1034"/>
      <c r="AB139" s="1034"/>
      <c r="AC139" s="1034" t="s">
        <v>52</v>
      </c>
      <c r="AD139" s="1039" t="s">
        <v>53</v>
      </c>
      <c r="AE139" s="1042" t="s">
        <v>14052</v>
      </c>
      <c r="AF139" s="1034" t="s">
        <v>14051</v>
      </c>
      <c r="AG139" s="1034" t="s">
        <v>14050</v>
      </c>
      <c r="AH139" s="1034" t="s">
        <v>14049</v>
      </c>
      <c r="AI139" s="1034" t="s">
        <v>14048</v>
      </c>
      <c r="AJ139" s="1037"/>
      <c r="AK139" s="1034" t="s">
        <v>150</v>
      </c>
      <c r="AL139" s="1034" t="s">
        <v>14047</v>
      </c>
      <c r="AM139" s="1034" t="s">
        <v>61</v>
      </c>
      <c r="AN139" s="1034"/>
      <c r="AO139" s="1034"/>
    </row>
    <row r="140" spans="1:41" ht="43.5" thickBot="1">
      <c r="A140" s="1034">
        <v>19</v>
      </c>
      <c r="B140" s="780" t="s">
        <v>13928</v>
      </c>
      <c r="C140" s="1033" t="s">
        <v>14046</v>
      </c>
      <c r="D140" s="1034">
        <v>2017011901</v>
      </c>
      <c r="E140" s="1034" t="s">
        <v>73</v>
      </c>
      <c r="F140" t="s">
        <v>3246</v>
      </c>
      <c r="G140" t="s">
        <v>13926</v>
      </c>
      <c r="H140" t="s">
        <v>3248</v>
      </c>
      <c r="I140" s="1034" t="s">
        <v>13925</v>
      </c>
      <c r="J140" s="1034" t="s">
        <v>13924</v>
      </c>
      <c r="K140" s="1045" t="s">
        <v>14045</v>
      </c>
      <c r="L140" s="1034">
        <v>8510000547</v>
      </c>
      <c r="M140" s="1034">
        <v>70.3</v>
      </c>
      <c r="N140" s="1047" t="s">
        <v>50</v>
      </c>
      <c r="O140" s="1034">
        <v>64.599999999999994</v>
      </c>
      <c r="P140" s="1034" t="s">
        <v>109</v>
      </c>
      <c r="Q140" s="1034" t="s">
        <v>960</v>
      </c>
      <c r="R140" s="1040" t="s">
        <v>51</v>
      </c>
      <c r="S140" s="1040" t="s">
        <v>51</v>
      </c>
      <c r="T140" s="1040" t="s">
        <v>51</v>
      </c>
      <c r="U140" s="1034">
        <v>5.9130000000000003</v>
      </c>
      <c r="V140" s="1034"/>
      <c r="W140" s="1034"/>
      <c r="X140" s="1034"/>
      <c r="Y140" s="1034"/>
      <c r="Z140" s="1034"/>
      <c r="AA140" s="1034"/>
      <c r="AB140" s="1034"/>
      <c r="AC140" s="1034" t="s">
        <v>52</v>
      </c>
      <c r="AD140" s="1039" t="s">
        <v>53</v>
      </c>
      <c r="AE140" s="1042" t="s">
        <v>14044</v>
      </c>
      <c r="AF140" s="1034" t="s">
        <v>3768</v>
      </c>
      <c r="AG140" s="1046">
        <v>36286</v>
      </c>
      <c r="AH140" s="1034" t="s">
        <v>14043</v>
      </c>
      <c r="AI140" s="1034" t="s">
        <v>14042</v>
      </c>
      <c r="AJ140" s="1037"/>
      <c r="AK140" s="1034" t="s">
        <v>150</v>
      </c>
      <c r="AL140" s="1034" t="s">
        <v>60</v>
      </c>
      <c r="AM140" s="1034" t="s">
        <v>61</v>
      </c>
      <c r="AN140" s="1034"/>
      <c r="AO140" s="1034"/>
    </row>
    <row r="141" spans="1:41" ht="102.75" thickBot="1">
      <c r="A141" s="1034">
        <v>20</v>
      </c>
      <c r="B141" s="780" t="s">
        <v>13928</v>
      </c>
      <c r="C141" t="s">
        <v>14041</v>
      </c>
      <c r="D141" t="s">
        <v>14040</v>
      </c>
      <c r="E141" s="1034" t="s">
        <v>73</v>
      </c>
      <c r="F141" t="s">
        <v>3246</v>
      </c>
      <c r="G141" t="s">
        <v>13926</v>
      </c>
      <c r="H141" t="s">
        <v>3248</v>
      </c>
      <c r="I141" s="1034" t="s">
        <v>13925</v>
      </c>
      <c r="J141" s="1034" t="s">
        <v>13924</v>
      </c>
      <c r="K141" s="1045" t="s">
        <v>14039</v>
      </c>
      <c r="L141" s="1034">
        <v>8130636201</v>
      </c>
      <c r="M141" s="1034">
        <v>60.3</v>
      </c>
      <c r="N141" s="1047" t="s">
        <v>14021</v>
      </c>
      <c r="O141" s="1034">
        <v>48.6</v>
      </c>
      <c r="P141" s="1034" t="s">
        <v>109</v>
      </c>
      <c r="Q141" s="1034" t="s">
        <v>14021</v>
      </c>
      <c r="R141" s="1040" t="s">
        <v>51</v>
      </c>
      <c r="S141" s="1040" t="s">
        <v>51</v>
      </c>
      <c r="T141" s="1040" t="s">
        <v>51</v>
      </c>
      <c r="U141" s="1034">
        <v>5.8259999999999996</v>
      </c>
      <c r="V141" s="1034"/>
      <c r="W141" s="1034"/>
      <c r="X141" s="1034"/>
      <c r="Y141" s="1034"/>
      <c r="Z141" s="1034"/>
      <c r="AA141" s="1034"/>
      <c r="AB141" s="1034"/>
      <c r="AC141" s="1034" t="s">
        <v>52</v>
      </c>
      <c r="AD141" s="1039" t="s">
        <v>53</v>
      </c>
      <c r="AE141" s="1038" t="s">
        <v>14038</v>
      </c>
      <c r="AF141" s="1039" t="s">
        <v>3768</v>
      </c>
      <c r="AG141" s="1034" t="s">
        <v>14037</v>
      </c>
      <c r="AH141" s="1034" t="s">
        <v>14036</v>
      </c>
      <c r="AI141" s="1034" t="s">
        <v>14035</v>
      </c>
      <c r="AJ141" s="1037"/>
      <c r="AK141" s="1034" t="s">
        <v>12427</v>
      </c>
      <c r="AL141" s="1034" t="s">
        <v>60</v>
      </c>
      <c r="AM141" s="1034" t="s">
        <v>61</v>
      </c>
      <c r="AN141" s="1034"/>
      <c r="AO141" s="1034"/>
    </row>
    <row r="142" spans="1:41" ht="90" thickBot="1">
      <c r="A142" s="1034">
        <v>21</v>
      </c>
      <c r="B142" s="780" t="s">
        <v>13928</v>
      </c>
      <c r="C142" t="s">
        <v>14034</v>
      </c>
      <c r="D142">
        <v>2017012275</v>
      </c>
      <c r="E142" s="1034" t="s">
        <v>44</v>
      </c>
      <c r="F142" t="s">
        <v>3246</v>
      </c>
      <c r="G142" t="s">
        <v>13926</v>
      </c>
      <c r="H142" t="s">
        <v>3248</v>
      </c>
      <c r="I142" s="1034" t="s">
        <v>13925</v>
      </c>
      <c r="J142" s="1034" t="s">
        <v>13924</v>
      </c>
      <c r="K142" s="1045" t="s">
        <v>14033</v>
      </c>
      <c r="L142" s="1034">
        <v>9891585862</v>
      </c>
      <c r="M142" s="1034">
        <v>64.400000000000006</v>
      </c>
      <c r="N142" t="s">
        <v>13977</v>
      </c>
      <c r="O142" s="1034">
        <v>55.5</v>
      </c>
      <c r="P142" s="1034"/>
      <c r="Q142" s="1039" t="s">
        <v>13976</v>
      </c>
      <c r="R142" s="1040" t="s">
        <v>51</v>
      </c>
      <c r="S142" s="1040" t="s">
        <v>51</v>
      </c>
      <c r="T142" s="1040" t="s">
        <v>51</v>
      </c>
      <c r="U142" s="1034">
        <v>6.609</v>
      </c>
      <c r="V142" s="1034"/>
      <c r="W142" s="1034"/>
      <c r="X142" s="1034"/>
      <c r="Y142" s="1034"/>
      <c r="Z142" s="1034"/>
      <c r="AA142" s="1034"/>
      <c r="AB142" s="1034"/>
      <c r="AC142" s="1034" t="s">
        <v>52</v>
      </c>
      <c r="AD142" s="1039" t="s">
        <v>53</v>
      </c>
      <c r="AE142" s="1042" t="s">
        <v>13975</v>
      </c>
      <c r="AF142" s="1034" t="s">
        <v>13970</v>
      </c>
      <c r="AG142" s="1046">
        <v>35924</v>
      </c>
      <c r="AH142" s="1034" t="s">
        <v>14032</v>
      </c>
      <c r="AI142" s="1034" t="s">
        <v>14031</v>
      </c>
      <c r="AJ142" s="1034">
        <v>975233935</v>
      </c>
      <c r="AK142" s="1037"/>
      <c r="AL142" s="1034" t="s">
        <v>13971</v>
      </c>
      <c r="AM142" s="1034" t="s">
        <v>13970</v>
      </c>
      <c r="AN142" s="1034"/>
      <c r="AO142" s="1034"/>
    </row>
    <row r="143" spans="1:41" ht="115.5" thickBot="1">
      <c r="A143" s="1034">
        <v>22</v>
      </c>
      <c r="B143" s="780" t="s">
        <v>13928</v>
      </c>
      <c r="C143" s="1033" t="s">
        <v>14030</v>
      </c>
      <c r="D143" s="1034">
        <v>2017013762</v>
      </c>
      <c r="E143" s="1034" t="s">
        <v>73</v>
      </c>
      <c r="F143" t="s">
        <v>3246</v>
      </c>
      <c r="G143" t="s">
        <v>13926</v>
      </c>
      <c r="H143" t="s">
        <v>3248</v>
      </c>
      <c r="I143" s="1034" t="s">
        <v>13925</v>
      </c>
      <c r="J143" s="1034" t="s">
        <v>13924</v>
      </c>
      <c r="K143" s="1045" t="s">
        <v>14029</v>
      </c>
      <c r="L143" s="1034">
        <v>9756292704</v>
      </c>
      <c r="M143" s="1034">
        <v>5.2</v>
      </c>
      <c r="N143" s="1047" t="s">
        <v>50</v>
      </c>
      <c r="O143" s="1034">
        <v>69.2</v>
      </c>
      <c r="P143" s="1034" t="s">
        <v>49</v>
      </c>
      <c r="Q143" s="1034" t="s">
        <v>50</v>
      </c>
      <c r="R143" s="1040" t="s">
        <v>51</v>
      </c>
      <c r="S143" s="1040" t="s">
        <v>51</v>
      </c>
      <c r="T143" s="1040" t="s">
        <v>51</v>
      </c>
      <c r="U143" s="1034">
        <v>5.8259999999999996</v>
      </c>
      <c r="V143" s="1034"/>
      <c r="W143" s="1034"/>
      <c r="X143" s="1034"/>
      <c r="Y143" s="1034"/>
      <c r="Z143" s="1034"/>
      <c r="AA143" s="1034"/>
      <c r="AB143" s="1034"/>
      <c r="AC143" s="1034" t="s">
        <v>52</v>
      </c>
      <c r="AD143" s="1039" t="s">
        <v>53</v>
      </c>
      <c r="AE143" s="1038" t="s">
        <v>14028</v>
      </c>
      <c r="AF143" s="1039" t="s">
        <v>14027</v>
      </c>
      <c r="AG143" s="1034" t="s">
        <v>14026</v>
      </c>
      <c r="AH143" s="1034" t="s">
        <v>14025</v>
      </c>
      <c r="AI143" s="1034" t="s">
        <v>14024</v>
      </c>
      <c r="AJ143" s="1034">
        <v>9927096579</v>
      </c>
      <c r="AK143" s="1034" t="s">
        <v>12427</v>
      </c>
      <c r="AL143" s="1034" t="s">
        <v>60</v>
      </c>
      <c r="AM143" s="1034" t="s">
        <v>61</v>
      </c>
      <c r="AN143" s="1034"/>
      <c r="AO143" s="1034"/>
    </row>
    <row r="144" spans="1:41" ht="115.5" thickBot="1">
      <c r="A144" s="1034">
        <v>23</v>
      </c>
      <c r="B144" s="780" t="s">
        <v>13928</v>
      </c>
      <c r="C144" s="1050" t="s">
        <v>14023</v>
      </c>
      <c r="D144" s="1034">
        <v>2017014074</v>
      </c>
      <c r="E144" s="1034" t="s">
        <v>73</v>
      </c>
      <c r="F144" t="s">
        <v>3246</v>
      </c>
      <c r="G144" t="s">
        <v>13926</v>
      </c>
      <c r="H144" t="s">
        <v>3248</v>
      </c>
      <c r="I144" s="1034" t="s">
        <v>13925</v>
      </c>
      <c r="J144" s="1034" t="s">
        <v>13924</v>
      </c>
      <c r="K144" s="1045" t="s">
        <v>14022</v>
      </c>
      <c r="L144" s="1034">
        <v>8433051252</v>
      </c>
      <c r="M144" s="1034">
        <v>80.67</v>
      </c>
      <c r="N144" s="1047" t="s">
        <v>14021</v>
      </c>
      <c r="O144" s="1034">
        <v>59.2</v>
      </c>
      <c r="P144" s="1034" t="s">
        <v>109</v>
      </c>
      <c r="Q144" s="1034" t="s">
        <v>14021</v>
      </c>
      <c r="R144" s="1040" t="s">
        <v>51</v>
      </c>
      <c r="S144" s="1040" t="s">
        <v>51</v>
      </c>
      <c r="T144" s="1040" t="s">
        <v>51</v>
      </c>
      <c r="U144" s="1034">
        <v>5.87</v>
      </c>
      <c r="V144" s="1034"/>
      <c r="W144" s="1034"/>
      <c r="X144" s="1034"/>
      <c r="Y144" s="1034"/>
      <c r="Z144" s="1034"/>
      <c r="AA144" s="1034"/>
      <c r="AB144" s="1034"/>
      <c r="AC144" s="1034" t="s">
        <v>52</v>
      </c>
      <c r="AD144" s="1039" t="s">
        <v>53</v>
      </c>
      <c r="AE144" s="1038" t="s">
        <v>14020</v>
      </c>
      <c r="AF144" s="1039" t="s">
        <v>14019</v>
      </c>
      <c r="AG144" s="1034" t="s">
        <v>14018</v>
      </c>
      <c r="AH144" s="1034" t="s">
        <v>14017</v>
      </c>
      <c r="AI144" s="1034" t="s">
        <v>14016</v>
      </c>
      <c r="AJ144" s="1034">
        <v>9456289108</v>
      </c>
      <c r="AK144" s="1034" t="s">
        <v>13950</v>
      </c>
      <c r="AL144" s="1034" t="s">
        <v>60</v>
      </c>
      <c r="AM144" s="1034" t="s">
        <v>61</v>
      </c>
      <c r="AN144" s="1034"/>
      <c r="AO144" s="1034"/>
    </row>
    <row r="145" spans="1:41" ht="43.5" thickBot="1">
      <c r="A145" s="1034">
        <v>24</v>
      </c>
      <c r="B145" s="780" t="s">
        <v>13928</v>
      </c>
      <c r="C145" t="s">
        <v>14015</v>
      </c>
      <c r="D145" t="s">
        <v>14014</v>
      </c>
      <c r="E145" s="1034" t="s">
        <v>73</v>
      </c>
      <c r="F145" t="s">
        <v>3246</v>
      </c>
      <c r="G145" t="s">
        <v>13926</v>
      </c>
      <c r="H145" t="s">
        <v>3248</v>
      </c>
      <c r="I145" s="1034" t="s">
        <v>13925</v>
      </c>
      <c r="J145" s="1034" t="s">
        <v>13924</v>
      </c>
      <c r="K145" t="s">
        <v>14013</v>
      </c>
      <c r="L145" s="1034">
        <v>9818421323</v>
      </c>
      <c r="M145" s="1034">
        <v>51.8</v>
      </c>
      <c r="N145" s="1047" t="s">
        <v>14012</v>
      </c>
      <c r="O145" s="1034" t="s">
        <v>14011</v>
      </c>
      <c r="P145" s="1034"/>
      <c r="Q145" s="1034"/>
      <c r="R145" s="1040" t="s">
        <v>51</v>
      </c>
      <c r="S145" s="1040" t="s">
        <v>51</v>
      </c>
      <c r="T145" s="1040" t="s">
        <v>51</v>
      </c>
      <c r="U145" s="1034">
        <v>6.13</v>
      </c>
      <c r="V145" s="1034"/>
      <c r="W145" s="1034"/>
      <c r="X145" s="1034"/>
      <c r="Y145" s="1034"/>
      <c r="Z145" s="1034"/>
      <c r="AA145" s="1034"/>
      <c r="AB145" s="1034"/>
      <c r="AC145" s="1034" t="s">
        <v>52</v>
      </c>
      <c r="AD145" s="1039" t="s">
        <v>53</v>
      </c>
      <c r="AE145" s="1042" t="s">
        <v>14010</v>
      </c>
      <c r="AF145" s="1034" t="s">
        <v>3768</v>
      </c>
      <c r="AG145" s="1046">
        <v>36225</v>
      </c>
      <c r="AH145" s="1034" t="s">
        <v>14009</v>
      </c>
      <c r="AI145" s="1034" t="s">
        <v>14008</v>
      </c>
      <c r="AJ145" s="1034">
        <f>977-9860729469</f>
        <v>-9860728492</v>
      </c>
      <c r="AK145" s="1037"/>
      <c r="AL145" s="1034" t="s">
        <v>11310</v>
      </c>
      <c r="AM145" s="1034" t="s">
        <v>14007</v>
      </c>
      <c r="AN145" s="1034"/>
      <c r="AO145" s="1034"/>
    </row>
    <row r="146" spans="1:41" ht="43.5" thickBot="1">
      <c r="A146" s="1034">
        <v>25</v>
      </c>
      <c r="B146" s="780" t="s">
        <v>13928</v>
      </c>
      <c r="C146" t="s">
        <v>14006</v>
      </c>
      <c r="D146" t="s">
        <v>14005</v>
      </c>
      <c r="E146" s="1034" t="s">
        <v>73</v>
      </c>
      <c r="F146" t="s">
        <v>3246</v>
      </c>
      <c r="G146" t="s">
        <v>13926</v>
      </c>
      <c r="H146" t="s">
        <v>3248</v>
      </c>
      <c r="I146" s="1034" t="s">
        <v>13925</v>
      </c>
      <c r="J146" s="1034" t="s">
        <v>13924</v>
      </c>
      <c r="K146" s="1045" t="s">
        <v>14004</v>
      </c>
      <c r="L146" s="1034">
        <v>7983275167</v>
      </c>
      <c r="M146" s="1034">
        <v>68.400000000000006</v>
      </c>
      <c r="N146" s="1047" t="s">
        <v>50</v>
      </c>
      <c r="O146" s="1034">
        <v>68.400000000000006</v>
      </c>
      <c r="P146" s="1034" t="s">
        <v>49</v>
      </c>
      <c r="Q146" s="1034" t="s">
        <v>1287</v>
      </c>
      <c r="R146" s="1040" t="s">
        <v>51</v>
      </c>
      <c r="S146" s="1040" t="s">
        <v>51</v>
      </c>
      <c r="T146" s="1040" t="s">
        <v>51</v>
      </c>
      <c r="U146" s="1034">
        <v>5.3040000000000003</v>
      </c>
      <c r="V146" s="1034"/>
      <c r="W146" s="1034"/>
      <c r="X146" s="1034"/>
      <c r="Y146" s="1034"/>
      <c r="Z146" s="1034"/>
      <c r="AA146" s="1034"/>
      <c r="AB146" s="1034"/>
      <c r="AC146" s="1034" t="s">
        <v>52</v>
      </c>
      <c r="AD146" s="1039" t="s">
        <v>53</v>
      </c>
      <c r="AE146" s="1042" t="s">
        <v>14003</v>
      </c>
      <c r="AF146" s="1034" t="s">
        <v>13939</v>
      </c>
      <c r="AG146" s="1034" t="s">
        <v>14002</v>
      </c>
      <c r="AH146" s="1034" t="s">
        <v>14001</v>
      </c>
      <c r="AI146" s="1034" t="s">
        <v>14000</v>
      </c>
      <c r="AJ146" s="1034">
        <v>7983275167</v>
      </c>
      <c r="AK146" s="1034" t="s">
        <v>13950</v>
      </c>
      <c r="AL146" s="1034" t="s">
        <v>60</v>
      </c>
      <c r="AM146" s="1034" t="s">
        <v>61</v>
      </c>
      <c r="AN146" s="1034"/>
      <c r="AO146" s="1034"/>
    </row>
    <row r="147" spans="1:41" ht="43.5" thickBot="1">
      <c r="A147" s="1034">
        <v>26</v>
      </c>
      <c r="B147" s="780" t="s">
        <v>13928</v>
      </c>
      <c r="C147" t="s">
        <v>13999</v>
      </c>
      <c r="D147" t="s">
        <v>13998</v>
      </c>
      <c r="E147" s="1034" t="s">
        <v>73</v>
      </c>
      <c r="F147" t="s">
        <v>3246</v>
      </c>
      <c r="G147" t="s">
        <v>13926</v>
      </c>
      <c r="H147" t="s">
        <v>3248</v>
      </c>
      <c r="I147" s="1034" t="s">
        <v>13925</v>
      </c>
      <c r="J147" s="1034" t="s">
        <v>13924</v>
      </c>
      <c r="K147" s="1045" t="s">
        <v>13997</v>
      </c>
      <c r="L147" s="1034">
        <v>8439395855</v>
      </c>
      <c r="M147" s="1034">
        <v>60.8</v>
      </c>
      <c r="N147" s="1047" t="s">
        <v>50</v>
      </c>
      <c r="O147" s="1034">
        <v>52.4</v>
      </c>
      <c r="P147" s="1034" t="s">
        <v>49</v>
      </c>
      <c r="Q147" s="1034" t="s">
        <v>50</v>
      </c>
      <c r="R147" s="1040" t="s">
        <v>51</v>
      </c>
      <c r="S147" s="1040" t="s">
        <v>51</v>
      </c>
      <c r="T147" s="1040" t="s">
        <v>51</v>
      </c>
      <c r="U147" s="1034">
        <v>6.4779999999999998</v>
      </c>
      <c r="V147" s="1034"/>
      <c r="W147" s="1034"/>
      <c r="X147" s="1034"/>
      <c r="Y147" s="1034"/>
      <c r="Z147" s="1034"/>
      <c r="AA147" s="1034"/>
      <c r="AB147" s="1034"/>
      <c r="AC147" s="1034" t="s">
        <v>52</v>
      </c>
      <c r="AD147" s="1039" t="s">
        <v>53</v>
      </c>
      <c r="AE147" s="1042" t="s">
        <v>13996</v>
      </c>
      <c r="AF147" s="1034" t="s">
        <v>13995</v>
      </c>
      <c r="AG147" s="1046">
        <v>35652</v>
      </c>
      <c r="AH147" s="1034" t="s">
        <v>13994</v>
      </c>
      <c r="AI147" s="1034" t="s">
        <v>13993</v>
      </c>
      <c r="AJ147" s="1034">
        <v>9411128341</v>
      </c>
      <c r="AK147" s="1034" t="s">
        <v>13950</v>
      </c>
      <c r="AL147" s="1034" t="s">
        <v>60</v>
      </c>
      <c r="AM147" s="1034" t="s">
        <v>61</v>
      </c>
      <c r="AN147" s="1034"/>
      <c r="AO147" s="1034"/>
    </row>
    <row r="148" spans="1:41" ht="102.75" thickBot="1">
      <c r="A148" s="1034">
        <v>27</v>
      </c>
      <c r="B148" s="780" t="s">
        <v>13928</v>
      </c>
      <c r="C148" s="1050" t="s">
        <v>13992</v>
      </c>
      <c r="D148" s="1034">
        <v>2017004692</v>
      </c>
      <c r="E148" s="1034" t="s">
        <v>73</v>
      </c>
      <c r="F148" t="s">
        <v>3246</v>
      </c>
      <c r="G148" t="s">
        <v>13926</v>
      </c>
      <c r="H148" t="s">
        <v>3248</v>
      </c>
      <c r="I148" s="1034" t="s">
        <v>13925</v>
      </c>
      <c r="J148" s="1034" t="s">
        <v>13924</v>
      </c>
      <c r="K148" s="1041" t="s">
        <v>13991</v>
      </c>
      <c r="L148" s="1034">
        <v>7859966420</v>
      </c>
      <c r="M148" s="1034">
        <v>57.6</v>
      </c>
      <c r="N148" s="1047" t="s">
        <v>50</v>
      </c>
      <c r="O148" s="1034">
        <v>61.4</v>
      </c>
      <c r="P148" s="1034" t="s">
        <v>49</v>
      </c>
      <c r="Q148" s="1034" t="s">
        <v>50</v>
      </c>
      <c r="R148" s="1040" t="s">
        <v>51</v>
      </c>
      <c r="S148" s="1040" t="s">
        <v>51</v>
      </c>
      <c r="T148" s="1040" t="s">
        <v>51</v>
      </c>
      <c r="U148" s="1034">
        <v>6</v>
      </c>
      <c r="V148" s="1034"/>
      <c r="W148" s="1034"/>
      <c r="X148" s="1034"/>
      <c r="Y148" s="1034"/>
      <c r="Z148" s="1034"/>
      <c r="AA148" s="1034"/>
      <c r="AB148" s="1034"/>
      <c r="AC148" s="1034" t="s">
        <v>52</v>
      </c>
      <c r="AD148" s="1039" t="s">
        <v>53</v>
      </c>
      <c r="AE148" s="1038" t="s">
        <v>13990</v>
      </c>
      <c r="AF148" s="1039" t="s">
        <v>3768</v>
      </c>
      <c r="AG148" s="1034" t="s">
        <v>13989</v>
      </c>
      <c r="AH148" s="1034" t="s">
        <v>13988</v>
      </c>
      <c r="AI148" s="1034" t="s">
        <v>13987</v>
      </c>
      <c r="AJ148" s="1034">
        <v>7859966420</v>
      </c>
      <c r="AK148" s="1034" t="s">
        <v>13950</v>
      </c>
      <c r="AL148" s="1034" t="s">
        <v>60</v>
      </c>
      <c r="AM148" s="1034" t="s">
        <v>61</v>
      </c>
      <c r="AN148" s="1034"/>
      <c r="AO148" s="1034"/>
    </row>
    <row r="149" spans="1:41" ht="43.5" thickBot="1">
      <c r="A149" s="1034">
        <v>28</v>
      </c>
      <c r="B149" s="780" t="s">
        <v>13928</v>
      </c>
      <c r="C149" t="s">
        <v>13986</v>
      </c>
      <c r="D149">
        <v>2017008505</v>
      </c>
      <c r="E149" s="1034" t="s">
        <v>44</v>
      </c>
      <c r="F149" t="s">
        <v>3246</v>
      </c>
      <c r="G149" t="s">
        <v>13926</v>
      </c>
      <c r="H149" t="s">
        <v>3248</v>
      </c>
      <c r="I149" s="1034" t="s">
        <v>13925</v>
      </c>
      <c r="J149" s="1034" t="s">
        <v>13924</v>
      </c>
      <c r="K149" s="1045" t="s">
        <v>13985</v>
      </c>
      <c r="L149" s="1034">
        <v>8393971000</v>
      </c>
      <c r="M149" s="1034">
        <v>79.8</v>
      </c>
      <c r="N149" s="1047" t="s">
        <v>50</v>
      </c>
      <c r="O149" s="1034">
        <v>73.400000000000006</v>
      </c>
      <c r="P149" s="1034" t="s">
        <v>109</v>
      </c>
      <c r="Q149" s="1034" t="s">
        <v>50</v>
      </c>
      <c r="R149" s="1040" t="s">
        <v>51</v>
      </c>
      <c r="S149" s="1040" t="s">
        <v>51</v>
      </c>
      <c r="T149" s="1040" t="s">
        <v>51</v>
      </c>
      <c r="U149" s="1034">
        <v>7.6959999999999997</v>
      </c>
      <c r="V149" s="1034"/>
      <c r="W149" s="1034"/>
      <c r="X149" s="1034"/>
      <c r="Y149" s="1034"/>
      <c r="Z149" s="1034"/>
      <c r="AA149" s="1034"/>
      <c r="AB149" s="1034"/>
      <c r="AC149" s="1034" t="s">
        <v>52</v>
      </c>
      <c r="AD149" s="1039" t="s">
        <v>53</v>
      </c>
      <c r="AE149" s="1042" t="s">
        <v>13984</v>
      </c>
      <c r="AF149" s="1034" t="s">
        <v>3768</v>
      </c>
      <c r="AG149" s="1034" t="s">
        <v>13983</v>
      </c>
      <c r="AH149" s="1034" t="s">
        <v>13982</v>
      </c>
      <c r="AI149" s="1034" t="s">
        <v>13981</v>
      </c>
      <c r="AJ149" s="1034">
        <v>9627921000</v>
      </c>
      <c r="AK149" s="1034" t="s">
        <v>13950</v>
      </c>
      <c r="AL149" s="1034" t="s">
        <v>60</v>
      </c>
      <c r="AM149" s="1034" t="s">
        <v>61</v>
      </c>
      <c r="AN149" s="1034"/>
      <c r="AO149" s="1034"/>
    </row>
    <row r="150" spans="1:41" ht="90" thickBot="1">
      <c r="A150" s="1034">
        <v>29</v>
      </c>
      <c r="B150" s="780" t="s">
        <v>13928</v>
      </c>
      <c r="C150" t="s">
        <v>13980</v>
      </c>
      <c r="D150" t="s">
        <v>13979</v>
      </c>
      <c r="E150" s="1034" t="s">
        <v>44</v>
      </c>
      <c r="F150" t="s">
        <v>3246</v>
      </c>
      <c r="G150" t="s">
        <v>13926</v>
      </c>
      <c r="H150" t="s">
        <v>3248</v>
      </c>
      <c r="I150" s="1034" t="s">
        <v>13925</v>
      </c>
      <c r="J150" s="1034" t="s">
        <v>13924</v>
      </c>
      <c r="K150" t="s">
        <v>13978</v>
      </c>
      <c r="L150" s="1034">
        <v>9891585262</v>
      </c>
      <c r="M150" s="1034">
        <v>61.6</v>
      </c>
      <c r="N150" t="s">
        <v>13977</v>
      </c>
      <c r="O150" s="1034">
        <v>50.75</v>
      </c>
      <c r="P150" s="1034" t="s">
        <v>49</v>
      </c>
      <c r="Q150" s="1039" t="s">
        <v>13976</v>
      </c>
      <c r="R150" s="1040" t="s">
        <v>51</v>
      </c>
      <c r="S150" s="1040" t="s">
        <v>51</v>
      </c>
      <c r="T150" s="1040" t="s">
        <v>51</v>
      </c>
      <c r="U150" s="1034">
        <v>6.2610000000000001</v>
      </c>
      <c r="V150" s="1034"/>
      <c r="W150" s="1034"/>
      <c r="X150" s="1034"/>
      <c r="Y150" s="1034"/>
      <c r="Z150" s="1034"/>
      <c r="AA150" s="1034"/>
      <c r="AB150" s="1034"/>
      <c r="AC150" s="1034" t="s">
        <v>52</v>
      </c>
      <c r="AD150" s="1039" t="s">
        <v>53</v>
      </c>
      <c r="AE150" s="1042" t="s">
        <v>13975</v>
      </c>
      <c r="AF150" s="1034" t="s">
        <v>13970</v>
      </c>
      <c r="AG150" s="1034" t="s">
        <v>13974</v>
      </c>
      <c r="AH150" s="1034" t="s">
        <v>13973</v>
      </c>
      <c r="AI150" s="1034" t="s">
        <v>13972</v>
      </c>
      <c r="AJ150" s="1037"/>
      <c r="AK150" s="1037"/>
      <c r="AL150" s="1034" t="s">
        <v>13971</v>
      </c>
      <c r="AM150" s="1034" t="s">
        <v>13970</v>
      </c>
      <c r="AN150" s="1034"/>
      <c r="AO150" s="1034"/>
    </row>
    <row r="151" spans="1:41" ht="115.5" thickBot="1">
      <c r="A151" s="1034">
        <v>30</v>
      </c>
      <c r="B151" s="780" t="s">
        <v>13928</v>
      </c>
      <c r="C151" t="s">
        <v>13969</v>
      </c>
      <c r="D151" t="s">
        <v>13968</v>
      </c>
      <c r="E151" s="1034" t="s">
        <v>73</v>
      </c>
      <c r="F151" t="s">
        <v>3246</v>
      </c>
      <c r="G151" t="s">
        <v>13926</v>
      </c>
      <c r="H151" t="s">
        <v>3248</v>
      </c>
      <c r="I151" s="1034" t="s">
        <v>13925</v>
      </c>
      <c r="J151" s="1034" t="s">
        <v>13924</v>
      </c>
      <c r="K151" t="s">
        <v>13967</v>
      </c>
      <c r="L151" s="1034">
        <v>8298512909</v>
      </c>
      <c r="M151" s="1034">
        <v>83</v>
      </c>
      <c r="N151" s="1047" t="s">
        <v>50</v>
      </c>
      <c r="O151" s="1034">
        <v>55</v>
      </c>
      <c r="P151" s="1034" t="s">
        <v>109</v>
      </c>
      <c r="Q151" s="1034" t="s">
        <v>716</v>
      </c>
      <c r="R151" s="1040" t="s">
        <v>51</v>
      </c>
      <c r="S151" s="1040" t="s">
        <v>51</v>
      </c>
      <c r="T151" s="1040" t="s">
        <v>51</v>
      </c>
      <c r="U151" s="1034">
        <v>5.609</v>
      </c>
      <c r="V151" s="1034"/>
      <c r="W151" s="1034"/>
      <c r="X151" s="1034"/>
      <c r="Y151" s="1034"/>
      <c r="Z151" s="1034"/>
      <c r="AA151" s="1034"/>
      <c r="AB151" s="1034"/>
      <c r="AC151" s="1034" t="s">
        <v>52</v>
      </c>
      <c r="AD151" s="1039" t="s">
        <v>53</v>
      </c>
      <c r="AE151" s="1038" t="s">
        <v>13966</v>
      </c>
      <c r="AF151" s="1039" t="s">
        <v>13939</v>
      </c>
      <c r="AG151" s="1046">
        <v>36831</v>
      </c>
      <c r="AH151" s="1034" t="s">
        <v>13965</v>
      </c>
      <c r="AI151" s="1034" t="s">
        <v>13964</v>
      </c>
      <c r="AJ151" s="1034">
        <v>9308062124</v>
      </c>
      <c r="AK151" s="1034" t="s">
        <v>150</v>
      </c>
      <c r="AL151" s="1034" t="s">
        <v>60</v>
      </c>
      <c r="AM151" s="1034" t="s">
        <v>61</v>
      </c>
      <c r="AN151" s="1034"/>
      <c r="AO151" s="1034"/>
    </row>
    <row r="152" spans="1:41" ht="128.25" thickBot="1">
      <c r="A152" s="1034">
        <v>31</v>
      </c>
      <c r="B152" s="780" t="s">
        <v>13928</v>
      </c>
      <c r="C152" t="s">
        <v>13963</v>
      </c>
      <c r="D152" t="s">
        <v>13962</v>
      </c>
      <c r="E152" s="1034" t="s">
        <v>73</v>
      </c>
      <c r="F152" t="s">
        <v>3246</v>
      </c>
      <c r="G152" t="s">
        <v>13926</v>
      </c>
      <c r="H152" t="s">
        <v>3248</v>
      </c>
      <c r="I152" s="1034" t="s">
        <v>13925</v>
      </c>
      <c r="J152" s="1034" t="s">
        <v>13924</v>
      </c>
      <c r="K152" t="s">
        <v>13961</v>
      </c>
      <c r="L152" s="1034">
        <v>9504613124</v>
      </c>
      <c r="M152" s="1034">
        <v>87.4</v>
      </c>
      <c r="N152" s="1047" t="s">
        <v>50</v>
      </c>
      <c r="O152" s="1034">
        <v>56.2</v>
      </c>
      <c r="P152" s="1034" t="s">
        <v>109</v>
      </c>
      <c r="Q152" s="1034" t="s">
        <v>50</v>
      </c>
      <c r="R152" s="1040" t="s">
        <v>51</v>
      </c>
      <c r="S152" s="1040" t="s">
        <v>51</v>
      </c>
      <c r="T152" s="1040" t="s">
        <v>51</v>
      </c>
      <c r="U152" s="1034">
        <v>7.0869999999999997</v>
      </c>
      <c r="V152" s="1034"/>
      <c r="W152" s="1034"/>
      <c r="X152" s="1034"/>
      <c r="Y152" s="1034"/>
      <c r="Z152" s="1034"/>
      <c r="AA152" s="1034"/>
      <c r="AB152" s="1034"/>
      <c r="AC152" s="1034" t="s">
        <v>52</v>
      </c>
      <c r="AD152" s="1039" t="s">
        <v>53</v>
      </c>
      <c r="AE152" s="1038" t="s">
        <v>13960</v>
      </c>
      <c r="AF152" s="1039" t="s">
        <v>13939</v>
      </c>
      <c r="AG152" s="1037"/>
      <c r="AH152" s="1037"/>
      <c r="AI152" s="1037"/>
      <c r="AJ152" s="1037"/>
      <c r="AK152" s="1034" t="s">
        <v>13950</v>
      </c>
      <c r="AL152" s="1034" t="s">
        <v>60</v>
      </c>
      <c r="AM152" s="1034" t="s">
        <v>61</v>
      </c>
      <c r="AN152" s="1034"/>
      <c r="AO152" s="1034"/>
    </row>
    <row r="153" spans="1:41" ht="102.75" thickBot="1">
      <c r="A153" s="1034">
        <v>32</v>
      </c>
      <c r="B153" s="780" t="s">
        <v>13928</v>
      </c>
      <c r="C153" s="1033" t="s">
        <v>13959</v>
      </c>
      <c r="D153" s="1034">
        <v>2017001774</v>
      </c>
      <c r="E153" s="1034" t="s">
        <v>73</v>
      </c>
      <c r="F153" t="s">
        <v>3246</v>
      </c>
      <c r="G153" t="s">
        <v>13926</v>
      </c>
      <c r="H153" t="s">
        <v>3248</v>
      </c>
      <c r="I153" s="1034" t="s">
        <v>13925</v>
      </c>
      <c r="J153" s="1034" t="s">
        <v>13924</v>
      </c>
      <c r="K153" s="1045" t="s">
        <v>13958</v>
      </c>
      <c r="L153" s="1034">
        <v>9810639591</v>
      </c>
      <c r="M153" s="1034">
        <v>7.4</v>
      </c>
      <c r="N153" s="1047" t="s">
        <v>50</v>
      </c>
      <c r="O153" s="1034"/>
      <c r="P153" s="1034" t="s">
        <v>109</v>
      </c>
      <c r="Q153" s="1034" t="s">
        <v>50</v>
      </c>
      <c r="R153" s="1040" t="s">
        <v>51</v>
      </c>
      <c r="S153" s="1040" t="s">
        <v>51</v>
      </c>
      <c r="T153" s="1040" t="s">
        <v>51</v>
      </c>
      <c r="U153" s="1034">
        <v>6.0869999999999997</v>
      </c>
      <c r="V153" s="1034"/>
      <c r="W153" s="1034"/>
      <c r="X153" s="1034"/>
      <c r="Y153" s="1034"/>
      <c r="Z153" s="1034"/>
      <c r="AA153" s="1034"/>
      <c r="AB153" s="1036"/>
      <c r="AC153" s="1034" t="s">
        <v>52</v>
      </c>
      <c r="AD153" s="1039" t="s">
        <v>53</v>
      </c>
      <c r="AE153" s="1038" t="s">
        <v>13957</v>
      </c>
      <c r="AF153" s="1039" t="s">
        <v>3768</v>
      </c>
      <c r="AG153" s="1034" t="s">
        <v>13956</v>
      </c>
      <c r="AH153" s="1034" t="s">
        <v>13955</v>
      </c>
      <c r="AI153" s="1034" t="s">
        <v>13954</v>
      </c>
      <c r="AJ153" s="1034">
        <v>7835808522</v>
      </c>
      <c r="AK153" s="1034" t="s">
        <v>169</v>
      </c>
      <c r="AL153" s="1034" t="s">
        <v>60</v>
      </c>
      <c r="AM153" s="1034" t="s">
        <v>61</v>
      </c>
      <c r="AN153" s="1036"/>
      <c r="AO153" s="1036"/>
    </row>
    <row r="154" spans="1:41" ht="43.5" thickBot="1">
      <c r="A154" s="1048">
        <v>33</v>
      </c>
      <c r="B154" s="780" t="s">
        <v>13928</v>
      </c>
      <c r="C154" s="1049" t="s">
        <v>13953</v>
      </c>
      <c r="D154" s="1048">
        <v>2017008942</v>
      </c>
      <c r="E154" t="s">
        <v>73</v>
      </c>
      <c r="F154" t="s">
        <v>3246</v>
      </c>
      <c r="G154" t="s">
        <v>13926</v>
      </c>
      <c r="H154" t="s">
        <v>3248</v>
      </c>
      <c r="I154" t="s">
        <v>13925</v>
      </c>
      <c r="J154" t="s">
        <v>13924</v>
      </c>
      <c r="K154" t="s">
        <v>13952</v>
      </c>
      <c r="M154">
        <v>64</v>
      </c>
      <c r="N154" t="s">
        <v>50</v>
      </c>
      <c r="O154">
        <v>59</v>
      </c>
      <c r="P154" s="1034" t="s">
        <v>10625</v>
      </c>
      <c r="Q154" t="s">
        <v>50</v>
      </c>
      <c r="R154" s="1040" t="s">
        <v>51</v>
      </c>
      <c r="S154" s="1040" t="s">
        <v>51</v>
      </c>
      <c r="T154" s="1040" t="s">
        <v>51</v>
      </c>
      <c r="U154" s="1034">
        <v>5.9130000000000003</v>
      </c>
      <c r="V154" s="1034"/>
      <c r="W154" s="1034"/>
      <c r="X154" s="1034"/>
      <c r="Y154" s="1034"/>
      <c r="Z154" s="1034"/>
      <c r="AA154" s="1034"/>
      <c r="AB154" s="1036"/>
      <c r="AC154" s="1034" t="s">
        <v>52</v>
      </c>
      <c r="AD154" s="1039" t="s">
        <v>53</v>
      </c>
      <c r="AE154" t="s">
        <v>13951</v>
      </c>
      <c r="AF154" s="1034" t="s">
        <v>13931</v>
      </c>
      <c r="AK154" s="1034" t="s">
        <v>13950</v>
      </c>
      <c r="AL154" s="1034" t="s">
        <v>178</v>
      </c>
      <c r="AM154" s="1034" t="s">
        <v>61</v>
      </c>
      <c r="AN154" s="1036"/>
      <c r="AO154" s="1036"/>
    </row>
    <row r="155" spans="1:41" ht="102.75" thickBot="1">
      <c r="A155" s="1034">
        <v>34</v>
      </c>
      <c r="B155" s="780" t="s">
        <v>13928</v>
      </c>
      <c r="C155" s="1033" t="s">
        <v>13949</v>
      </c>
      <c r="D155" s="1034">
        <v>2017014851</v>
      </c>
      <c r="E155" s="1034" t="s">
        <v>73</v>
      </c>
      <c r="F155" t="s">
        <v>3246</v>
      </c>
      <c r="G155" t="s">
        <v>13926</v>
      </c>
      <c r="H155" t="s">
        <v>3248</v>
      </c>
      <c r="I155" s="1034" t="s">
        <v>13925</v>
      </c>
      <c r="J155" s="1034" t="s">
        <v>13924</v>
      </c>
      <c r="K155" s="1045" t="s">
        <v>13948</v>
      </c>
      <c r="L155" s="1034">
        <v>9555545552</v>
      </c>
      <c r="M155" s="1034">
        <v>56</v>
      </c>
      <c r="N155" s="1047" t="s">
        <v>13947</v>
      </c>
      <c r="O155" s="1034">
        <v>51</v>
      </c>
      <c r="P155" s="1034" t="s">
        <v>10625</v>
      </c>
      <c r="Q155" s="1034" t="s">
        <v>13947</v>
      </c>
      <c r="R155" s="1040" t="s">
        <v>51</v>
      </c>
      <c r="S155" s="1040" t="s">
        <v>51</v>
      </c>
      <c r="T155" s="1040" t="s">
        <v>51</v>
      </c>
      <c r="U155" s="1034">
        <v>5.5650000000000004</v>
      </c>
      <c r="V155" s="1034"/>
      <c r="W155" s="1034"/>
      <c r="X155" s="1034"/>
      <c r="Y155" s="1034"/>
      <c r="Z155" s="1034"/>
      <c r="AA155" s="1034"/>
      <c r="AB155" s="1036"/>
      <c r="AC155" s="1034" t="s">
        <v>52</v>
      </c>
      <c r="AD155" s="1039" t="s">
        <v>53</v>
      </c>
      <c r="AE155" s="1038" t="s">
        <v>13946</v>
      </c>
      <c r="AF155" s="1034" t="s">
        <v>13945</v>
      </c>
      <c r="AG155" s="1046">
        <v>35339</v>
      </c>
      <c r="AH155" s="1034" t="s">
        <v>13944</v>
      </c>
      <c r="AI155" s="1034" t="s">
        <v>3624</v>
      </c>
      <c r="AJ155" s="1034">
        <v>7011131552</v>
      </c>
      <c r="AK155" s="1034" t="s">
        <v>150</v>
      </c>
      <c r="AL155" s="1034" t="s">
        <v>60</v>
      </c>
      <c r="AM155" s="1034" t="s">
        <v>61</v>
      </c>
      <c r="AN155" s="1036"/>
      <c r="AO155" s="1036"/>
    </row>
    <row r="156" spans="1:41" ht="128.25" thickBot="1">
      <c r="A156" s="1034">
        <v>35</v>
      </c>
      <c r="B156" s="780" t="s">
        <v>13928</v>
      </c>
      <c r="C156" s="1033" t="s">
        <v>13943</v>
      </c>
      <c r="D156" s="1034">
        <v>2017015128</v>
      </c>
      <c r="E156" s="1034" t="s">
        <v>73</v>
      </c>
      <c r="F156" t="s">
        <v>3246</v>
      </c>
      <c r="G156" t="s">
        <v>13926</v>
      </c>
      <c r="H156" t="s">
        <v>3248</v>
      </c>
      <c r="I156" s="1034" t="s">
        <v>13925</v>
      </c>
      <c r="J156" s="1034" t="s">
        <v>13924</v>
      </c>
      <c r="K156" s="1045" t="s">
        <v>13942</v>
      </c>
      <c r="L156" s="1034">
        <v>9999931600</v>
      </c>
      <c r="M156" s="1034">
        <v>8</v>
      </c>
      <c r="N156" s="1034" t="s">
        <v>50</v>
      </c>
      <c r="O156" s="1034">
        <v>69.2</v>
      </c>
      <c r="P156" s="1034" t="s">
        <v>109</v>
      </c>
      <c r="Q156" s="1034" t="s">
        <v>13941</v>
      </c>
      <c r="R156" s="1040" t="s">
        <v>51</v>
      </c>
      <c r="S156" s="1040" t="s">
        <v>51</v>
      </c>
      <c r="T156" s="1040" t="s">
        <v>51</v>
      </c>
      <c r="U156" s="1034">
        <v>6.3479999999999999</v>
      </c>
      <c r="V156" s="1034"/>
      <c r="W156" s="1034"/>
      <c r="X156" s="1034"/>
      <c r="Y156" s="1034"/>
      <c r="Z156" s="1034"/>
      <c r="AA156" s="1034"/>
      <c r="AB156" s="1036"/>
      <c r="AC156" s="1044" t="s">
        <v>52</v>
      </c>
      <c r="AD156" s="1039" t="s">
        <v>53</v>
      </c>
      <c r="AE156" s="1038" t="s">
        <v>13940</v>
      </c>
      <c r="AF156" s="1034" t="s">
        <v>13939</v>
      </c>
      <c r="AG156" s="1034" t="s">
        <v>13938</v>
      </c>
      <c r="AH156" s="1034" t="s">
        <v>13937</v>
      </c>
      <c r="AI156" s="1034" t="s">
        <v>13936</v>
      </c>
      <c r="AJ156" s="1043">
        <v>9008212646</v>
      </c>
      <c r="AK156" s="1034" t="s">
        <v>12427</v>
      </c>
      <c r="AL156" s="1034" t="s">
        <v>60</v>
      </c>
      <c r="AM156" s="1034" t="s">
        <v>61</v>
      </c>
      <c r="AN156" s="1036"/>
      <c r="AO156" s="1036"/>
    </row>
    <row r="157" spans="1:41" ht="115.5" thickBot="1">
      <c r="A157" s="1034">
        <v>36</v>
      </c>
      <c r="B157" s="780" t="s">
        <v>13928</v>
      </c>
      <c r="C157" s="1042" t="s">
        <v>13935</v>
      </c>
      <c r="D157" s="1034">
        <v>2017015371</v>
      </c>
      <c r="E157" s="1034" t="s">
        <v>73</v>
      </c>
      <c r="F157" t="s">
        <v>3246</v>
      </c>
      <c r="G157" t="s">
        <v>13926</v>
      </c>
      <c r="H157" t="s">
        <v>3248</v>
      </c>
      <c r="I157" s="1034" t="s">
        <v>13925</v>
      </c>
      <c r="J157" s="1034" t="s">
        <v>13924</v>
      </c>
      <c r="K157" s="1041" t="s">
        <v>13934</v>
      </c>
      <c r="L157" s="1034">
        <v>9971775850</v>
      </c>
      <c r="M157" s="1034">
        <v>7.6</v>
      </c>
      <c r="N157" s="1034" t="s">
        <v>50</v>
      </c>
      <c r="O157" s="1034">
        <v>61</v>
      </c>
      <c r="P157" s="1034" t="s">
        <v>10625</v>
      </c>
      <c r="Q157" s="1034" t="s">
        <v>13933</v>
      </c>
      <c r="R157" s="1040" t="s">
        <v>51</v>
      </c>
      <c r="S157" s="1040" t="s">
        <v>51</v>
      </c>
      <c r="T157" s="1040" t="s">
        <v>51</v>
      </c>
      <c r="U157" s="1034">
        <v>5.0430000000000001</v>
      </c>
      <c r="V157" s="1034"/>
      <c r="W157" s="1034"/>
      <c r="X157" s="1034"/>
      <c r="Y157" s="1034"/>
      <c r="Z157" s="1034"/>
      <c r="AA157" s="1034"/>
      <c r="AB157" s="1036"/>
      <c r="AC157" s="1034" t="s">
        <v>52</v>
      </c>
      <c r="AD157" s="1039" t="s">
        <v>53</v>
      </c>
      <c r="AE157" s="1038" t="s">
        <v>13932</v>
      </c>
      <c r="AF157" s="1034" t="s">
        <v>13931</v>
      </c>
      <c r="AG157" s="1034" t="s">
        <v>13930</v>
      </c>
      <c r="AH157" s="1034" t="s">
        <v>13929</v>
      </c>
      <c r="AI157" s="1034" t="s">
        <v>1596</v>
      </c>
      <c r="AJ157" s="1037"/>
      <c r="AK157" s="1034" t="s">
        <v>12427</v>
      </c>
      <c r="AL157" s="1034" t="s">
        <v>60</v>
      </c>
      <c r="AM157" s="1034" t="s">
        <v>61</v>
      </c>
      <c r="AN157" s="1036"/>
      <c r="AO157" s="1036"/>
    </row>
    <row r="158" spans="1:41" ht="42.75">
      <c r="A158" s="1034">
        <v>37</v>
      </c>
      <c r="B158" s="780" t="s">
        <v>13928</v>
      </c>
      <c r="C158" s="1033" t="s">
        <v>13927</v>
      </c>
      <c r="D158">
        <v>2017005124</v>
      </c>
      <c r="E158" s="1034" t="s">
        <v>73</v>
      </c>
      <c r="F158" t="s">
        <v>3246</v>
      </c>
      <c r="G158" t="s">
        <v>13926</v>
      </c>
      <c r="H158" t="s">
        <v>3248</v>
      </c>
      <c r="I158" s="1034" t="s">
        <v>13925</v>
      </c>
      <c r="J158" s="1034" t="s">
        <v>13924</v>
      </c>
      <c r="K158" t="s">
        <v>13923</v>
      </c>
      <c r="L158" s="1035">
        <v>7209679772</v>
      </c>
      <c r="M158" s="1034">
        <v>6.4</v>
      </c>
      <c r="N158" s="1034" t="s">
        <v>50</v>
      </c>
      <c r="O158" s="1034">
        <v>6.8</v>
      </c>
      <c r="P158" s="1034" t="s">
        <v>49</v>
      </c>
      <c r="Q158" s="1034" t="s">
        <v>50</v>
      </c>
      <c r="R158" s="1034" t="s">
        <v>51</v>
      </c>
      <c r="S158" s="1033"/>
      <c r="T158" s="1033"/>
      <c r="U158" s="1034">
        <v>6.3040000000000003</v>
      </c>
      <c r="V158" s="1034"/>
      <c r="W158" s="1034"/>
      <c r="X158" s="1034"/>
      <c r="Y158" s="1034"/>
      <c r="Z158" s="1034"/>
      <c r="AA158" s="1034"/>
      <c r="AB158" s="1033"/>
      <c r="AC158" s="1034" t="s">
        <v>52</v>
      </c>
      <c r="AD158" s="1034" t="s">
        <v>53</v>
      </c>
      <c r="AE158" s="1033" t="s">
        <v>13922</v>
      </c>
      <c r="AF158" s="1034" t="s">
        <v>13921</v>
      </c>
      <c r="AG158" s="1034" t="s">
        <v>13040</v>
      </c>
      <c r="AH158" s="1034" t="s">
        <v>13920</v>
      </c>
      <c r="AI158" s="1034"/>
      <c r="AJ158" s="1033"/>
      <c r="AK158" s="1034" t="s">
        <v>12427</v>
      </c>
      <c r="AL158" s="1034" t="s">
        <v>60</v>
      </c>
      <c r="AM158" s="1033" t="s">
        <v>61</v>
      </c>
      <c r="AN158" s="1033"/>
      <c r="AO158" s="1033"/>
    </row>
  </sheetData>
  <mergeCells count="1">
    <mergeCell ref="Q80:R80"/>
  </mergeCells>
  <conditionalFormatting sqref="C40:C41">
    <cfRule type="duplicateValues" dxfId="25" priority="26"/>
  </conditionalFormatting>
  <conditionalFormatting sqref="K11">
    <cfRule type="duplicateValues" dxfId="24" priority="25"/>
  </conditionalFormatting>
  <conditionalFormatting sqref="K14">
    <cfRule type="duplicateValues" dxfId="23" priority="24"/>
  </conditionalFormatting>
  <conditionalFormatting sqref="K17">
    <cfRule type="duplicateValues" dxfId="22" priority="23"/>
  </conditionalFormatting>
  <conditionalFormatting sqref="K19">
    <cfRule type="duplicateValues" dxfId="21" priority="22"/>
  </conditionalFormatting>
  <conditionalFormatting sqref="K20">
    <cfRule type="duplicateValues" dxfId="20" priority="21"/>
  </conditionalFormatting>
  <conditionalFormatting sqref="K23">
    <cfRule type="duplicateValues" dxfId="19" priority="20"/>
  </conditionalFormatting>
  <conditionalFormatting sqref="K24">
    <cfRule type="duplicateValues" dxfId="18" priority="19"/>
  </conditionalFormatting>
  <conditionalFormatting sqref="K30">
    <cfRule type="duplicateValues" dxfId="17" priority="18"/>
  </conditionalFormatting>
  <conditionalFormatting sqref="K31">
    <cfRule type="duplicateValues" dxfId="16" priority="17"/>
  </conditionalFormatting>
  <conditionalFormatting sqref="K27">
    <cfRule type="duplicateValues" dxfId="15" priority="16"/>
  </conditionalFormatting>
  <conditionalFormatting sqref="K32">
    <cfRule type="duplicateValues" dxfId="14" priority="15"/>
  </conditionalFormatting>
  <conditionalFormatting sqref="K9">
    <cfRule type="duplicateValues" dxfId="13" priority="14"/>
  </conditionalFormatting>
  <conditionalFormatting sqref="K28">
    <cfRule type="duplicateValues" dxfId="12" priority="13"/>
  </conditionalFormatting>
  <conditionalFormatting sqref="K26">
    <cfRule type="duplicateValues" dxfId="11" priority="12"/>
  </conditionalFormatting>
  <conditionalFormatting sqref="K25">
    <cfRule type="duplicateValues" dxfId="10" priority="11"/>
  </conditionalFormatting>
  <conditionalFormatting sqref="K22">
    <cfRule type="duplicateValues" dxfId="9" priority="10"/>
  </conditionalFormatting>
  <conditionalFormatting sqref="K12">
    <cfRule type="duplicateValues" dxfId="8" priority="9"/>
  </conditionalFormatting>
  <conditionalFormatting sqref="K10">
    <cfRule type="duplicateValues" dxfId="7" priority="8"/>
  </conditionalFormatting>
  <conditionalFormatting sqref="K21">
    <cfRule type="duplicateValues" dxfId="6" priority="7"/>
  </conditionalFormatting>
  <conditionalFormatting sqref="K29">
    <cfRule type="duplicateValues" dxfId="5" priority="6"/>
  </conditionalFormatting>
  <conditionalFormatting sqref="K18">
    <cfRule type="duplicateValues" dxfId="4" priority="5"/>
  </conditionalFormatting>
  <conditionalFormatting sqref="K13">
    <cfRule type="duplicateValues" dxfId="3" priority="4"/>
  </conditionalFormatting>
  <conditionalFormatting sqref="K16">
    <cfRule type="duplicateValues" dxfId="2" priority="3"/>
  </conditionalFormatting>
  <conditionalFormatting sqref="K40:K41">
    <cfRule type="duplicateValues" dxfId="1" priority="2"/>
  </conditionalFormatting>
  <conditionalFormatting sqref="K75">
    <cfRule type="duplicateValues" dxfId="0" priority="1"/>
  </conditionalFormatting>
  <hyperlinks>
    <hyperlink ref="K20" r:id="rId1"/>
    <hyperlink ref="K22" r:id="rId2"/>
    <hyperlink ref="K36" r:id="rId3"/>
    <hyperlink ref="K76" r:id="rId4"/>
    <hyperlink ref="K77" r:id="rId5"/>
    <hyperlink ref="K78" r:id="rId6"/>
    <hyperlink ref="K79" r:id="rId7"/>
    <hyperlink ref="K80" r:id="rId8"/>
    <hyperlink ref="K81" r:id="rId9"/>
    <hyperlink ref="K82" r:id="rId10"/>
    <hyperlink ref="K83" r:id="rId11"/>
    <hyperlink ref="K84" r:id="rId12"/>
    <hyperlink ref="K85" r:id="rId13"/>
    <hyperlink ref="K86" r:id="rId14"/>
    <hyperlink ref="K87" r:id="rId15"/>
    <hyperlink ref="K88" r:id="rId16"/>
    <hyperlink ref="K89" r:id="rId17"/>
    <hyperlink ref="K90" r:id="rId18"/>
    <hyperlink ref="K91" r:id="rId19"/>
    <hyperlink ref="K92" r:id="rId20"/>
    <hyperlink ref="K93" r:id="rId21"/>
    <hyperlink ref="K94" r:id="rId22"/>
    <hyperlink ref="K95" r:id="rId23"/>
    <hyperlink ref="K96" r:id="rId24"/>
    <hyperlink ref="K97" r:id="rId25"/>
    <hyperlink ref="K98" r:id="rId26"/>
    <hyperlink ref="K99" r:id="rId27"/>
    <hyperlink ref="K100" r:id="rId28"/>
    <hyperlink ref="K101" r:id="rId29"/>
    <hyperlink ref="K102" r:id="rId30"/>
    <hyperlink ref="K103" r:id="rId31"/>
    <hyperlink ref="K104" r:id="rId32"/>
    <hyperlink ref="K105" r:id="rId33"/>
    <hyperlink ref="K106" r:id="rId34"/>
    <hyperlink ref="K107" r:id="rId35"/>
    <hyperlink ref="K108" r:id="rId36"/>
    <hyperlink ref="K109" r:id="rId37"/>
    <hyperlink ref="K110" r:id="rId38"/>
    <hyperlink ref="K111" r:id="rId39"/>
    <hyperlink ref="K112" r:id="rId40"/>
    <hyperlink ref="K113" r:id="rId41"/>
    <hyperlink ref="K114" r:id="rId42"/>
    <hyperlink ref="K115" r:id="rId43"/>
    <hyperlink ref="K116" r:id="rId44"/>
    <hyperlink ref="K117" r:id="rId45"/>
    <hyperlink ref="K118" r:id="rId46"/>
    <hyperlink ref="K119" r:id="rId47"/>
    <hyperlink ref="K142" r:id="rId48"/>
    <hyperlink ref="K141" r:id="rId49"/>
    <hyperlink ref="K123" r:id="rId50"/>
    <hyperlink ref="K125" r:id="rId51"/>
    <hyperlink ref="K126" r:id="rId52"/>
    <hyperlink ref="K128" r:id="rId53"/>
    <hyperlink ref="K130" r:id="rId54"/>
    <hyperlink ref="K133" r:id="rId55"/>
    <hyperlink ref="K135" r:id="rId56"/>
    <hyperlink ref="K136" r:id="rId57"/>
    <hyperlink ref="K137" r:id="rId58"/>
    <hyperlink ref="K138" r:id="rId59"/>
    <hyperlink ref="K146" r:id="rId60"/>
    <hyperlink ref="K147" r:id="rId61"/>
    <hyperlink ref="K149" r:id="rId62"/>
    <hyperlink ref="K152" r:id="rId63"/>
    <hyperlink ref="K127" r:id="rId64"/>
    <hyperlink ref="K144" r:id="rId65"/>
    <hyperlink ref="K122" r:id="rId66"/>
    <hyperlink ref="K139" r:id="rId67"/>
    <hyperlink ref="K148" r:id="rId68"/>
    <hyperlink ref="K132" r:id="rId69"/>
    <hyperlink ref="K143" r:id="rId70"/>
    <hyperlink ref="K140" r:id="rId71"/>
    <hyperlink ref="K124" r:id="rId72"/>
    <hyperlink ref="K153" r:id="rId73"/>
    <hyperlink ref="K134" r:id="rId74"/>
    <hyperlink ref="K129" r:id="rId75"/>
    <hyperlink ref="K155" r:id="rId76"/>
    <hyperlink ref="K156" r:id="rId77"/>
    <hyperlink ref="K157" r:id="rId78"/>
    <hyperlink ref="K120" r:id="rId79"/>
    <hyperlink ref="K121" r:id="rId80"/>
    <hyperlink ref="K154" r:id="rId81"/>
    <hyperlink ref="K41" r:id="rId82"/>
    <hyperlink ref="K158" r:id="rId83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P341"/>
  <sheetViews>
    <sheetView workbookViewId="0">
      <selection sqref="A1:AP341"/>
    </sheetView>
  </sheetViews>
  <sheetFormatPr defaultRowHeight="15"/>
  <sheetData>
    <row r="1" spans="1:42" ht="68.25" thickBot="1">
      <c r="A1" s="207" t="s">
        <v>0</v>
      </c>
      <c r="B1" s="207" t="s">
        <v>1</v>
      </c>
      <c r="C1" s="207" t="s">
        <v>2</v>
      </c>
      <c r="D1" s="207" t="s">
        <v>3</v>
      </c>
      <c r="E1" s="207" t="s">
        <v>4</v>
      </c>
      <c r="F1" s="207" t="s">
        <v>5</v>
      </c>
      <c r="G1" s="207" t="s">
        <v>6</v>
      </c>
      <c r="H1" s="207" t="s">
        <v>7</v>
      </c>
      <c r="I1" s="207" t="s">
        <v>8</v>
      </c>
      <c r="J1" s="207" t="s">
        <v>9</v>
      </c>
      <c r="K1" s="207" t="s">
        <v>10</v>
      </c>
      <c r="L1" s="207" t="s">
        <v>11</v>
      </c>
      <c r="M1" s="207" t="s">
        <v>12</v>
      </c>
      <c r="N1" s="207" t="s">
        <v>13</v>
      </c>
      <c r="O1" s="207" t="s">
        <v>14</v>
      </c>
      <c r="P1" s="207" t="s">
        <v>15</v>
      </c>
      <c r="Q1" s="207" t="s">
        <v>16</v>
      </c>
      <c r="R1" s="3" t="s">
        <v>17</v>
      </c>
      <c r="S1" s="3" t="s">
        <v>18</v>
      </c>
      <c r="T1" s="3" t="s">
        <v>19</v>
      </c>
      <c r="U1" s="207" t="s">
        <v>20</v>
      </c>
      <c r="V1" s="207" t="s">
        <v>21</v>
      </c>
      <c r="W1" s="207" t="s">
        <v>22</v>
      </c>
      <c r="X1" s="207" t="s">
        <v>23</v>
      </c>
      <c r="Y1" s="207" t="s">
        <v>24</v>
      </c>
      <c r="Z1" s="207" t="s">
        <v>25</v>
      </c>
      <c r="AA1" s="207" t="s">
        <v>26</v>
      </c>
      <c r="AB1" s="207" t="s">
        <v>27</v>
      </c>
      <c r="AC1" s="207" t="s">
        <v>28</v>
      </c>
      <c r="AD1" s="207" t="s">
        <v>29</v>
      </c>
      <c r="AE1" s="207" t="s">
        <v>30</v>
      </c>
      <c r="AF1" s="207" t="s">
        <v>31</v>
      </c>
      <c r="AG1" s="207" t="s">
        <v>32</v>
      </c>
      <c r="AH1" s="207" t="s">
        <v>33</v>
      </c>
      <c r="AI1" s="207" t="s">
        <v>34</v>
      </c>
      <c r="AJ1" s="207" t="s">
        <v>35</v>
      </c>
      <c r="AK1" s="207" t="s">
        <v>36</v>
      </c>
      <c r="AL1" s="207" t="s">
        <v>37</v>
      </c>
      <c r="AM1" s="207" t="s">
        <v>38</v>
      </c>
      <c r="AN1" s="207" t="s">
        <v>39</v>
      </c>
      <c r="AO1" s="207" t="s">
        <v>40</v>
      </c>
      <c r="AP1" s="208" t="s">
        <v>3819</v>
      </c>
    </row>
    <row r="2" spans="1:42" ht="128.25" thickBot="1">
      <c r="A2" s="209">
        <v>1</v>
      </c>
      <c r="B2" s="210" t="s">
        <v>3820</v>
      </c>
      <c r="C2" s="211" t="s">
        <v>3821</v>
      </c>
      <c r="D2" s="212" t="s">
        <v>3822</v>
      </c>
      <c r="E2" s="213" t="s">
        <v>3823</v>
      </c>
      <c r="F2" s="65" t="s">
        <v>699</v>
      </c>
      <c r="G2" s="99" t="s">
        <v>3824</v>
      </c>
      <c r="H2" s="100" t="s">
        <v>701</v>
      </c>
      <c r="I2" s="214" t="s">
        <v>3825</v>
      </c>
      <c r="J2" s="214">
        <v>3</v>
      </c>
      <c r="K2" s="215" t="s">
        <v>3826</v>
      </c>
      <c r="L2" s="211" t="s">
        <v>3827</v>
      </c>
      <c r="M2" s="214">
        <v>8.1999999999999993</v>
      </c>
      <c r="N2" s="214" t="s">
        <v>50</v>
      </c>
      <c r="O2" s="216">
        <v>68.600000000000009</v>
      </c>
      <c r="P2" s="214" t="s">
        <v>109</v>
      </c>
      <c r="Q2" s="213" t="s">
        <v>3828</v>
      </c>
      <c r="R2" s="10" t="s">
        <v>51</v>
      </c>
      <c r="S2" s="10" t="s">
        <v>51</v>
      </c>
      <c r="T2" s="10" t="s">
        <v>51</v>
      </c>
      <c r="U2" s="217">
        <v>55.142857142857146</v>
      </c>
      <c r="V2" s="218">
        <v>51.5</v>
      </c>
      <c r="W2" s="214"/>
      <c r="X2" s="214"/>
      <c r="Y2" s="214"/>
      <c r="Z2" s="214"/>
      <c r="AA2" s="214"/>
      <c r="AB2" s="214"/>
      <c r="AC2" s="214"/>
      <c r="AD2" s="214"/>
      <c r="AE2" s="212" t="s">
        <v>3829</v>
      </c>
      <c r="AF2" s="212" t="s">
        <v>3830</v>
      </c>
      <c r="AG2" s="212" t="s">
        <v>3831</v>
      </c>
      <c r="AH2" s="211" t="s">
        <v>3832</v>
      </c>
      <c r="AI2" s="211" t="s">
        <v>3827</v>
      </c>
      <c r="AJ2" s="212" t="s">
        <v>3833</v>
      </c>
      <c r="AK2" s="213" t="s">
        <v>3834</v>
      </c>
      <c r="AL2" s="213" t="s">
        <v>1642</v>
      </c>
      <c r="AM2" s="214"/>
      <c r="AN2" s="214"/>
      <c r="AO2" s="214"/>
      <c r="AP2" s="214"/>
    </row>
    <row r="3" spans="1:42" ht="77.25" thickBot="1">
      <c r="A3" s="209">
        <v>2</v>
      </c>
      <c r="B3" s="210" t="s">
        <v>3820</v>
      </c>
      <c r="C3" s="219" t="s">
        <v>3835</v>
      </c>
      <c r="D3" s="213" t="s">
        <v>3836</v>
      </c>
      <c r="E3" s="213" t="s">
        <v>3837</v>
      </c>
      <c r="F3" s="65" t="s">
        <v>699</v>
      </c>
      <c r="G3" s="99" t="s">
        <v>3824</v>
      </c>
      <c r="H3" s="100" t="s">
        <v>701</v>
      </c>
      <c r="I3" s="214" t="s">
        <v>3825</v>
      </c>
      <c r="J3" s="214">
        <v>3</v>
      </c>
      <c r="K3" s="215" t="s">
        <v>3838</v>
      </c>
      <c r="L3" s="219" t="s">
        <v>3839</v>
      </c>
      <c r="M3" s="214">
        <v>7.2</v>
      </c>
      <c r="N3" s="214" t="s">
        <v>50</v>
      </c>
      <c r="O3" s="216">
        <v>52</v>
      </c>
      <c r="P3" s="214" t="s">
        <v>109</v>
      </c>
      <c r="Q3" s="213" t="s">
        <v>3828</v>
      </c>
      <c r="R3" s="10" t="s">
        <v>51</v>
      </c>
      <c r="S3" s="10" t="s">
        <v>51</v>
      </c>
      <c r="T3" s="10" t="s">
        <v>51</v>
      </c>
      <c r="U3" s="217">
        <v>0</v>
      </c>
      <c r="V3" s="218">
        <v>40.375</v>
      </c>
      <c r="W3" s="214"/>
      <c r="X3" s="214"/>
      <c r="Y3" s="214"/>
      <c r="Z3" s="214"/>
      <c r="AA3" s="214"/>
      <c r="AB3" s="214"/>
      <c r="AC3" s="214"/>
      <c r="AD3" s="214"/>
      <c r="AE3" s="220" t="s">
        <v>3840</v>
      </c>
      <c r="AF3" s="220" t="s">
        <v>3841</v>
      </c>
      <c r="AG3" s="220" t="s">
        <v>3842</v>
      </c>
      <c r="AH3" s="219" t="s">
        <v>3843</v>
      </c>
      <c r="AI3" s="219" t="s">
        <v>3839</v>
      </c>
      <c r="AJ3" s="220" t="s">
        <v>3844</v>
      </c>
      <c r="AK3" s="213" t="s">
        <v>3834</v>
      </c>
      <c r="AL3" s="213" t="s">
        <v>1642</v>
      </c>
      <c r="AM3" s="214"/>
      <c r="AN3" s="214"/>
      <c r="AO3" s="214"/>
      <c r="AP3" s="214"/>
    </row>
    <row r="4" spans="1:42" ht="204.75" thickBot="1">
      <c r="A4" s="209">
        <v>3</v>
      </c>
      <c r="B4" s="210" t="s">
        <v>3820</v>
      </c>
      <c r="C4" s="211" t="s">
        <v>3845</v>
      </c>
      <c r="D4" s="213" t="s">
        <v>3846</v>
      </c>
      <c r="E4" s="213" t="s">
        <v>3837</v>
      </c>
      <c r="F4" s="65" t="s">
        <v>699</v>
      </c>
      <c r="G4" s="99" t="s">
        <v>3824</v>
      </c>
      <c r="H4" s="100" t="s">
        <v>701</v>
      </c>
      <c r="I4" s="214" t="s">
        <v>3825</v>
      </c>
      <c r="J4" s="214">
        <v>3</v>
      </c>
      <c r="K4" s="215" t="s">
        <v>3847</v>
      </c>
      <c r="L4" s="211" t="s">
        <v>3848</v>
      </c>
      <c r="M4" s="214">
        <v>61.66</v>
      </c>
      <c r="N4" s="214" t="s">
        <v>126</v>
      </c>
      <c r="O4" s="216">
        <v>61.4</v>
      </c>
      <c r="P4" s="214" t="s">
        <v>109</v>
      </c>
      <c r="Q4" s="213" t="s">
        <v>3849</v>
      </c>
      <c r="R4" s="10" t="s">
        <v>51</v>
      </c>
      <c r="S4" s="10" t="s">
        <v>51</v>
      </c>
      <c r="T4" s="10" t="s">
        <v>51</v>
      </c>
      <c r="U4" s="217">
        <v>63.714285714285715</v>
      </c>
      <c r="V4" s="218">
        <v>65.375</v>
      </c>
      <c r="W4" s="214"/>
      <c r="X4" s="214"/>
      <c r="Y4" s="214"/>
      <c r="Z4" s="214"/>
      <c r="AA4" s="214"/>
      <c r="AB4" s="214"/>
      <c r="AC4" s="214"/>
      <c r="AD4" s="214"/>
      <c r="AE4" s="212" t="s">
        <v>3850</v>
      </c>
      <c r="AF4" s="212" t="s">
        <v>3851</v>
      </c>
      <c r="AG4" s="212" t="s">
        <v>3852</v>
      </c>
      <c r="AH4" s="211" t="s">
        <v>3853</v>
      </c>
      <c r="AI4" s="211" t="s">
        <v>3848</v>
      </c>
      <c r="AJ4" s="212" t="s">
        <v>1682</v>
      </c>
      <c r="AK4" s="213" t="s">
        <v>3854</v>
      </c>
      <c r="AL4" s="213" t="s">
        <v>1642</v>
      </c>
      <c r="AM4" s="214"/>
      <c r="AN4" s="214"/>
      <c r="AO4" s="214"/>
      <c r="AP4" s="214"/>
    </row>
    <row r="5" spans="1:42" ht="115.5" thickBot="1">
      <c r="A5" s="209">
        <v>4</v>
      </c>
      <c r="B5" s="210" t="s">
        <v>3820</v>
      </c>
      <c r="C5" s="221" t="s">
        <v>3855</v>
      </c>
      <c r="D5" s="213" t="s">
        <v>3856</v>
      </c>
      <c r="E5" s="213" t="s">
        <v>3837</v>
      </c>
      <c r="F5" s="65" t="s">
        <v>699</v>
      </c>
      <c r="G5" s="99" t="s">
        <v>3824</v>
      </c>
      <c r="H5" s="100" t="s">
        <v>701</v>
      </c>
      <c r="I5" s="214" t="s">
        <v>3825</v>
      </c>
      <c r="J5" s="214">
        <v>3</v>
      </c>
      <c r="K5" s="222" t="s">
        <v>3857</v>
      </c>
      <c r="L5" s="221" t="s">
        <v>3858</v>
      </c>
      <c r="M5" s="214">
        <v>79.83</v>
      </c>
      <c r="N5" s="214" t="s">
        <v>126</v>
      </c>
      <c r="O5" s="216">
        <v>67.2</v>
      </c>
      <c r="P5" s="214" t="s">
        <v>109</v>
      </c>
      <c r="Q5" s="213" t="s">
        <v>3828</v>
      </c>
      <c r="R5" s="10" t="s">
        <v>51</v>
      </c>
      <c r="S5" s="10" t="s">
        <v>51</v>
      </c>
      <c r="T5" s="10" t="s">
        <v>51</v>
      </c>
      <c r="U5" s="217">
        <v>50.857142857142854</v>
      </c>
      <c r="V5" s="218">
        <v>73.5</v>
      </c>
      <c r="W5" s="214"/>
      <c r="X5" s="214"/>
      <c r="Y5" s="214"/>
      <c r="Z5" s="214"/>
      <c r="AA5" s="214"/>
      <c r="AB5" s="214"/>
      <c r="AC5" s="214"/>
      <c r="AD5" s="214"/>
      <c r="AE5" s="213" t="s">
        <v>3859</v>
      </c>
      <c r="AF5" s="213" t="s">
        <v>3860</v>
      </c>
      <c r="AG5" s="213" t="s">
        <v>3861</v>
      </c>
      <c r="AH5" s="221" t="s">
        <v>3862</v>
      </c>
      <c r="AI5" s="221" t="s">
        <v>3858</v>
      </c>
      <c r="AJ5" s="213" t="s">
        <v>3863</v>
      </c>
      <c r="AK5" s="213" t="s">
        <v>3834</v>
      </c>
      <c r="AL5" s="213" t="s">
        <v>1642</v>
      </c>
      <c r="AM5" s="214"/>
      <c r="AN5" s="214"/>
      <c r="AO5" s="214"/>
      <c r="AP5" s="214"/>
    </row>
    <row r="6" spans="1:42" ht="115.5" thickBot="1">
      <c r="A6" s="209">
        <v>5</v>
      </c>
      <c r="B6" s="210" t="s">
        <v>3820</v>
      </c>
      <c r="C6" s="221" t="s">
        <v>3864</v>
      </c>
      <c r="D6" s="213" t="s">
        <v>3865</v>
      </c>
      <c r="E6" s="213" t="s">
        <v>3837</v>
      </c>
      <c r="F6" s="65" t="s">
        <v>699</v>
      </c>
      <c r="G6" s="99" t="s">
        <v>3824</v>
      </c>
      <c r="H6" s="100" t="s">
        <v>701</v>
      </c>
      <c r="I6" s="214" t="s">
        <v>3825</v>
      </c>
      <c r="J6" s="214">
        <v>3</v>
      </c>
      <c r="K6" s="222" t="s">
        <v>3866</v>
      </c>
      <c r="L6" s="221" t="s">
        <v>3867</v>
      </c>
      <c r="M6" s="212" t="s">
        <v>3868</v>
      </c>
      <c r="N6" s="214" t="s">
        <v>3869</v>
      </c>
      <c r="O6" s="216">
        <v>64.600000000000009</v>
      </c>
      <c r="P6" s="214" t="s">
        <v>109</v>
      </c>
      <c r="Q6" s="213" t="s">
        <v>3870</v>
      </c>
      <c r="R6" s="10" t="s">
        <v>51</v>
      </c>
      <c r="S6" s="10" t="s">
        <v>51</v>
      </c>
      <c r="T6" s="10" t="s">
        <v>51</v>
      </c>
      <c r="U6" s="217">
        <v>39.142857142857146</v>
      </c>
      <c r="V6" s="218">
        <v>50.625</v>
      </c>
      <c r="W6" s="214"/>
      <c r="X6" s="214"/>
      <c r="Y6" s="214"/>
      <c r="Z6" s="214"/>
      <c r="AA6" s="214"/>
      <c r="AB6" s="214"/>
      <c r="AC6" s="214"/>
      <c r="AD6" s="214"/>
      <c r="AE6" s="213" t="s">
        <v>3871</v>
      </c>
      <c r="AF6" s="213" t="s">
        <v>3872</v>
      </c>
      <c r="AG6" s="213" t="s">
        <v>3873</v>
      </c>
      <c r="AH6" s="221" t="s">
        <v>3874</v>
      </c>
      <c r="AI6" s="221" t="s">
        <v>3867</v>
      </c>
      <c r="AJ6" s="213" t="s">
        <v>3875</v>
      </c>
      <c r="AK6" s="213" t="s">
        <v>3834</v>
      </c>
      <c r="AL6" s="213" t="s">
        <v>1642</v>
      </c>
      <c r="AM6" s="214"/>
      <c r="AN6" s="214"/>
      <c r="AO6" s="214"/>
      <c r="AP6" s="214"/>
    </row>
    <row r="7" spans="1:42" ht="90" thickBot="1">
      <c r="A7" s="209">
        <v>6</v>
      </c>
      <c r="B7" s="210" t="s">
        <v>3820</v>
      </c>
      <c r="C7" s="211" t="s">
        <v>3876</v>
      </c>
      <c r="D7" s="212" t="s">
        <v>3877</v>
      </c>
      <c r="E7" s="213" t="s">
        <v>3837</v>
      </c>
      <c r="F7" s="65" t="s">
        <v>699</v>
      </c>
      <c r="G7" s="99" t="s">
        <v>3824</v>
      </c>
      <c r="H7" s="100" t="s">
        <v>701</v>
      </c>
      <c r="I7" s="214" t="s">
        <v>3825</v>
      </c>
      <c r="J7" s="214">
        <v>3</v>
      </c>
      <c r="K7" s="215" t="s">
        <v>3878</v>
      </c>
      <c r="L7" s="211" t="s">
        <v>3879</v>
      </c>
      <c r="M7" s="214">
        <v>7.4</v>
      </c>
      <c r="N7" s="214" t="s">
        <v>50</v>
      </c>
      <c r="O7" s="216">
        <v>78.600000000000009</v>
      </c>
      <c r="P7" s="214" t="s">
        <v>109</v>
      </c>
      <c r="Q7" s="213" t="s">
        <v>3828</v>
      </c>
      <c r="R7" s="10" t="s">
        <v>51</v>
      </c>
      <c r="S7" s="10" t="s">
        <v>51</v>
      </c>
      <c r="T7" s="10" t="s">
        <v>51</v>
      </c>
      <c r="U7" s="217">
        <v>86.285714285714292</v>
      </c>
      <c r="V7" s="218">
        <v>93</v>
      </c>
      <c r="W7" s="214"/>
      <c r="X7" s="214"/>
      <c r="Y7" s="214"/>
      <c r="Z7" s="214"/>
      <c r="AA7" s="214"/>
      <c r="AB7" s="214"/>
      <c r="AC7" s="214"/>
      <c r="AD7" s="214"/>
      <c r="AE7" s="212" t="s">
        <v>3880</v>
      </c>
      <c r="AF7" s="212" t="s">
        <v>3881</v>
      </c>
      <c r="AG7" s="212" t="s">
        <v>3882</v>
      </c>
      <c r="AH7" s="211" t="s">
        <v>3883</v>
      </c>
      <c r="AI7" s="211" t="s">
        <v>3879</v>
      </c>
      <c r="AJ7" s="212" t="s">
        <v>3884</v>
      </c>
      <c r="AK7" s="213" t="s">
        <v>3834</v>
      </c>
      <c r="AL7" s="213" t="s">
        <v>1642</v>
      </c>
      <c r="AM7" s="214"/>
      <c r="AN7" s="214"/>
      <c r="AO7" s="214"/>
      <c r="AP7" s="214"/>
    </row>
    <row r="8" spans="1:42" ht="128.25" thickBot="1">
      <c r="A8" s="209">
        <v>7</v>
      </c>
      <c r="B8" s="210" t="s">
        <v>3820</v>
      </c>
      <c r="C8" s="211" t="s">
        <v>3885</v>
      </c>
      <c r="D8" s="213" t="s">
        <v>3886</v>
      </c>
      <c r="E8" s="213" t="s">
        <v>3837</v>
      </c>
      <c r="F8" s="65" t="s">
        <v>699</v>
      </c>
      <c r="G8" s="99" t="s">
        <v>3824</v>
      </c>
      <c r="H8" s="100" t="s">
        <v>701</v>
      </c>
      <c r="I8" s="214" t="s">
        <v>3825</v>
      </c>
      <c r="J8" s="214">
        <v>3</v>
      </c>
      <c r="K8" s="215" t="s">
        <v>3887</v>
      </c>
      <c r="L8" s="211" t="s">
        <v>3888</v>
      </c>
      <c r="M8" s="214">
        <v>61.11</v>
      </c>
      <c r="N8" s="214" t="s">
        <v>126</v>
      </c>
      <c r="O8" s="216">
        <v>65.400000000000006</v>
      </c>
      <c r="P8" s="214" t="s">
        <v>109</v>
      </c>
      <c r="Q8" s="213" t="s">
        <v>3828</v>
      </c>
      <c r="R8" s="10" t="s">
        <v>51</v>
      </c>
      <c r="S8" s="10" t="s">
        <v>51</v>
      </c>
      <c r="T8" s="10" t="s">
        <v>51</v>
      </c>
      <c r="U8" s="217">
        <v>62.142857142857146</v>
      </c>
      <c r="V8" s="218">
        <v>73.125</v>
      </c>
      <c r="W8" s="214"/>
      <c r="X8" s="214"/>
      <c r="Y8" s="214"/>
      <c r="Z8" s="214"/>
      <c r="AA8" s="214"/>
      <c r="AB8" s="214"/>
      <c r="AC8" s="214"/>
      <c r="AD8" s="214"/>
      <c r="AE8" s="212" t="s">
        <v>3889</v>
      </c>
      <c r="AF8" s="212" t="s">
        <v>2327</v>
      </c>
      <c r="AG8" s="212" t="s">
        <v>3890</v>
      </c>
      <c r="AH8" s="211" t="s">
        <v>3891</v>
      </c>
      <c r="AI8" s="211" t="s">
        <v>3888</v>
      </c>
      <c r="AJ8" s="212" t="s">
        <v>3892</v>
      </c>
      <c r="AK8" s="213" t="s">
        <v>3834</v>
      </c>
      <c r="AL8" s="213" t="s">
        <v>1642</v>
      </c>
      <c r="AM8" s="214"/>
      <c r="AN8" s="214"/>
      <c r="AO8" s="214"/>
      <c r="AP8" s="214"/>
    </row>
    <row r="9" spans="1:42" ht="204.75" thickBot="1">
      <c r="A9" s="209">
        <v>8</v>
      </c>
      <c r="B9" s="210" t="s">
        <v>3820</v>
      </c>
      <c r="C9" s="211" t="s">
        <v>3893</v>
      </c>
      <c r="D9" s="213" t="s">
        <v>3894</v>
      </c>
      <c r="E9" s="213" t="s">
        <v>3823</v>
      </c>
      <c r="F9" s="65" t="s">
        <v>699</v>
      </c>
      <c r="G9" s="99" t="s">
        <v>3824</v>
      </c>
      <c r="H9" s="100" t="s">
        <v>701</v>
      </c>
      <c r="I9" s="214" t="s">
        <v>3825</v>
      </c>
      <c r="J9" s="214">
        <v>3</v>
      </c>
      <c r="K9" s="215" t="s">
        <v>3895</v>
      </c>
      <c r="L9" s="211" t="s">
        <v>3896</v>
      </c>
      <c r="M9" s="214">
        <v>78.56</v>
      </c>
      <c r="N9" s="214" t="s">
        <v>785</v>
      </c>
      <c r="O9" s="216">
        <v>81.166666666666671</v>
      </c>
      <c r="P9" s="214" t="s">
        <v>109</v>
      </c>
      <c r="Q9" s="213" t="s">
        <v>3897</v>
      </c>
      <c r="R9" s="10" t="s">
        <v>51</v>
      </c>
      <c r="S9" s="10" t="s">
        <v>51</v>
      </c>
      <c r="T9" s="10" t="s">
        <v>51</v>
      </c>
      <c r="U9" s="217">
        <v>72.571428571428569</v>
      </c>
      <c r="V9" s="218">
        <v>81.5</v>
      </c>
      <c r="W9" s="214"/>
      <c r="X9" s="214"/>
      <c r="Y9" s="214"/>
      <c r="Z9" s="214"/>
      <c r="AA9" s="214"/>
      <c r="AB9" s="214"/>
      <c r="AC9" s="214"/>
      <c r="AD9" s="214"/>
      <c r="AE9" s="212" t="s">
        <v>3898</v>
      </c>
      <c r="AF9" s="212" t="s">
        <v>3899</v>
      </c>
      <c r="AG9" s="212" t="s">
        <v>3900</v>
      </c>
      <c r="AH9" s="211" t="s">
        <v>3901</v>
      </c>
      <c r="AI9" s="211" t="s">
        <v>3896</v>
      </c>
      <c r="AJ9" s="212" t="s">
        <v>3902</v>
      </c>
      <c r="AK9" s="213" t="s">
        <v>3834</v>
      </c>
      <c r="AL9" s="213" t="s">
        <v>1642</v>
      </c>
      <c r="AM9" s="214"/>
      <c r="AN9" s="214"/>
      <c r="AO9" s="214"/>
      <c r="AP9" s="214"/>
    </row>
    <row r="10" spans="1:42" ht="115.5" thickBot="1">
      <c r="A10" s="209">
        <v>9</v>
      </c>
      <c r="B10" s="210" t="s">
        <v>3820</v>
      </c>
      <c r="C10" s="211" t="s">
        <v>3903</v>
      </c>
      <c r="D10" s="213" t="s">
        <v>3904</v>
      </c>
      <c r="E10" s="213" t="s">
        <v>3823</v>
      </c>
      <c r="F10" s="65" t="s">
        <v>699</v>
      </c>
      <c r="G10" s="99" t="s">
        <v>3824</v>
      </c>
      <c r="H10" s="100" t="s">
        <v>701</v>
      </c>
      <c r="I10" s="214" t="s">
        <v>3825</v>
      </c>
      <c r="J10" s="214">
        <v>3</v>
      </c>
      <c r="K10" s="223" t="s">
        <v>3905</v>
      </c>
      <c r="L10" s="211" t="s">
        <v>3906</v>
      </c>
      <c r="M10" s="214">
        <v>79.52</v>
      </c>
      <c r="N10" s="214" t="s">
        <v>785</v>
      </c>
      <c r="O10" s="216">
        <v>61.166666666666671</v>
      </c>
      <c r="P10" s="214" t="s">
        <v>109</v>
      </c>
      <c r="Q10" s="213" t="s">
        <v>3897</v>
      </c>
      <c r="R10" s="10" t="s">
        <v>51</v>
      </c>
      <c r="S10" s="10" t="s">
        <v>51</v>
      </c>
      <c r="T10" s="10" t="s">
        <v>51</v>
      </c>
      <c r="U10" s="217">
        <v>52.428571428571431</v>
      </c>
      <c r="V10" s="218">
        <v>49.125</v>
      </c>
      <c r="W10" s="214"/>
      <c r="X10" s="214"/>
      <c r="Y10" s="214"/>
      <c r="Z10" s="214"/>
      <c r="AA10" s="214"/>
      <c r="AB10" s="214"/>
      <c r="AC10" s="214"/>
      <c r="AD10" s="214"/>
      <c r="AE10" s="212" t="s">
        <v>3907</v>
      </c>
      <c r="AF10" s="212" t="s">
        <v>3908</v>
      </c>
      <c r="AG10" s="212" t="s">
        <v>3909</v>
      </c>
      <c r="AH10" s="211" t="s">
        <v>3910</v>
      </c>
      <c r="AI10" s="211" t="s">
        <v>3906</v>
      </c>
      <c r="AJ10" s="212" t="s">
        <v>3911</v>
      </c>
      <c r="AK10" s="213" t="s">
        <v>3912</v>
      </c>
      <c r="AL10" s="213" t="s">
        <v>1642</v>
      </c>
      <c r="AM10" s="214"/>
      <c r="AN10" s="214"/>
      <c r="AO10" s="214"/>
      <c r="AP10" s="214"/>
    </row>
    <row r="11" spans="1:42" ht="179.25" thickBot="1">
      <c r="A11" s="209">
        <v>10</v>
      </c>
      <c r="B11" s="210" t="s">
        <v>3820</v>
      </c>
      <c r="C11" s="211" t="s">
        <v>3913</v>
      </c>
      <c r="D11" s="213" t="s">
        <v>3914</v>
      </c>
      <c r="E11" s="213" t="s">
        <v>3823</v>
      </c>
      <c r="F11" s="65" t="s">
        <v>699</v>
      </c>
      <c r="G11" s="99" t="s">
        <v>3824</v>
      </c>
      <c r="H11" s="100" t="s">
        <v>701</v>
      </c>
      <c r="I11" s="214" t="s">
        <v>3825</v>
      </c>
      <c r="J11" s="214">
        <v>3</v>
      </c>
      <c r="K11" s="215" t="s">
        <v>3915</v>
      </c>
      <c r="L11" s="211">
        <v>9859030605</v>
      </c>
      <c r="M11" s="214">
        <v>72.33</v>
      </c>
      <c r="N11" s="214" t="s">
        <v>3916</v>
      </c>
      <c r="O11" s="216">
        <v>62</v>
      </c>
      <c r="P11" s="214" t="s">
        <v>109</v>
      </c>
      <c r="Q11" s="213" t="s">
        <v>3917</v>
      </c>
      <c r="R11" s="10" t="s">
        <v>51</v>
      </c>
      <c r="S11" s="10" t="s">
        <v>51</v>
      </c>
      <c r="T11" s="10" t="s">
        <v>51</v>
      </c>
      <c r="U11" s="217">
        <v>71.142857142857139</v>
      </c>
      <c r="V11" s="218">
        <v>80.125</v>
      </c>
      <c r="W11" s="214"/>
      <c r="X11" s="214"/>
      <c r="Y11" s="214"/>
      <c r="Z11" s="214"/>
      <c r="AA11" s="214"/>
      <c r="AB11" s="214"/>
      <c r="AC11" s="214"/>
      <c r="AD11" s="214"/>
      <c r="AE11" s="212" t="s">
        <v>3918</v>
      </c>
      <c r="AF11" s="212" t="s">
        <v>3919</v>
      </c>
      <c r="AG11" s="212" t="s">
        <v>3920</v>
      </c>
      <c r="AH11" s="211" t="s">
        <v>3921</v>
      </c>
      <c r="AI11" s="211">
        <v>9859030605</v>
      </c>
      <c r="AJ11" s="212" t="s">
        <v>3833</v>
      </c>
      <c r="AK11" s="213" t="s">
        <v>3834</v>
      </c>
      <c r="AL11" s="213" t="s">
        <v>1642</v>
      </c>
      <c r="AM11" s="214"/>
      <c r="AN11" s="214"/>
      <c r="AO11" s="214"/>
      <c r="AP11" s="214"/>
    </row>
    <row r="12" spans="1:42" ht="115.5" thickBot="1">
      <c r="A12" s="209">
        <v>11</v>
      </c>
      <c r="B12" s="210" t="s">
        <v>3820</v>
      </c>
      <c r="C12" s="219" t="s">
        <v>3922</v>
      </c>
      <c r="D12" s="213" t="s">
        <v>3923</v>
      </c>
      <c r="E12" s="213" t="s">
        <v>3823</v>
      </c>
      <c r="F12" s="65" t="s">
        <v>699</v>
      </c>
      <c r="G12" s="99" t="s">
        <v>3824</v>
      </c>
      <c r="H12" s="100" t="s">
        <v>701</v>
      </c>
      <c r="I12" s="214" t="s">
        <v>3825</v>
      </c>
      <c r="J12" s="214">
        <v>3</v>
      </c>
      <c r="K12" s="215" t="s">
        <v>3924</v>
      </c>
      <c r="L12" s="219" t="s">
        <v>3925</v>
      </c>
      <c r="M12" s="214">
        <v>9</v>
      </c>
      <c r="N12" s="214" t="s">
        <v>50</v>
      </c>
      <c r="O12" s="216">
        <v>91.886792452830193</v>
      </c>
      <c r="P12" s="214" t="s">
        <v>109</v>
      </c>
      <c r="Q12" s="220" t="s">
        <v>3926</v>
      </c>
      <c r="R12" s="10" t="s">
        <v>51</v>
      </c>
      <c r="S12" s="10" t="s">
        <v>51</v>
      </c>
      <c r="T12" s="10" t="s">
        <v>51</v>
      </c>
      <c r="U12" s="217">
        <v>83.285714285714292</v>
      </c>
      <c r="V12" s="218">
        <v>87.75</v>
      </c>
      <c r="W12" s="214"/>
      <c r="X12" s="214"/>
      <c r="Y12" s="214"/>
      <c r="Z12" s="214"/>
      <c r="AA12" s="214"/>
      <c r="AB12" s="214"/>
      <c r="AC12" s="214"/>
      <c r="AD12" s="214"/>
      <c r="AE12" s="220" t="s">
        <v>3927</v>
      </c>
      <c r="AF12" s="220" t="s">
        <v>3928</v>
      </c>
      <c r="AG12" s="220" t="s">
        <v>3929</v>
      </c>
      <c r="AH12" s="219" t="s">
        <v>3930</v>
      </c>
      <c r="AI12" s="219" t="s">
        <v>3925</v>
      </c>
      <c r="AJ12" s="220" t="s">
        <v>3931</v>
      </c>
      <c r="AK12" s="213" t="s">
        <v>3834</v>
      </c>
      <c r="AL12" s="213" t="s">
        <v>1642</v>
      </c>
      <c r="AM12" s="214"/>
      <c r="AN12" s="214"/>
      <c r="AO12" s="214"/>
      <c r="AP12" s="214"/>
    </row>
    <row r="13" spans="1:42" ht="128.25" thickBot="1">
      <c r="A13" s="209">
        <v>12</v>
      </c>
      <c r="B13" s="210" t="s">
        <v>3820</v>
      </c>
      <c r="C13" s="211" t="s">
        <v>3932</v>
      </c>
      <c r="D13" s="213" t="s">
        <v>3933</v>
      </c>
      <c r="E13" s="213" t="s">
        <v>3823</v>
      </c>
      <c r="F13" s="65" t="s">
        <v>699</v>
      </c>
      <c r="G13" s="99" t="s">
        <v>3824</v>
      </c>
      <c r="H13" s="100" t="s">
        <v>701</v>
      </c>
      <c r="I13" s="214" t="s">
        <v>3825</v>
      </c>
      <c r="J13" s="214">
        <v>3</v>
      </c>
      <c r="K13" s="215" t="s">
        <v>3934</v>
      </c>
      <c r="L13" s="211" t="s">
        <v>3935</v>
      </c>
      <c r="M13" s="214">
        <v>83.66</v>
      </c>
      <c r="N13" s="214" t="s">
        <v>126</v>
      </c>
      <c r="O13" s="216">
        <v>76.666666666666671</v>
      </c>
      <c r="P13" s="214" t="s">
        <v>109</v>
      </c>
      <c r="Q13" s="213" t="s">
        <v>3897</v>
      </c>
      <c r="R13" s="10" t="s">
        <v>51</v>
      </c>
      <c r="S13" s="10" t="s">
        <v>51</v>
      </c>
      <c r="T13" s="10" t="s">
        <v>51</v>
      </c>
      <c r="U13" s="217">
        <v>71.857142857142861</v>
      </c>
      <c r="V13" s="218">
        <v>69.875</v>
      </c>
      <c r="W13" s="214"/>
      <c r="X13" s="214"/>
      <c r="Y13" s="214"/>
      <c r="Z13" s="214"/>
      <c r="AA13" s="214"/>
      <c r="AB13" s="214"/>
      <c r="AC13" s="214"/>
      <c r="AD13" s="214"/>
      <c r="AE13" s="212" t="s">
        <v>3936</v>
      </c>
      <c r="AF13" s="212" t="s">
        <v>1748</v>
      </c>
      <c r="AG13" s="212" t="s">
        <v>3937</v>
      </c>
      <c r="AH13" s="211" t="s">
        <v>3938</v>
      </c>
      <c r="AI13" s="211" t="s">
        <v>3935</v>
      </c>
      <c r="AJ13" s="212" t="s">
        <v>3939</v>
      </c>
      <c r="AK13" s="213" t="s">
        <v>3834</v>
      </c>
      <c r="AL13" s="213" t="s">
        <v>1642</v>
      </c>
      <c r="AM13" s="214"/>
      <c r="AN13" s="214"/>
      <c r="AO13" s="214"/>
      <c r="AP13" s="214"/>
    </row>
    <row r="14" spans="1:42" ht="90" thickBot="1">
      <c r="A14" s="209">
        <v>13</v>
      </c>
      <c r="B14" s="210" t="s">
        <v>3820</v>
      </c>
      <c r="C14" s="219" t="s">
        <v>3940</v>
      </c>
      <c r="D14" s="213" t="s">
        <v>3941</v>
      </c>
      <c r="E14" s="213" t="s">
        <v>3837</v>
      </c>
      <c r="F14" s="65" t="s">
        <v>699</v>
      </c>
      <c r="G14" s="99" t="s">
        <v>3824</v>
      </c>
      <c r="H14" s="100" t="s">
        <v>701</v>
      </c>
      <c r="I14" s="214" t="s">
        <v>3825</v>
      </c>
      <c r="J14" s="214">
        <v>3</v>
      </c>
      <c r="K14" s="223" t="s">
        <v>3942</v>
      </c>
      <c r="L14" s="219" t="s">
        <v>3943</v>
      </c>
      <c r="M14" s="214">
        <v>7.4</v>
      </c>
      <c r="N14" s="214" t="s">
        <v>50</v>
      </c>
      <c r="O14" s="216">
        <v>92.830188679245282</v>
      </c>
      <c r="P14" s="214" t="s">
        <v>109</v>
      </c>
      <c r="Q14" s="213" t="s">
        <v>3870</v>
      </c>
      <c r="R14" s="10" t="s">
        <v>51</v>
      </c>
      <c r="S14" s="10" t="s">
        <v>51</v>
      </c>
      <c r="T14" s="10" t="s">
        <v>51</v>
      </c>
      <c r="U14" s="217">
        <v>46.714285714285715</v>
      </c>
      <c r="V14" s="218">
        <v>52.375</v>
      </c>
      <c r="W14" s="214"/>
      <c r="X14" s="214"/>
      <c r="Y14" s="214"/>
      <c r="Z14" s="214"/>
      <c r="AA14" s="214"/>
      <c r="AB14" s="214"/>
      <c r="AC14" s="214"/>
      <c r="AD14" s="214"/>
      <c r="AE14" s="220" t="s">
        <v>3944</v>
      </c>
      <c r="AF14" s="220" t="s">
        <v>3945</v>
      </c>
      <c r="AG14" s="220" t="s">
        <v>3946</v>
      </c>
      <c r="AH14" s="219" t="s">
        <v>3947</v>
      </c>
      <c r="AI14" s="219" t="s">
        <v>3943</v>
      </c>
      <c r="AJ14" s="220" t="s">
        <v>3912</v>
      </c>
      <c r="AK14" s="213" t="s">
        <v>3912</v>
      </c>
      <c r="AL14" s="213" t="s">
        <v>1642</v>
      </c>
      <c r="AM14" s="214"/>
      <c r="AN14" s="214"/>
      <c r="AO14" s="214"/>
      <c r="AP14" s="214"/>
    </row>
    <row r="15" spans="1:42" ht="90" thickBot="1">
      <c r="A15" s="209">
        <v>14</v>
      </c>
      <c r="B15" s="210" t="s">
        <v>3820</v>
      </c>
      <c r="C15" s="219" t="s">
        <v>3948</v>
      </c>
      <c r="D15" s="213" t="s">
        <v>3949</v>
      </c>
      <c r="E15" s="213" t="s">
        <v>3837</v>
      </c>
      <c r="F15" s="65" t="s">
        <v>699</v>
      </c>
      <c r="G15" s="99" t="s">
        <v>3824</v>
      </c>
      <c r="H15" s="100" t="s">
        <v>701</v>
      </c>
      <c r="I15" s="214" t="s">
        <v>3825</v>
      </c>
      <c r="J15" s="214">
        <v>3</v>
      </c>
      <c r="K15" s="212" t="s">
        <v>3950</v>
      </c>
      <c r="L15" s="219" t="s">
        <v>3951</v>
      </c>
      <c r="M15" s="212" t="s">
        <v>3952</v>
      </c>
      <c r="N15" s="214" t="s">
        <v>3869</v>
      </c>
      <c r="O15" s="216">
        <v>76.603773584905667</v>
      </c>
      <c r="P15" s="214" t="s">
        <v>109</v>
      </c>
      <c r="Q15" s="213" t="s">
        <v>3870</v>
      </c>
      <c r="R15" s="10" t="s">
        <v>51</v>
      </c>
      <c r="S15" s="10" t="s">
        <v>51</v>
      </c>
      <c r="T15" s="10" t="s">
        <v>51</v>
      </c>
      <c r="U15" s="217">
        <v>42</v>
      </c>
      <c r="V15" s="218">
        <v>46.375</v>
      </c>
      <c r="W15" s="214"/>
      <c r="X15" s="214"/>
      <c r="Y15" s="214"/>
      <c r="Z15" s="214"/>
      <c r="AA15" s="214"/>
      <c r="AB15" s="214"/>
      <c r="AC15" s="214"/>
      <c r="AD15" s="214"/>
      <c r="AE15" s="220" t="s">
        <v>3953</v>
      </c>
      <c r="AF15" s="220" t="s">
        <v>3954</v>
      </c>
      <c r="AG15" s="220" t="s">
        <v>3955</v>
      </c>
      <c r="AH15" s="219" t="s">
        <v>3956</v>
      </c>
      <c r="AI15" s="219" t="s">
        <v>3951</v>
      </c>
      <c r="AJ15" s="220" t="s">
        <v>3912</v>
      </c>
      <c r="AK15" s="213" t="s">
        <v>3912</v>
      </c>
      <c r="AL15" s="213" t="s">
        <v>1642</v>
      </c>
      <c r="AM15" s="214"/>
      <c r="AN15" s="214"/>
      <c r="AO15" s="214"/>
      <c r="AP15" s="214"/>
    </row>
    <row r="16" spans="1:42" ht="128.25" thickBot="1">
      <c r="A16" s="209">
        <v>15</v>
      </c>
      <c r="B16" s="210" t="s">
        <v>3820</v>
      </c>
      <c r="C16" s="219" t="s">
        <v>3957</v>
      </c>
      <c r="D16" s="213" t="s">
        <v>3958</v>
      </c>
      <c r="E16" s="213" t="s">
        <v>3837</v>
      </c>
      <c r="F16" s="65" t="s">
        <v>699</v>
      </c>
      <c r="G16" s="99" t="s">
        <v>3824</v>
      </c>
      <c r="H16" s="100" t="s">
        <v>701</v>
      </c>
      <c r="I16" s="214" t="s">
        <v>3825</v>
      </c>
      <c r="J16" s="214">
        <v>3</v>
      </c>
      <c r="K16" s="223" t="s">
        <v>3959</v>
      </c>
      <c r="L16" s="219" t="s">
        <v>3960</v>
      </c>
      <c r="M16" s="214">
        <v>7.4</v>
      </c>
      <c r="N16" s="214" t="s">
        <v>50</v>
      </c>
      <c r="O16" s="216">
        <v>78.301886792452834</v>
      </c>
      <c r="P16" s="214" t="s">
        <v>109</v>
      </c>
      <c r="Q16" s="213" t="s">
        <v>3870</v>
      </c>
      <c r="R16" s="10" t="s">
        <v>51</v>
      </c>
      <c r="S16" s="10" t="s">
        <v>51</v>
      </c>
      <c r="T16" s="10" t="s">
        <v>51</v>
      </c>
      <c r="U16" s="217">
        <v>51.285714285714285</v>
      </c>
      <c r="V16" s="218">
        <v>56.125</v>
      </c>
      <c r="W16" s="214"/>
      <c r="X16" s="214"/>
      <c r="Y16" s="214"/>
      <c r="Z16" s="214"/>
      <c r="AA16" s="214"/>
      <c r="AB16" s="214"/>
      <c r="AC16" s="214"/>
      <c r="AD16" s="214"/>
      <c r="AE16" s="220" t="s">
        <v>3961</v>
      </c>
      <c r="AF16" s="220" t="s">
        <v>3962</v>
      </c>
      <c r="AG16" s="220" t="s">
        <v>3963</v>
      </c>
      <c r="AH16" s="219" t="s">
        <v>3964</v>
      </c>
      <c r="AI16" s="219" t="s">
        <v>3960</v>
      </c>
      <c r="AJ16" s="220" t="s">
        <v>3912</v>
      </c>
      <c r="AK16" s="213" t="s">
        <v>3912</v>
      </c>
      <c r="AL16" s="213" t="s">
        <v>1642</v>
      </c>
      <c r="AM16" s="214"/>
      <c r="AN16" s="214"/>
      <c r="AO16" s="214"/>
      <c r="AP16" s="214"/>
    </row>
    <row r="17" spans="1:42" ht="115.5" thickBot="1">
      <c r="A17" s="209">
        <v>16</v>
      </c>
      <c r="B17" s="210" t="s">
        <v>3820</v>
      </c>
      <c r="C17" s="211" t="s">
        <v>3965</v>
      </c>
      <c r="D17" s="220" t="s">
        <v>3966</v>
      </c>
      <c r="E17" s="212" t="s">
        <v>3837</v>
      </c>
      <c r="F17" s="65" t="s">
        <v>699</v>
      </c>
      <c r="G17" s="99" t="s">
        <v>3824</v>
      </c>
      <c r="H17" s="100" t="s">
        <v>701</v>
      </c>
      <c r="I17" s="214" t="s">
        <v>3825</v>
      </c>
      <c r="J17" s="214">
        <v>3</v>
      </c>
      <c r="K17" s="211" t="s">
        <v>3967</v>
      </c>
      <c r="L17" s="211" t="s">
        <v>3968</v>
      </c>
      <c r="M17" s="214">
        <v>76.55</v>
      </c>
      <c r="N17" s="214" t="s">
        <v>3969</v>
      </c>
      <c r="O17" s="224">
        <v>72</v>
      </c>
      <c r="P17" s="214" t="s">
        <v>109</v>
      </c>
      <c r="Q17" s="212" t="s">
        <v>3828</v>
      </c>
      <c r="R17" s="10" t="s">
        <v>51</v>
      </c>
      <c r="S17" s="10" t="s">
        <v>51</v>
      </c>
      <c r="T17" s="10" t="s">
        <v>51</v>
      </c>
      <c r="U17" s="217">
        <v>64.142857142857139</v>
      </c>
      <c r="V17" s="218">
        <v>56.375</v>
      </c>
      <c r="W17" s="214"/>
      <c r="X17" s="214"/>
      <c r="Y17" s="214"/>
      <c r="Z17" s="214"/>
      <c r="AA17" s="214"/>
      <c r="AB17" s="214"/>
      <c r="AC17" s="214"/>
      <c r="AD17" s="214"/>
      <c r="AE17" s="212" t="s">
        <v>3970</v>
      </c>
      <c r="AF17" s="212" t="s">
        <v>3971</v>
      </c>
      <c r="AG17" s="212" t="s">
        <v>3972</v>
      </c>
      <c r="AH17" s="211" t="s">
        <v>3973</v>
      </c>
      <c r="AI17" s="212" t="s">
        <v>3968</v>
      </c>
      <c r="AJ17" s="212" t="s">
        <v>169</v>
      </c>
      <c r="AK17" s="212" t="s">
        <v>3834</v>
      </c>
      <c r="AL17" s="212" t="s">
        <v>1642</v>
      </c>
      <c r="AM17" s="214"/>
      <c r="AN17" s="214"/>
      <c r="AO17" s="214"/>
      <c r="AP17" s="214"/>
    </row>
    <row r="18" spans="1:42" ht="115.5" thickBot="1">
      <c r="A18" s="209">
        <v>17</v>
      </c>
      <c r="B18" s="210" t="s">
        <v>3820</v>
      </c>
      <c r="C18" s="219" t="s">
        <v>3974</v>
      </c>
      <c r="D18" s="213" t="s">
        <v>3975</v>
      </c>
      <c r="E18" s="213" t="s">
        <v>3837</v>
      </c>
      <c r="F18" s="65" t="s">
        <v>699</v>
      </c>
      <c r="G18" s="99" t="s">
        <v>3824</v>
      </c>
      <c r="H18" s="100" t="s">
        <v>701</v>
      </c>
      <c r="I18" s="214" t="s">
        <v>3825</v>
      </c>
      <c r="J18" s="214">
        <v>3</v>
      </c>
      <c r="K18" s="215" t="s">
        <v>3976</v>
      </c>
      <c r="L18" s="219">
        <v>9206721469</v>
      </c>
      <c r="M18" s="214">
        <v>7.4</v>
      </c>
      <c r="N18" s="214" t="s">
        <v>3977</v>
      </c>
      <c r="O18" s="216">
        <v>59.599999999999994</v>
      </c>
      <c r="P18" s="214" t="s">
        <v>109</v>
      </c>
      <c r="Q18" s="213" t="s">
        <v>3828</v>
      </c>
      <c r="R18" s="10" t="s">
        <v>51</v>
      </c>
      <c r="S18" s="10" t="s">
        <v>51</v>
      </c>
      <c r="T18" s="10" t="s">
        <v>51</v>
      </c>
      <c r="U18" s="217">
        <v>47.428571428571431</v>
      </c>
      <c r="V18" s="218">
        <v>51.625</v>
      </c>
      <c r="W18" s="214"/>
      <c r="X18" s="214"/>
      <c r="Y18" s="214"/>
      <c r="Z18" s="214"/>
      <c r="AA18" s="214"/>
      <c r="AB18" s="214"/>
      <c r="AC18" s="214"/>
      <c r="AD18" s="214"/>
      <c r="AE18" s="220" t="s">
        <v>3978</v>
      </c>
      <c r="AF18" s="220" t="s">
        <v>3979</v>
      </c>
      <c r="AG18" s="220" t="s">
        <v>3980</v>
      </c>
      <c r="AH18" s="219" t="s">
        <v>3981</v>
      </c>
      <c r="AI18" s="219">
        <v>9206721469</v>
      </c>
      <c r="AJ18" s="220" t="s">
        <v>3982</v>
      </c>
      <c r="AK18" s="213" t="s">
        <v>3834</v>
      </c>
      <c r="AL18" s="213" t="s">
        <v>1642</v>
      </c>
      <c r="AM18" s="214"/>
      <c r="AN18" s="214"/>
      <c r="AO18" s="214"/>
      <c r="AP18" s="214"/>
    </row>
    <row r="19" spans="1:42" ht="243" thickBot="1">
      <c r="A19" s="209">
        <v>18</v>
      </c>
      <c r="B19" s="210" t="s">
        <v>3820</v>
      </c>
      <c r="C19" s="211" t="s">
        <v>3983</v>
      </c>
      <c r="D19" s="220" t="s">
        <v>3984</v>
      </c>
      <c r="E19" s="212" t="s">
        <v>3837</v>
      </c>
      <c r="F19" s="65" t="s">
        <v>699</v>
      </c>
      <c r="G19" s="99" t="s">
        <v>3824</v>
      </c>
      <c r="H19" s="100" t="s">
        <v>701</v>
      </c>
      <c r="I19" s="214" t="s">
        <v>3825</v>
      </c>
      <c r="J19" s="214">
        <v>3</v>
      </c>
      <c r="K19" s="211" t="s">
        <v>3985</v>
      </c>
      <c r="L19" s="211" t="s">
        <v>3986</v>
      </c>
      <c r="M19" s="225">
        <v>77</v>
      </c>
      <c r="N19" s="214" t="s">
        <v>126</v>
      </c>
      <c r="O19" s="224">
        <v>52.6</v>
      </c>
      <c r="P19" s="214" t="s">
        <v>109</v>
      </c>
      <c r="Q19" s="212" t="s">
        <v>3987</v>
      </c>
      <c r="R19" s="10" t="s">
        <v>51</v>
      </c>
      <c r="S19" s="10" t="s">
        <v>51</v>
      </c>
      <c r="T19" s="10" t="s">
        <v>51</v>
      </c>
      <c r="U19" s="217">
        <v>48.142857142857146</v>
      </c>
      <c r="V19" s="218">
        <v>56.625</v>
      </c>
      <c r="W19" s="214"/>
      <c r="X19" s="214"/>
      <c r="Y19" s="214"/>
      <c r="Z19" s="214"/>
      <c r="AA19" s="214"/>
      <c r="AB19" s="214"/>
      <c r="AC19" s="214"/>
      <c r="AD19" s="214"/>
      <c r="AE19" s="212" t="s">
        <v>3988</v>
      </c>
      <c r="AF19" s="212" t="s">
        <v>1755</v>
      </c>
      <c r="AG19" s="212" t="s">
        <v>3989</v>
      </c>
      <c r="AH19" s="211" t="s">
        <v>3990</v>
      </c>
      <c r="AI19" s="212" t="s">
        <v>3986</v>
      </c>
      <c r="AJ19" s="212" t="s">
        <v>3939</v>
      </c>
      <c r="AK19" s="212" t="s">
        <v>3834</v>
      </c>
      <c r="AL19" s="212" t="s">
        <v>1642</v>
      </c>
      <c r="AM19" s="214"/>
      <c r="AN19" s="214"/>
      <c r="AO19" s="214"/>
      <c r="AP19" s="214"/>
    </row>
    <row r="20" spans="1:42" ht="166.5" thickBot="1">
      <c r="A20" s="209">
        <v>19</v>
      </c>
      <c r="B20" s="210" t="s">
        <v>3820</v>
      </c>
      <c r="C20" s="211" t="s">
        <v>3991</v>
      </c>
      <c r="D20" s="220" t="s">
        <v>3992</v>
      </c>
      <c r="E20" s="212" t="s">
        <v>3837</v>
      </c>
      <c r="F20" s="65" t="s">
        <v>699</v>
      </c>
      <c r="G20" s="99" t="s">
        <v>3824</v>
      </c>
      <c r="H20" s="100" t="s">
        <v>701</v>
      </c>
      <c r="I20" s="214" t="s">
        <v>3825</v>
      </c>
      <c r="J20" s="214">
        <v>3</v>
      </c>
      <c r="K20" s="215" t="s">
        <v>3993</v>
      </c>
      <c r="L20" s="211" t="s">
        <v>3994</v>
      </c>
      <c r="M20" s="214">
        <v>74.239999999999995</v>
      </c>
      <c r="N20" s="214" t="s">
        <v>785</v>
      </c>
      <c r="O20" s="224">
        <v>60.166666666666671</v>
      </c>
      <c r="P20" s="214" t="s">
        <v>109</v>
      </c>
      <c r="Q20" s="212" t="s">
        <v>3995</v>
      </c>
      <c r="R20" s="10" t="s">
        <v>51</v>
      </c>
      <c r="S20" s="10" t="s">
        <v>51</v>
      </c>
      <c r="T20" s="10" t="s">
        <v>51</v>
      </c>
      <c r="U20" s="217">
        <v>54.857142857142854</v>
      </c>
      <c r="V20" s="218">
        <v>60.5</v>
      </c>
      <c r="W20" s="214"/>
      <c r="X20" s="214"/>
      <c r="Y20" s="214"/>
      <c r="Z20" s="214"/>
      <c r="AA20" s="214"/>
      <c r="AB20" s="214"/>
      <c r="AC20" s="214"/>
      <c r="AD20" s="214"/>
      <c r="AE20" s="212" t="s">
        <v>3996</v>
      </c>
      <c r="AF20" s="212" t="s">
        <v>3997</v>
      </c>
      <c r="AG20" s="212" t="s">
        <v>3998</v>
      </c>
      <c r="AH20" s="211" t="s">
        <v>3999</v>
      </c>
      <c r="AI20" s="212" t="s">
        <v>3994</v>
      </c>
      <c r="AJ20" s="212" t="s">
        <v>4000</v>
      </c>
      <c r="AK20" s="212" t="s">
        <v>3834</v>
      </c>
      <c r="AL20" s="212" t="s">
        <v>1642</v>
      </c>
      <c r="AM20" s="214"/>
      <c r="AN20" s="214"/>
      <c r="AO20" s="214"/>
      <c r="AP20" s="214"/>
    </row>
    <row r="21" spans="1:42" ht="141" thickBot="1">
      <c r="A21" s="209">
        <v>20</v>
      </c>
      <c r="B21" s="210" t="s">
        <v>3820</v>
      </c>
      <c r="C21" s="211" t="s">
        <v>4001</v>
      </c>
      <c r="D21" s="220" t="s">
        <v>4002</v>
      </c>
      <c r="E21" s="212" t="s">
        <v>3837</v>
      </c>
      <c r="F21" s="65" t="s">
        <v>699</v>
      </c>
      <c r="G21" s="99" t="s">
        <v>3824</v>
      </c>
      <c r="H21" s="100" t="s">
        <v>701</v>
      </c>
      <c r="I21" s="214" t="s">
        <v>3825</v>
      </c>
      <c r="J21" s="214">
        <v>3</v>
      </c>
      <c r="K21" s="211" t="s">
        <v>4003</v>
      </c>
      <c r="L21" s="211">
        <v>9819279272</v>
      </c>
      <c r="M21" s="214">
        <v>78.33</v>
      </c>
      <c r="N21" s="214" t="s">
        <v>126</v>
      </c>
      <c r="O21" s="224">
        <v>53.692307692307693</v>
      </c>
      <c r="P21" s="214" t="s">
        <v>109</v>
      </c>
      <c r="Q21" s="212" t="s">
        <v>4004</v>
      </c>
      <c r="R21" s="10" t="s">
        <v>51</v>
      </c>
      <c r="S21" s="10" t="s">
        <v>51</v>
      </c>
      <c r="T21" s="10" t="s">
        <v>51</v>
      </c>
      <c r="U21" s="217">
        <v>61.285714285714285</v>
      </c>
      <c r="V21" s="218">
        <v>59.375</v>
      </c>
      <c r="W21" s="214"/>
      <c r="X21" s="214"/>
      <c r="Y21" s="214"/>
      <c r="Z21" s="214"/>
      <c r="AA21" s="214"/>
      <c r="AB21" s="214"/>
      <c r="AC21" s="214"/>
      <c r="AD21" s="214"/>
      <c r="AE21" s="212" t="s">
        <v>4005</v>
      </c>
      <c r="AF21" s="212" t="s">
        <v>4006</v>
      </c>
      <c r="AG21" s="212" t="s">
        <v>4007</v>
      </c>
      <c r="AH21" s="211" t="s">
        <v>4008</v>
      </c>
      <c r="AI21" s="212">
        <v>9819279272</v>
      </c>
      <c r="AJ21" s="212" t="s">
        <v>4009</v>
      </c>
      <c r="AK21" s="212" t="s">
        <v>3834</v>
      </c>
      <c r="AL21" s="212" t="s">
        <v>1642</v>
      </c>
      <c r="AM21" s="214"/>
      <c r="AN21" s="214"/>
      <c r="AO21" s="214"/>
      <c r="AP21" s="214"/>
    </row>
    <row r="22" spans="1:42" ht="128.25" thickBot="1">
      <c r="A22" s="209">
        <v>21</v>
      </c>
      <c r="B22" s="210" t="s">
        <v>3820</v>
      </c>
      <c r="C22" s="219" t="s">
        <v>4010</v>
      </c>
      <c r="D22" s="220" t="s">
        <v>4011</v>
      </c>
      <c r="E22" s="220" t="s">
        <v>3837</v>
      </c>
      <c r="F22" s="65" t="s">
        <v>699</v>
      </c>
      <c r="G22" s="99" t="s">
        <v>3824</v>
      </c>
      <c r="H22" s="100" t="s">
        <v>701</v>
      </c>
      <c r="I22" s="214" t="s">
        <v>3825</v>
      </c>
      <c r="J22" s="214">
        <v>3</v>
      </c>
      <c r="K22" s="215" t="s">
        <v>4012</v>
      </c>
      <c r="L22" s="219" t="s">
        <v>4013</v>
      </c>
      <c r="M22" s="214">
        <v>79.83</v>
      </c>
      <c r="N22" s="214" t="s">
        <v>126</v>
      </c>
      <c r="O22" s="226">
        <v>51.666666666666671</v>
      </c>
      <c r="P22" s="214" t="s">
        <v>109</v>
      </c>
      <c r="Q22" s="220" t="s">
        <v>3897</v>
      </c>
      <c r="R22" s="10" t="s">
        <v>51</v>
      </c>
      <c r="S22" s="10" t="s">
        <v>51</v>
      </c>
      <c r="T22" s="10" t="s">
        <v>51</v>
      </c>
      <c r="U22" s="217">
        <v>48.571428571428569</v>
      </c>
      <c r="V22" s="218">
        <v>61.375</v>
      </c>
      <c r="W22" s="214"/>
      <c r="X22" s="214"/>
      <c r="Y22" s="214"/>
      <c r="Z22" s="214"/>
      <c r="AA22" s="214"/>
      <c r="AB22" s="214"/>
      <c r="AC22" s="214"/>
      <c r="AD22" s="214"/>
      <c r="AE22" s="220" t="s">
        <v>4014</v>
      </c>
      <c r="AF22" s="220" t="s">
        <v>4015</v>
      </c>
      <c r="AG22" s="220" t="s">
        <v>4016</v>
      </c>
      <c r="AH22" s="219" t="s">
        <v>4017</v>
      </c>
      <c r="AI22" s="220" t="s">
        <v>4013</v>
      </c>
      <c r="AJ22" s="220" t="s">
        <v>4018</v>
      </c>
      <c r="AK22" s="220" t="s">
        <v>3834</v>
      </c>
      <c r="AL22" s="220" t="s">
        <v>1642</v>
      </c>
      <c r="AM22" s="214"/>
      <c r="AN22" s="214"/>
      <c r="AO22" s="214"/>
      <c r="AP22" s="214"/>
    </row>
    <row r="23" spans="1:42" ht="128.25" thickBot="1">
      <c r="A23" s="209">
        <v>22</v>
      </c>
      <c r="B23" s="210" t="s">
        <v>3820</v>
      </c>
      <c r="C23" s="219" t="s">
        <v>4019</v>
      </c>
      <c r="D23" s="213" t="s">
        <v>4020</v>
      </c>
      <c r="E23" s="213" t="s">
        <v>3837</v>
      </c>
      <c r="F23" s="65" t="s">
        <v>699</v>
      </c>
      <c r="G23" s="99" t="s">
        <v>3824</v>
      </c>
      <c r="H23" s="100" t="s">
        <v>701</v>
      </c>
      <c r="I23" s="214" t="s">
        <v>3825</v>
      </c>
      <c r="J23" s="214">
        <v>3</v>
      </c>
      <c r="K23" s="215" t="s">
        <v>4021</v>
      </c>
      <c r="L23" s="219" t="s">
        <v>4022</v>
      </c>
      <c r="M23" s="212" t="s">
        <v>4023</v>
      </c>
      <c r="N23" s="214" t="s">
        <v>4024</v>
      </c>
      <c r="O23" s="216">
        <v>68.615384615384613</v>
      </c>
      <c r="P23" s="214" t="s">
        <v>109</v>
      </c>
      <c r="Q23" s="213" t="s">
        <v>4025</v>
      </c>
      <c r="R23" s="10" t="s">
        <v>51</v>
      </c>
      <c r="S23" s="10" t="s">
        <v>51</v>
      </c>
      <c r="T23" s="10" t="s">
        <v>51</v>
      </c>
      <c r="U23" s="217">
        <v>72.285714285714292</v>
      </c>
      <c r="V23" s="218">
        <v>76.375</v>
      </c>
      <c r="W23" s="214"/>
      <c r="X23" s="214"/>
      <c r="Y23" s="214"/>
      <c r="Z23" s="214"/>
      <c r="AA23" s="214"/>
      <c r="AB23" s="214"/>
      <c r="AC23" s="214"/>
      <c r="AD23" s="214"/>
      <c r="AE23" s="220" t="s">
        <v>4026</v>
      </c>
      <c r="AF23" s="220" t="s">
        <v>4027</v>
      </c>
      <c r="AG23" s="220" t="s">
        <v>4028</v>
      </c>
      <c r="AH23" s="219" t="s">
        <v>4029</v>
      </c>
      <c r="AI23" s="219" t="s">
        <v>4022</v>
      </c>
      <c r="AJ23" s="220" t="s">
        <v>4030</v>
      </c>
      <c r="AK23" s="213" t="s">
        <v>3912</v>
      </c>
      <c r="AL23" s="213" t="s">
        <v>1642</v>
      </c>
      <c r="AM23" s="214"/>
      <c r="AN23" s="214"/>
      <c r="AO23" s="214"/>
      <c r="AP23" s="214"/>
    </row>
    <row r="24" spans="1:42" ht="115.5" thickBot="1">
      <c r="A24" s="209">
        <v>23</v>
      </c>
      <c r="B24" s="210" t="s">
        <v>3820</v>
      </c>
      <c r="C24" s="219" t="s">
        <v>4031</v>
      </c>
      <c r="D24" s="213" t="s">
        <v>4032</v>
      </c>
      <c r="E24" s="213" t="s">
        <v>3837</v>
      </c>
      <c r="F24" s="65" t="s">
        <v>699</v>
      </c>
      <c r="G24" s="99" t="s">
        <v>3824</v>
      </c>
      <c r="H24" s="100" t="s">
        <v>701</v>
      </c>
      <c r="I24" s="214" t="s">
        <v>3825</v>
      </c>
      <c r="J24" s="214">
        <v>3</v>
      </c>
      <c r="K24" s="215" t="s">
        <v>4033</v>
      </c>
      <c r="L24" s="219" t="s">
        <v>4034</v>
      </c>
      <c r="M24" s="212" t="s">
        <v>4035</v>
      </c>
      <c r="N24" s="214" t="s">
        <v>3869</v>
      </c>
      <c r="O24" s="216">
        <v>66.415094339622641</v>
      </c>
      <c r="P24" s="214" t="s">
        <v>109</v>
      </c>
      <c r="Q24" s="213" t="s">
        <v>3870</v>
      </c>
      <c r="R24" s="10" t="s">
        <v>51</v>
      </c>
      <c r="S24" s="10" t="s">
        <v>51</v>
      </c>
      <c r="T24" s="10" t="s">
        <v>51</v>
      </c>
      <c r="U24" s="217">
        <v>46.714285714285715</v>
      </c>
      <c r="V24" s="218">
        <v>41.75</v>
      </c>
      <c r="W24" s="214"/>
      <c r="X24" s="214"/>
      <c r="Y24" s="214"/>
      <c r="Z24" s="214"/>
      <c r="AA24" s="214"/>
      <c r="AB24" s="214"/>
      <c r="AC24" s="214"/>
      <c r="AD24" s="214"/>
      <c r="AE24" s="220" t="s">
        <v>4036</v>
      </c>
      <c r="AF24" s="220" t="s">
        <v>4037</v>
      </c>
      <c r="AG24" s="220" t="s">
        <v>4038</v>
      </c>
      <c r="AH24" s="219" t="s">
        <v>4039</v>
      </c>
      <c r="AI24" s="219" t="s">
        <v>4034</v>
      </c>
      <c r="AJ24" s="220" t="s">
        <v>3911</v>
      </c>
      <c r="AK24" s="213" t="s">
        <v>3912</v>
      </c>
      <c r="AL24" s="213" t="s">
        <v>1642</v>
      </c>
      <c r="AM24" s="214"/>
      <c r="AN24" s="214"/>
      <c r="AO24" s="214"/>
      <c r="AP24" s="214"/>
    </row>
    <row r="25" spans="1:42" ht="128.25" thickBot="1">
      <c r="A25" s="209">
        <v>24</v>
      </c>
      <c r="B25" s="210" t="s">
        <v>3820</v>
      </c>
      <c r="C25" s="227" t="s">
        <v>4040</v>
      </c>
      <c r="D25" s="228" t="s">
        <v>4041</v>
      </c>
      <c r="E25" s="228" t="s">
        <v>3837</v>
      </c>
      <c r="F25" s="65" t="s">
        <v>699</v>
      </c>
      <c r="G25" s="99" t="s">
        <v>3824</v>
      </c>
      <c r="H25" s="100" t="s">
        <v>701</v>
      </c>
      <c r="I25" s="229" t="s">
        <v>3825</v>
      </c>
      <c r="J25" s="229">
        <v>3</v>
      </c>
      <c r="K25" s="230" t="s">
        <v>4042</v>
      </c>
      <c r="L25" s="227" t="s">
        <v>4043</v>
      </c>
      <c r="M25" s="229">
        <v>84.64</v>
      </c>
      <c r="N25" s="229" t="s">
        <v>785</v>
      </c>
      <c r="O25" s="231">
        <v>54.666666666666664</v>
      </c>
      <c r="P25" s="229" t="s">
        <v>109</v>
      </c>
      <c r="Q25" s="228" t="s">
        <v>3897</v>
      </c>
      <c r="R25" s="10" t="s">
        <v>51</v>
      </c>
      <c r="S25" s="10" t="s">
        <v>51</v>
      </c>
      <c r="T25" s="10" t="s">
        <v>51</v>
      </c>
      <c r="U25" s="232">
        <v>39.714285714285715</v>
      </c>
      <c r="V25" s="233">
        <v>34.125</v>
      </c>
      <c r="W25" s="229"/>
      <c r="X25" s="229"/>
      <c r="Y25" s="229"/>
      <c r="Z25" s="229"/>
      <c r="AA25" s="229"/>
      <c r="AB25" s="229"/>
      <c r="AC25" s="229"/>
      <c r="AD25" s="229"/>
      <c r="AE25" s="234" t="s">
        <v>4044</v>
      </c>
      <c r="AF25" s="234" t="s">
        <v>4045</v>
      </c>
      <c r="AG25" s="234" t="s">
        <v>4046</v>
      </c>
      <c r="AH25" s="227" t="s">
        <v>4047</v>
      </c>
      <c r="AI25" s="227" t="s">
        <v>4043</v>
      </c>
      <c r="AJ25" s="234" t="s">
        <v>4048</v>
      </c>
      <c r="AK25" s="228" t="s">
        <v>3834</v>
      </c>
      <c r="AL25" s="228" t="s">
        <v>1642</v>
      </c>
      <c r="AM25" s="229" t="s">
        <v>1650</v>
      </c>
      <c r="AN25" s="229"/>
      <c r="AO25" s="229"/>
      <c r="AP25" s="229" t="s">
        <v>4049</v>
      </c>
    </row>
    <row r="26" spans="1:42" ht="77.25" thickBot="1">
      <c r="A26" s="209">
        <v>25</v>
      </c>
      <c r="B26" s="210" t="s">
        <v>3820</v>
      </c>
      <c r="C26" s="219" t="s">
        <v>4050</v>
      </c>
      <c r="D26" s="213" t="s">
        <v>4051</v>
      </c>
      <c r="E26" s="213" t="s">
        <v>3837</v>
      </c>
      <c r="F26" s="65" t="s">
        <v>699</v>
      </c>
      <c r="G26" s="99" t="s">
        <v>3824</v>
      </c>
      <c r="H26" s="100" t="s">
        <v>701</v>
      </c>
      <c r="I26" s="214" t="s">
        <v>3825</v>
      </c>
      <c r="J26" s="214">
        <v>3</v>
      </c>
      <c r="K26" s="215" t="s">
        <v>4052</v>
      </c>
      <c r="L26" s="219" t="s">
        <v>4053</v>
      </c>
      <c r="M26" s="214">
        <v>7.8</v>
      </c>
      <c r="N26" s="214" t="s">
        <v>50</v>
      </c>
      <c r="O26" s="216">
        <v>61.4</v>
      </c>
      <c r="P26" s="214" t="s">
        <v>109</v>
      </c>
      <c r="Q26" s="213" t="s">
        <v>3828</v>
      </c>
      <c r="R26" s="10" t="s">
        <v>51</v>
      </c>
      <c r="S26" s="10" t="s">
        <v>51</v>
      </c>
      <c r="T26" s="10" t="s">
        <v>51</v>
      </c>
      <c r="U26" s="217">
        <v>49.428571428571431</v>
      </c>
      <c r="V26" s="218">
        <v>57.75</v>
      </c>
      <c r="W26" s="214"/>
      <c r="X26" s="214"/>
      <c r="Y26" s="214"/>
      <c r="Z26" s="214"/>
      <c r="AA26" s="214"/>
      <c r="AB26" s="214"/>
      <c r="AC26" s="214"/>
      <c r="AD26" s="214"/>
      <c r="AE26" s="220" t="s">
        <v>4054</v>
      </c>
      <c r="AF26" s="220" t="s">
        <v>4055</v>
      </c>
      <c r="AG26" s="220" t="s">
        <v>4056</v>
      </c>
      <c r="AH26" s="219" t="s">
        <v>4057</v>
      </c>
      <c r="AI26" s="219" t="s">
        <v>4053</v>
      </c>
      <c r="AJ26" s="220" t="s">
        <v>3833</v>
      </c>
      <c r="AK26" s="213" t="s">
        <v>3834</v>
      </c>
      <c r="AL26" s="213" t="s">
        <v>1642</v>
      </c>
      <c r="AM26" s="214"/>
      <c r="AN26" s="214"/>
      <c r="AO26" s="214"/>
      <c r="AP26" s="214"/>
    </row>
    <row r="27" spans="1:42" ht="153.75" thickBot="1">
      <c r="A27" s="209">
        <v>26</v>
      </c>
      <c r="B27" s="210" t="s">
        <v>3820</v>
      </c>
      <c r="C27" s="219" t="s">
        <v>4058</v>
      </c>
      <c r="D27" s="213" t="s">
        <v>4059</v>
      </c>
      <c r="E27" s="213" t="s">
        <v>3837</v>
      </c>
      <c r="F27" s="65" t="s">
        <v>699</v>
      </c>
      <c r="G27" s="99" t="s">
        <v>3824</v>
      </c>
      <c r="H27" s="100" t="s">
        <v>701</v>
      </c>
      <c r="I27" s="214" t="s">
        <v>3825</v>
      </c>
      <c r="J27" s="214">
        <v>3</v>
      </c>
      <c r="K27" s="215" t="s">
        <v>4060</v>
      </c>
      <c r="L27" s="219" t="s">
        <v>4061</v>
      </c>
      <c r="M27" s="212" t="s">
        <v>4062</v>
      </c>
      <c r="N27" s="214" t="s">
        <v>3869</v>
      </c>
      <c r="O27" s="216">
        <v>95.84905660377359</v>
      </c>
      <c r="P27" s="214" t="s">
        <v>109</v>
      </c>
      <c r="Q27" s="213" t="s">
        <v>3870</v>
      </c>
      <c r="R27" s="10" t="s">
        <v>51</v>
      </c>
      <c r="S27" s="10" t="s">
        <v>51</v>
      </c>
      <c r="T27" s="10" t="s">
        <v>51</v>
      </c>
      <c r="U27" s="217">
        <v>79.857142857142861</v>
      </c>
      <c r="V27" s="218">
        <v>76.625</v>
      </c>
      <c r="W27" s="214"/>
      <c r="X27" s="214"/>
      <c r="Y27" s="214"/>
      <c r="Z27" s="214"/>
      <c r="AA27" s="214"/>
      <c r="AB27" s="214"/>
      <c r="AC27" s="214"/>
      <c r="AD27" s="214"/>
      <c r="AE27" s="220" t="s">
        <v>4063</v>
      </c>
      <c r="AF27" s="220" t="s">
        <v>4064</v>
      </c>
      <c r="AG27" s="220" t="s">
        <v>4065</v>
      </c>
      <c r="AH27" s="219" t="s">
        <v>4066</v>
      </c>
      <c r="AI27" s="219" t="s">
        <v>4061</v>
      </c>
      <c r="AJ27" s="220" t="s">
        <v>4009</v>
      </c>
      <c r="AK27" s="213" t="s">
        <v>4009</v>
      </c>
      <c r="AL27" s="213" t="s">
        <v>1642</v>
      </c>
      <c r="AM27" s="214"/>
      <c r="AN27" s="214"/>
      <c r="AO27" s="214"/>
      <c r="AP27" s="214"/>
    </row>
    <row r="28" spans="1:42" ht="102.75" thickBot="1">
      <c r="A28" s="209">
        <v>27</v>
      </c>
      <c r="B28" s="210" t="s">
        <v>3820</v>
      </c>
      <c r="C28" s="211" t="s">
        <v>4067</v>
      </c>
      <c r="D28" s="220" t="s">
        <v>4068</v>
      </c>
      <c r="E28" s="212" t="s">
        <v>3837</v>
      </c>
      <c r="F28" s="65" t="s">
        <v>699</v>
      </c>
      <c r="G28" s="99" t="s">
        <v>3824</v>
      </c>
      <c r="H28" s="100" t="s">
        <v>701</v>
      </c>
      <c r="I28" s="214" t="s">
        <v>3825</v>
      </c>
      <c r="J28" s="214">
        <v>3</v>
      </c>
      <c r="K28" s="211" t="s">
        <v>4069</v>
      </c>
      <c r="L28" s="211" t="s">
        <v>4070</v>
      </c>
      <c r="M28" s="235">
        <v>75</v>
      </c>
      <c r="N28" s="235" t="s">
        <v>4071</v>
      </c>
      <c r="O28" s="224">
        <v>74.905660377358487</v>
      </c>
      <c r="P28" s="214" t="s">
        <v>109</v>
      </c>
      <c r="Q28" s="212" t="s">
        <v>3926</v>
      </c>
      <c r="R28" s="10" t="s">
        <v>51</v>
      </c>
      <c r="S28" s="10" t="s">
        <v>51</v>
      </c>
      <c r="T28" s="10" t="s">
        <v>51</v>
      </c>
      <c r="U28" s="217">
        <v>41.714285714285715</v>
      </c>
      <c r="V28" s="218">
        <v>46.75</v>
      </c>
      <c r="W28" s="214"/>
      <c r="X28" s="214"/>
      <c r="Y28" s="214"/>
      <c r="Z28" s="214"/>
      <c r="AA28" s="214"/>
      <c r="AB28" s="214"/>
      <c r="AC28" s="214"/>
      <c r="AD28" s="214"/>
      <c r="AE28" s="212" t="s">
        <v>4072</v>
      </c>
      <c r="AF28" s="212" t="s">
        <v>4073</v>
      </c>
      <c r="AG28" s="212" t="s">
        <v>4074</v>
      </c>
      <c r="AH28" s="211" t="s">
        <v>4075</v>
      </c>
      <c r="AI28" s="212" t="s">
        <v>4070</v>
      </c>
      <c r="AJ28" s="212" t="s">
        <v>4076</v>
      </c>
      <c r="AK28" s="212" t="s">
        <v>3834</v>
      </c>
      <c r="AL28" s="212" t="s">
        <v>1642</v>
      </c>
      <c r="AM28" s="214"/>
      <c r="AN28" s="214"/>
      <c r="AO28" s="214"/>
      <c r="AP28" s="214"/>
    </row>
    <row r="29" spans="1:42" ht="192" thickBot="1">
      <c r="A29" s="209">
        <v>28</v>
      </c>
      <c r="B29" s="210" t="s">
        <v>3820</v>
      </c>
      <c r="C29" s="227" t="s">
        <v>4077</v>
      </c>
      <c r="D29" s="234" t="s">
        <v>4078</v>
      </c>
      <c r="E29" s="234" t="s">
        <v>3837</v>
      </c>
      <c r="F29" s="65" t="s">
        <v>699</v>
      </c>
      <c r="G29" s="99" t="s">
        <v>3824</v>
      </c>
      <c r="H29" s="100" t="s">
        <v>701</v>
      </c>
      <c r="I29" s="229" t="s">
        <v>3825</v>
      </c>
      <c r="J29" s="229">
        <v>3</v>
      </c>
      <c r="K29" s="230" t="s">
        <v>4079</v>
      </c>
      <c r="L29" s="227" t="s">
        <v>4080</v>
      </c>
      <c r="M29" s="229"/>
      <c r="N29" s="229"/>
      <c r="O29" s="236">
        <v>75.583333333333343</v>
      </c>
      <c r="P29" s="229" t="s">
        <v>109</v>
      </c>
      <c r="Q29" s="234" t="s">
        <v>4081</v>
      </c>
      <c r="R29" s="10" t="s">
        <v>51</v>
      </c>
      <c r="S29" s="10" t="s">
        <v>51</v>
      </c>
      <c r="T29" s="10" t="s">
        <v>51</v>
      </c>
      <c r="U29" s="232">
        <v>38.571428571428569</v>
      </c>
      <c r="V29" s="233">
        <v>47.75</v>
      </c>
      <c r="W29" s="229"/>
      <c r="X29" s="229"/>
      <c r="Y29" s="229"/>
      <c r="Z29" s="229"/>
      <c r="AA29" s="229"/>
      <c r="AB29" s="229"/>
      <c r="AC29" s="229"/>
      <c r="AD29" s="229"/>
      <c r="AE29" s="234" t="s">
        <v>4082</v>
      </c>
      <c r="AF29" s="234" t="s">
        <v>4083</v>
      </c>
      <c r="AG29" s="234" t="s">
        <v>4084</v>
      </c>
      <c r="AH29" s="227" t="s">
        <v>4085</v>
      </c>
      <c r="AI29" s="234" t="s">
        <v>4080</v>
      </c>
      <c r="AJ29" s="234" t="s">
        <v>4086</v>
      </c>
      <c r="AK29" s="234" t="s">
        <v>3854</v>
      </c>
      <c r="AL29" s="234" t="s">
        <v>1642</v>
      </c>
      <c r="AM29" s="229" t="s">
        <v>1650</v>
      </c>
      <c r="AN29" s="229"/>
      <c r="AO29" s="229"/>
      <c r="AP29" s="229" t="s">
        <v>4087</v>
      </c>
    </row>
    <row r="30" spans="1:42" ht="166.5" thickBot="1">
      <c r="A30" s="209">
        <v>29</v>
      </c>
      <c r="B30" s="210" t="s">
        <v>3820</v>
      </c>
      <c r="C30" s="211" t="s">
        <v>4088</v>
      </c>
      <c r="D30" s="220" t="s">
        <v>4089</v>
      </c>
      <c r="E30" s="212" t="s">
        <v>3823</v>
      </c>
      <c r="F30" s="65" t="s">
        <v>699</v>
      </c>
      <c r="G30" s="99" t="s">
        <v>3824</v>
      </c>
      <c r="H30" s="100" t="s">
        <v>701</v>
      </c>
      <c r="I30" s="214" t="s">
        <v>3825</v>
      </c>
      <c r="J30" s="214">
        <v>3</v>
      </c>
      <c r="K30" s="215" t="s">
        <v>4090</v>
      </c>
      <c r="L30" s="211" t="s">
        <v>4091</v>
      </c>
      <c r="M30" s="235">
        <v>72.64</v>
      </c>
      <c r="N30" s="235" t="s">
        <v>785</v>
      </c>
      <c r="O30" s="224">
        <v>57.333333333333336</v>
      </c>
      <c r="P30" s="214" t="s">
        <v>109</v>
      </c>
      <c r="Q30" s="212" t="s">
        <v>4092</v>
      </c>
      <c r="R30" s="10" t="s">
        <v>51</v>
      </c>
      <c r="S30" s="10" t="s">
        <v>51</v>
      </c>
      <c r="T30" s="10" t="s">
        <v>51</v>
      </c>
      <c r="U30" s="217">
        <v>48.714285714285715</v>
      </c>
      <c r="V30" s="218">
        <v>53.625</v>
      </c>
      <c r="W30" s="214"/>
      <c r="X30" s="214"/>
      <c r="Y30" s="214"/>
      <c r="Z30" s="214"/>
      <c r="AA30" s="214"/>
      <c r="AB30" s="214"/>
      <c r="AC30" s="214"/>
      <c r="AD30" s="214"/>
      <c r="AE30" s="212" t="s">
        <v>4093</v>
      </c>
      <c r="AF30" s="212" t="s">
        <v>4094</v>
      </c>
      <c r="AG30" s="212" t="s">
        <v>4095</v>
      </c>
      <c r="AH30" s="211" t="s">
        <v>4096</v>
      </c>
      <c r="AI30" s="212" t="s">
        <v>4091</v>
      </c>
      <c r="AJ30" s="212" t="s">
        <v>3863</v>
      </c>
      <c r="AK30" s="212" t="s">
        <v>3834</v>
      </c>
      <c r="AL30" s="212" t="s">
        <v>1642</v>
      </c>
      <c r="AM30" s="214"/>
      <c r="AN30" s="214"/>
      <c r="AO30" s="214"/>
      <c r="AP30" s="214"/>
    </row>
    <row r="31" spans="1:42" ht="141" thickBot="1">
      <c r="A31" s="209">
        <v>30</v>
      </c>
      <c r="B31" s="210" t="s">
        <v>3820</v>
      </c>
      <c r="C31" s="211" t="s">
        <v>4097</v>
      </c>
      <c r="D31" s="220" t="s">
        <v>4098</v>
      </c>
      <c r="E31" s="212" t="s">
        <v>3837</v>
      </c>
      <c r="F31" s="65" t="s">
        <v>699</v>
      </c>
      <c r="G31" s="99" t="s">
        <v>3824</v>
      </c>
      <c r="H31" s="100" t="s">
        <v>701</v>
      </c>
      <c r="I31" s="214" t="s">
        <v>3825</v>
      </c>
      <c r="J31" s="214">
        <v>3</v>
      </c>
      <c r="K31" s="211" t="s">
        <v>4099</v>
      </c>
      <c r="L31" s="211" t="s">
        <v>4100</v>
      </c>
      <c r="M31" s="214">
        <v>72.64</v>
      </c>
      <c r="N31" s="214" t="s">
        <v>785</v>
      </c>
      <c r="O31" s="224">
        <v>66.400000000000006</v>
      </c>
      <c r="P31" s="214" t="s">
        <v>109</v>
      </c>
      <c r="Q31" s="212" t="s">
        <v>3828</v>
      </c>
      <c r="R31" s="10" t="s">
        <v>51</v>
      </c>
      <c r="S31" s="10" t="s">
        <v>51</v>
      </c>
      <c r="T31" s="10" t="s">
        <v>51</v>
      </c>
      <c r="U31" s="217">
        <v>71.571428571428569</v>
      </c>
      <c r="V31" s="218">
        <v>78.125</v>
      </c>
      <c r="W31" s="214"/>
      <c r="X31" s="214"/>
      <c r="Y31" s="214"/>
      <c r="Z31" s="214"/>
      <c r="AA31" s="214"/>
      <c r="AB31" s="214"/>
      <c r="AC31" s="214"/>
      <c r="AD31" s="214"/>
      <c r="AE31" s="212" t="s">
        <v>4101</v>
      </c>
      <c r="AF31" s="212" t="s">
        <v>4102</v>
      </c>
      <c r="AG31" s="212" t="s">
        <v>4103</v>
      </c>
      <c r="AH31" s="211" t="s">
        <v>4104</v>
      </c>
      <c r="AI31" s="212" t="s">
        <v>4100</v>
      </c>
      <c r="AJ31" s="212" t="s">
        <v>150</v>
      </c>
      <c r="AK31" s="212" t="s">
        <v>3834</v>
      </c>
      <c r="AL31" s="212" t="s">
        <v>1642</v>
      </c>
      <c r="AM31" s="214"/>
      <c r="AN31" s="214"/>
      <c r="AO31" s="214"/>
      <c r="AP31" s="214"/>
    </row>
    <row r="32" spans="1:42" ht="128.25" thickBot="1">
      <c r="A32" s="209">
        <v>31</v>
      </c>
      <c r="B32" s="210" t="s">
        <v>3820</v>
      </c>
      <c r="C32" s="227" t="s">
        <v>4105</v>
      </c>
      <c r="D32" s="234" t="s">
        <v>4106</v>
      </c>
      <c r="E32" s="234" t="s">
        <v>3837</v>
      </c>
      <c r="F32" s="65" t="s">
        <v>699</v>
      </c>
      <c r="G32" s="99" t="s">
        <v>3824</v>
      </c>
      <c r="H32" s="100" t="s">
        <v>701</v>
      </c>
      <c r="I32" s="229" t="s">
        <v>3825</v>
      </c>
      <c r="J32" s="229">
        <v>3</v>
      </c>
      <c r="K32" s="227" t="s">
        <v>4107</v>
      </c>
      <c r="L32" s="227" t="s">
        <v>4108</v>
      </c>
      <c r="M32" s="234" t="s">
        <v>4109</v>
      </c>
      <c r="N32" s="229" t="s">
        <v>3869</v>
      </c>
      <c r="O32" s="236">
        <v>85.660377358490564</v>
      </c>
      <c r="P32" s="229" t="s">
        <v>109</v>
      </c>
      <c r="Q32" s="234" t="s">
        <v>3870</v>
      </c>
      <c r="R32" s="10" t="s">
        <v>51</v>
      </c>
      <c r="S32" s="10" t="s">
        <v>51</v>
      </c>
      <c r="T32" s="10" t="s">
        <v>51</v>
      </c>
      <c r="U32" s="232">
        <v>0</v>
      </c>
      <c r="V32" s="233"/>
      <c r="W32" s="229"/>
      <c r="X32" s="229"/>
      <c r="Y32" s="229"/>
      <c r="Z32" s="229"/>
      <c r="AA32" s="229"/>
      <c r="AB32" s="229"/>
      <c r="AC32" s="229"/>
      <c r="AD32" s="229"/>
      <c r="AE32" s="234" t="s">
        <v>4110</v>
      </c>
      <c r="AF32" s="234" t="s">
        <v>4111</v>
      </c>
      <c r="AG32" s="234" t="s">
        <v>4112</v>
      </c>
      <c r="AH32" s="227" t="s">
        <v>4113</v>
      </c>
      <c r="AI32" s="234" t="s">
        <v>4108</v>
      </c>
      <c r="AJ32" s="234" t="s">
        <v>4114</v>
      </c>
      <c r="AK32" s="234" t="s">
        <v>3834</v>
      </c>
      <c r="AL32" s="234" t="s">
        <v>1642</v>
      </c>
      <c r="AM32" s="229"/>
      <c r="AN32" s="229"/>
      <c r="AO32" s="229"/>
      <c r="AP32" s="229"/>
    </row>
    <row r="33" spans="1:42" ht="102.75" thickBot="1">
      <c r="A33" s="209">
        <v>32</v>
      </c>
      <c r="B33" s="210" t="s">
        <v>3820</v>
      </c>
      <c r="C33" s="219" t="s">
        <v>4115</v>
      </c>
      <c r="D33" s="213" t="s">
        <v>4116</v>
      </c>
      <c r="E33" s="213" t="s">
        <v>3837</v>
      </c>
      <c r="F33" s="65" t="s">
        <v>699</v>
      </c>
      <c r="G33" s="99" t="s">
        <v>3824</v>
      </c>
      <c r="H33" s="100" t="s">
        <v>701</v>
      </c>
      <c r="I33" s="214" t="s">
        <v>3825</v>
      </c>
      <c r="J33" s="214">
        <v>3</v>
      </c>
      <c r="K33" s="215" t="s">
        <v>4117</v>
      </c>
      <c r="L33" s="219" t="s">
        <v>4118</v>
      </c>
      <c r="M33" s="214">
        <v>8.6</v>
      </c>
      <c r="N33" s="214" t="s">
        <v>50</v>
      </c>
      <c r="O33" s="216">
        <v>91.132075471698116</v>
      </c>
      <c r="P33" s="214" t="s">
        <v>109</v>
      </c>
      <c r="Q33" s="213" t="s">
        <v>3870</v>
      </c>
      <c r="R33" s="10" t="s">
        <v>51</v>
      </c>
      <c r="S33" s="10" t="s">
        <v>51</v>
      </c>
      <c r="T33" s="10" t="s">
        <v>51</v>
      </c>
      <c r="U33" s="217">
        <v>79.285714285714292</v>
      </c>
      <c r="V33" s="218">
        <v>78.625</v>
      </c>
      <c r="W33" s="214"/>
      <c r="X33" s="214"/>
      <c r="Y33" s="214"/>
      <c r="Z33" s="214"/>
      <c r="AA33" s="214"/>
      <c r="AB33" s="214"/>
      <c r="AC33" s="214"/>
      <c r="AD33" s="214"/>
      <c r="AE33" s="220" t="s">
        <v>4119</v>
      </c>
      <c r="AF33" s="220" t="s">
        <v>206</v>
      </c>
      <c r="AG33" s="220" t="s">
        <v>4120</v>
      </c>
      <c r="AH33" s="219" t="s">
        <v>4121</v>
      </c>
      <c r="AI33" s="219" t="s">
        <v>4118</v>
      </c>
      <c r="AJ33" s="220" t="s">
        <v>4122</v>
      </c>
      <c r="AK33" s="213" t="s">
        <v>4009</v>
      </c>
      <c r="AL33" s="213" t="s">
        <v>1642</v>
      </c>
      <c r="AM33" s="214"/>
      <c r="AN33" s="214"/>
      <c r="AO33" s="214"/>
      <c r="AP33" s="214"/>
    </row>
    <row r="34" spans="1:42" ht="115.5" thickBot="1">
      <c r="A34" s="209">
        <v>33</v>
      </c>
      <c r="B34" s="210" t="s">
        <v>3820</v>
      </c>
      <c r="C34" s="219" t="s">
        <v>4123</v>
      </c>
      <c r="D34" s="220" t="s">
        <v>4124</v>
      </c>
      <c r="E34" s="220" t="s">
        <v>3837</v>
      </c>
      <c r="F34" s="65" t="s">
        <v>699</v>
      </c>
      <c r="G34" s="99" t="s">
        <v>3824</v>
      </c>
      <c r="H34" s="100" t="s">
        <v>701</v>
      </c>
      <c r="I34" s="214" t="s">
        <v>3825</v>
      </c>
      <c r="J34" s="214">
        <v>3</v>
      </c>
      <c r="K34" s="215" t="s">
        <v>4125</v>
      </c>
      <c r="L34" s="219" t="s">
        <v>4126</v>
      </c>
      <c r="M34" s="212" t="s">
        <v>4127</v>
      </c>
      <c r="N34" s="214" t="s">
        <v>3869</v>
      </c>
      <c r="O34" s="224">
        <v>95.84905660377359</v>
      </c>
      <c r="P34" s="214" t="s">
        <v>109</v>
      </c>
      <c r="Q34" s="220" t="s">
        <v>4128</v>
      </c>
      <c r="R34" s="10" t="s">
        <v>51</v>
      </c>
      <c r="S34" s="10" t="s">
        <v>51</v>
      </c>
      <c r="T34" s="10" t="s">
        <v>51</v>
      </c>
      <c r="U34" s="217">
        <v>68.571428571428569</v>
      </c>
      <c r="V34" s="218">
        <v>70.75</v>
      </c>
      <c r="W34" s="214"/>
      <c r="X34" s="214"/>
      <c r="Y34" s="214"/>
      <c r="Z34" s="214"/>
      <c r="AA34" s="214"/>
      <c r="AB34" s="214"/>
      <c r="AC34" s="214"/>
      <c r="AD34" s="214"/>
      <c r="AE34" s="220" t="s">
        <v>4129</v>
      </c>
      <c r="AF34" s="220" t="s">
        <v>4130</v>
      </c>
      <c r="AG34" s="220" t="s">
        <v>4131</v>
      </c>
      <c r="AH34" s="219" t="s">
        <v>4132</v>
      </c>
      <c r="AI34" s="220" t="s">
        <v>4126</v>
      </c>
      <c r="AJ34" s="220" t="s">
        <v>4133</v>
      </c>
      <c r="AK34" s="220" t="s">
        <v>3911</v>
      </c>
      <c r="AL34" s="220" t="s">
        <v>1642</v>
      </c>
      <c r="AM34" s="214"/>
      <c r="AN34" s="214"/>
      <c r="AO34" s="214"/>
      <c r="AP34" s="214"/>
    </row>
    <row r="35" spans="1:42" ht="115.5" thickBot="1">
      <c r="A35" s="209">
        <v>34</v>
      </c>
      <c r="B35" s="210" t="s">
        <v>3820</v>
      </c>
      <c r="C35" s="219" t="s">
        <v>4134</v>
      </c>
      <c r="D35" s="220" t="s">
        <v>4135</v>
      </c>
      <c r="E35" s="220" t="s">
        <v>3837</v>
      </c>
      <c r="F35" s="65" t="s">
        <v>699</v>
      </c>
      <c r="G35" s="99" t="s">
        <v>3824</v>
      </c>
      <c r="H35" s="100" t="s">
        <v>701</v>
      </c>
      <c r="I35" s="214" t="s">
        <v>3825</v>
      </c>
      <c r="J35" s="214">
        <v>3</v>
      </c>
      <c r="K35" s="215" t="s">
        <v>4136</v>
      </c>
      <c r="L35" s="219" t="s">
        <v>4137</v>
      </c>
      <c r="M35" s="212" t="s">
        <v>4138</v>
      </c>
      <c r="N35" s="214" t="s">
        <v>3869</v>
      </c>
      <c r="O35" s="224">
        <v>83.018867924528308</v>
      </c>
      <c r="P35" s="214" t="s">
        <v>109</v>
      </c>
      <c r="Q35" s="220" t="s">
        <v>4128</v>
      </c>
      <c r="R35" s="10" t="s">
        <v>51</v>
      </c>
      <c r="S35" s="10" t="s">
        <v>51</v>
      </c>
      <c r="T35" s="10" t="s">
        <v>51</v>
      </c>
      <c r="U35" s="217">
        <v>47</v>
      </c>
      <c r="V35" s="218">
        <v>58.625</v>
      </c>
      <c r="W35" s="214"/>
      <c r="X35" s="214"/>
      <c r="Y35" s="214"/>
      <c r="Z35" s="214"/>
      <c r="AA35" s="214"/>
      <c r="AB35" s="214"/>
      <c r="AC35" s="214"/>
      <c r="AD35" s="214"/>
      <c r="AE35" s="220" t="s">
        <v>4139</v>
      </c>
      <c r="AF35" s="220" t="s">
        <v>4140</v>
      </c>
      <c r="AG35" s="220" t="s">
        <v>4141</v>
      </c>
      <c r="AH35" s="219" t="s">
        <v>4142</v>
      </c>
      <c r="AI35" s="220" t="s">
        <v>4137</v>
      </c>
      <c r="AJ35" s="220" t="s">
        <v>3912</v>
      </c>
      <c r="AK35" s="220" t="s">
        <v>3911</v>
      </c>
      <c r="AL35" s="220" t="s">
        <v>1642</v>
      </c>
      <c r="AM35" s="214"/>
      <c r="AN35" s="214"/>
      <c r="AO35" s="214"/>
      <c r="AP35" s="214"/>
    </row>
    <row r="36" spans="1:42" ht="115.5" thickBot="1">
      <c r="A36" s="209">
        <v>35</v>
      </c>
      <c r="B36" s="210" t="s">
        <v>3820</v>
      </c>
      <c r="C36" s="211" t="s">
        <v>4143</v>
      </c>
      <c r="D36" s="220" t="s">
        <v>4144</v>
      </c>
      <c r="E36" s="212" t="s">
        <v>3837</v>
      </c>
      <c r="F36" s="65" t="s">
        <v>699</v>
      </c>
      <c r="G36" s="99" t="s">
        <v>3824</v>
      </c>
      <c r="H36" s="100" t="s">
        <v>701</v>
      </c>
      <c r="I36" s="214" t="s">
        <v>3825</v>
      </c>
      <c r="J36" s="214">
        <v>3</v>
      </c>
      <c r="K36" s="215" t="s">
        <v>4145</v>
      </c>
      <c r="L36" s="211" t="s">
        <v>4146</v>
      </c>
      <c r="M36" s="214">
        <v>7.8</v>
      </c>
      <c r="N36" s="214" t="s">
        <v>50</v>
      </c>
      <c r="O36" s="224">
        <v>87.735849056603783</v>
      </c>
      <c r="P36" s="214" t="s">
        <v>109</v>
      </c>
      <c r="Q36" s="212" t="s">
        <v>4147</v>
      </c>
      <c r="R36" s="10" t="s">
        <v>51</v>
      </c>
      <c r="S36" s="10" t="s">
        <v>51</v>
      </c>
      <c r="T36" s="10" t="s">
        <v>51</v>
      </c>
      <c r="U36" s="217">
        <v>0</v>
      </c>
      <c r="V36" s="218">
        <v>73.75</v>
      </c>
      <c r="W36" s="214"/>
      <c r="X36" s="214"/>
      <c r="Y36" s="214"/>
      <c r="Z36" s="214"/>
      <c r="AA36" s="214"/>
      <c r="AB36" s="214"/>
      <c r="AC36" s="214"/>
      <c r="AD36" s="214"/>
      <c r="AE36" s="212" t="s">
        <v>4148</v>
      </c>
      <c r="AF36" s="212" t="s">
        <v>4149</v>
      </c>
      <c r="AG36" s="212" t="s">
        <v>4150</v>
      </c>
      <c r="AH36" s="211" t="s">
        <v>4151</v>
      </c>
      <c r="AI36" s="212" t="s">
        <v>4152</v>
      </c>
      <c r="AJ36" s="212" t="s">
        <v>3833</v>
      </c>
      <c r="AK36" s="212" t="s">
        <v>3834</v>
      </c>
      <c r="AL36" s="212" t="s">
        <v>1642</v>
      </c>
      <c r="AM36" s="214"/>
      <c r="AN36" s="214"/>
      <c r="AO36" s="214"/>
      <c r="AP36" s="214"/>
    </row>
    <row r="37" spans="1:42" ht="128.25" thickBot="1">
      <c r="A37" s="209">
        <v>36</v>
      </c>
      <c r="B37" s="210" t="s">
        <v>3820</v>
      </c>
      <c r="C37" s="227" t="s">
        <v>4153</v>
      </c>
      <c r="D37" s="234" t="s">
        <v>4154</v>
      </c>
      <c r="E37" s="234" t="s">
        <v>3823</v>
      </c>
      <c r="F37" s="65" t="s">
        <v>699</v>
      </c>
      <c r="G37" s="99" t="s">
        <v>3824</v>
      </c>
      <c r="H37" s="100" t="s">
        <v>701</v>
      </c>
      <c r="I37" s="229" t="s">
        <v>3825</v>
      </c>
      <c r="J37" s="229">
        <v>3</v>
      </c>
      <c r="K37" s="227"/>
      <c r="L37" s="227">
        <v>9440663434</v>
      </c>
      <c r="M37" s="234" t="s">
        <v>4138</v>
      </c>
      <c r="N37" s="229" t="s">
        <v>3869</v>
      </c>
      <c r="O37" s="236">
        <v>53.235653235653238</v>
      </c>
      <c r="P37" s="229" t="s">
        <v>109</v>
      </c>
      <c r="Q37" s="234" t="s">
        <v>4155</v>
      </c>
      <c r="R37" s="10" t="s">
        <v>51</v>
      </c>
      <c r="S37" s="10" t="s">
        <v>51</v>
      </c>
      <c r="T37" s="10" t="s">
        <v>51</v>
      </c>
      <c r="U37" s="232">
        <v>0</v>
      </c>
      <c r="V37" s="233">
        <v>39.875</v>
      </c>
      <c r="W37" s="229"/>
      <c r="X37" s="229"/>
      <c r="Y37" s="229"/>
      <c r="Z37" s="229"/>
      <c r="AA37" s="229"/>
      <c r="AB37" s="229"/>
      <c r="AC37" s="229"/>
      <c r="AD37" s="229"/>
      <c r="AE37" s="234" t="s">
        <v>4156</v>
      </c>
      <c r="AF37" s="234" t="s">
        <v>4157</v>
      </c>
      <c r="AG37" s="234" t="s">
        <v>4158</v>
      </c>
      <c r="AH37" s="227" t="s">
        <v>4159</v>
      </c>
      <c r="AI37" s="234">
        <v>9440663434</v>
      </c>
      <c r="AJ37" s="234" t="s">
        <v>4160</v>
      </c>
      <c r="AK37" s="234" t="s">
        <v>3834</v>
      </c>
      <c r="AL37" s="234" t="s">
        <v>1642</v>
      </c>
      <c r="AM37" s="229" t="s">
        <v>1650</v>
      </c>
      <c r="AN37" s="229"/>
      <c r="AO37" s="229"/>
      <c r="AP37" s="229" t="s">
        <v>4087</v>
      </c>
    </row>
    <row r="38" spans="1:42" ht="90" thickBot="1">
      <c r="A38" s="209">
        <v>37</v>
      </c>
      <c r="B38" s="210" t="s">
        <v>3820</v>
      </c>
      <c r="C38" s="219" t="s">
        <v>4161</v>
      </c>
      <c r="D38" s="220" t="s">
        <v>4162</v>
      </c>
      <c r="E38" s="220" t="s">
        <v>3837</v>
      </c>
      <c r="F38" s="65" t="s">
        <v>699</v>
      </c>
      <c r="G38" s="99" t="s">
        <v>3824</v>
      </c>
      <c r="H38" s="100" t="s">
        <v>701</v>
      </c>
      <c r="I38" s="214" t="s">
        <v>3825</v>
      </c>
      <c r="J38" s="214">
        <v>3</v>
      </c>
      <c r="K38" s="219" t="s">
        <v>4163</v>
      </c>
      <c r="L38" s="219" t="s">
        <v>4164</v>
      </c>
      <c r="M38" s="214">
        <v>81.2</v>
      </c>
      <c r="N38" s="214" t="s">
        <v>3969</v>
      </c>
      <c r="O38" s="226">
        <v>89.433962264150949</v>
      </c>
      <c r="P38" s="214" t="s">
        <v>109</v>
      </c>
      <c r="Q38" s="220" t="s">
        <v>3926</v>
      </c>
      <c r="R38" s="10" t="s">
        <v>51</v>
      </c>
      <c r="S38" s="10" t="s">
        <v>51</v>
      </c>
      <c r="T38" s="10" t="s">
        <v>51</v>
      </c>
      <c r="U38" s="217">
        <v>64.285714285714292</v>
      </c>
      <c r="V38" s="218">
        <v>70.875</v>
      </c>
      <c r="W38" s="214"/>
      <c r="X38" s="214"/>
      <c r="Y38" s="214"/>
      <c r="Z38" s="214"/>
      <c r="AA38" s="214"/>
      <c r="AB38" s="214"/>
      <c r="AC38" s="214"/>
      <c r="AD38" s="214"/>
      <c r="AE38" s="220" t="s">
        <v>4165</v>
      </c>
      <c r="AF38" s="220" t="s">
        <v>4166</v>
      </c>
      <c r="AG38" s="220" t="s">
        <v>4167</v>
      </c>
      <c r="AH38" s="219" t="s">
        <v>4168</v>
      </c>
      <c r="AI38" s="220" t="s">
        <v>4164</v>
      </c>
      <c r="AJ38" s="220" t="s">
        <v>4169</v>
      </c>
      <c r="AK38" s="220" t="s">
        <v>3834</v>
      </c>
      <c r="AL38" s="220" t="s">
        <v>1642</v>
      </c>
      <c r="AM38" s="214"/>
      <c r="AN38" s="214"/>
      <c r="AO38" s="214"/>
      <c r="AP38" s="214"/>
    </row>
    <row r="39" spans="1:42" ht="102.75" thickBot="1">
      <c r="A39" s="209">
        <v>38</v>
      </c>
      <c r="B39" s="210" t="s">
        <v>3820</v>
      </c>
      <c r="C39" s="219" t="s">
        <v>4170</v>
      </c>
      <c r="D39" s="213" t="s">
        <v>4171</v>
      </c>
      <c r="E39" s="213" t="s">
        <v>3823</v>
      </c>
      <c r="F39" s="65" t="s">
        <v>699</v>
      </c>
      <c r="G39" s="99" t="s">
        <v>3824</v>
      </c>
      <c r="H39" s="100" t="s">
        <v>701</v>
      </c>
      <c r="I39" s="214" t="s">
        <v>3825</v>
      </c>
      <c r="J39" s="214">
        <v>3</v>
      </c>
      <c r="K39" s="215" t="s">
        <v>4172</v>
      </c>
      <c r="L39" s="219">
        <v>9440285874</v>
      </c>
      <c r="M39" s="212" t="s">
        <v>4173</v>
      </c>
      <c r="N39" s="214" t="s">
        <v>3869</v>
      </c>
      <c r="O39" s="216">
        <v>95.84905660377359</v>
      </c>
      <c r="P39" s="214" t="s">
        <v>109</v>
      </c>
      <c r="Q39" s="213" t="s">
        <v>3870</v>
      </c>
      <c r="R39" s="10" t="s">
        <v>51</v>
      </c>
      <c r="S39" s="10" t="s">
        <v>51</v>
      </c>
      <c r="T39" s="10" t="s">
        <v>51</v>
      </c>
      <c r="U39" s="217">
        <v>90.285714285714292</v>
      </c>
      <c r="V39" s="218">
        <v>91.625</v>
      </c>
      <c r="W39" s="214"/>
      <c r="X39" s="214"/>
      <c r="Y39" s="214"/>
      <c r="Z39" s="214"/>
      <c r="AA39" s="214"/>
      <c r="AB39" s="214"/>
      <c r="AC39" s="214"/>
      <c r="AD39" s="214"/>
      <c r="AE39" s="220" t="s">
        <v>4174</v>
      </c>
      <c r="AF39" s="220" t="s">
        <v>2964</v>
      </c>
      <c r="AG39" s="220" t="s">
        <v>4175</v>
      </c>
      <c r="AH39" s="219" t="s">
        <v>4176</v>
      </c>
      <c r="AI39" s="219">
        <v>9440285874</v>
      </c>
      <c r="AJ39" s="220" t="s">
        <v>3892</v>
      </c>
      <c r="AK39" s="213" t="s">
        <v>3834</v>
      </c>
      <c r="AL39" s="213" t="s">
        <v>1642</v>
      </c>
      <c r="AM39" s="214"/>
      <c r="AN39" s="214"/>
      <c r="AO39" s="214"/>
      <c r="AP39" s="214"/>
    </row>
    <row r="40" spans="1:42" ht="128.25" thickBot="1">
      <c r="A40" s="209">
        <v>39</v>
      </c>
      <c r="B40" s="210" t="s">
        <v>3820</v>
      </c>
      <c r="C40" s="219" t="s">
        <v>4177</v>
      </c>
      <c r="D40" s="213" t="s">
        <v>4178</v>
      </c>
      <c r="E40" s="213" t="s">
        <v>3837</v>
      </c>
      <c r="F40" s="65" t="s">
        <v>699</v>
      </c>
      <c r="G40" s="99" t="s">
        <v>3824</v>
      </c>
      <c r="H40" s="100" t="s">
        <v>701</v>
      </c>
      <c r="I40" s="214" t="s">
        <v>3825</v>
      </c>
      <c r="J40" s="214">
        <v>3</v>
      </c>
      <c r="K40" s="222" t="s">
        <v>4179</v>
      </c>
      <c r="L40" s="219" t="s">
        <v>4180</v>
      </c>
      <c r="M40" s="212" t="s">
        <v>4181</v>
      </c>
      <c r="N40" s="214" t="s">
        <v>3869</v>
      </c>
      <c r="O40" s="216">
        <v>71.698113207547166</v>
      </c>
      <c r="P40" s="214" t="s">
        <v>109</v>
      </c>
      <c r="Q40" s="213" t="s">
        <v>4182</v>
      </c>
      <c r="R40" s="10" t="s">
        <v>51</v>
      </c>
      <c r="S40" s="10" t="s">
        <v>51</v>
      </c>
      <c r="T40" s="10" t="s">
        <v>51</v>
      </c>
      <c r="U40" s="217">
        <v>55.142857142857146</v>
      </c>
      <c r="V40" s="218">
        <v>60.5</v>
      </c>
      <c r="W40" s="214"/>
      <c r="X40" s="214"/>
      <c r="Y40" s="214"/>
      <c r="Z40" s="214"/>
      <c r="AA40" s="214"/>
      <c r="AB40" s="214"/>
      <c r="AC40" s="214"/>
      <c r="AD40" s="214"/>
      <c r="AE40" s="220" t="s">
        <v>4183</v>
      </c>
      <c r="AF40" s="220" t="s">
        <v>4184</v>
      </c>
      <c r="AG40" s="220" t="s">
        <v>4185</v>
      </c>
      <c r="AH40" s="219" t="s">
        <v>4186</v>
      </c>
      <c r="AI40" s="219" t="s">
        <v>4180</v>
      </c>
      <c r="AJ40" s="220" t="s">
        <v>3833</v>
      </c>
      <c r="AK40" s="213" t="s">
        <v>3834</v>
      </c>
      <c r="AL40" s="213" t="s">
        <v>1642</v>
      </c>
      <c r="AM40" s="214"/>
      <c r="AN40" s="214"/>
      <c r="AO40" s="214"/>
      <c r="AP40" s="214"/>
    </row>
    <row r="41" spans="1:42" ht="115.5" thickBot="1">
      <c r="A41" s="209">
        <v>40</v>
      </c>
      <c r="B41" s="210" t="s">
        <v>3820</v>
      </c>
      <c r="C41" s="227" t="s">
        <v>4187</v>
      </c>
      <c r="D41" s="228" t="s">
        <v>4188</v>
      </c>
      <c r="E41" s="228" t="s">
        <v>3837</v>
      </c>
      <c r="F41" s="65" t="s">
        <v>699</v>
      </c>
      <c r="G41" s="99" t="s">
        <v>3824</v>
      </c>
      <c r="H41" s="100" t="s">
        <v>701</v>
      </c>
      <c r="I41" s="229" t="s">
        <v>3825</v>
      </c>
      <c r="J41" s="229">
        <v>3</v>
      </c>
      <c r="K41" s="230" t="s">
        <v>4189</v>
      </c>
      <c r="L41" s="227" t="s">
        <v>4190</v>
      </c>
      <c r="M41" s="234" t="s">
        <v>4191</v>
      </c>
      <c r="N41" s="229" t="s">
        <v>3869</v>
      </c>
      <c r="O41" s="231">
        <v>63.96226415094339</v>
      </c>
      <c r="P41" s="229" t="s">
        <v>109</v>
      </c>
      <c r="Q41" s="228" t="s">
        <v>4182</v>
      </c>
      <c r="R41" s="10" t="s">
        <v>51</v>
      </c>
      <c r="S41" s="10" t="s">
        <v>51</v>
      </c>
      <c r="T41" s="10" t="s">
        <v>51</v>
      </c>
      <c r="U41" s="232">
        <v>40.714285714285715</v>
      </c>
      <c r="V41" s="233">
        <v>46.125</v>
      </c>
      <c r="W41" s="229"/>
      <c r="X41" s="229"/>
      <c r="Y41" s="229"/>
      <c r="Z41" s="229"/>
      <c r="AA41" s="229"/>
      <c r="AB41" s="229"/>
      <c r="AC41" s="229"/>
      <c r="AD41" s="229"/>
      <c r="AE41" s="234" t="s">
        <v>4192</v>
      </c>
      <c r="AF41" s="234" t="s">
        <v>4193</v>
      </c>
      <c r="AG41" s="234" t="s">
        <v>4194</v>
      </c>
      <c r="AH41" s="227" t="s">
        <v>4195</v>
      </c>
      <c r="AI41" s="227" t="s">
        <v>4190</v>
      </c>
      <c r="AJ41" s="234" t="s">
        <v>3833</v>
      </c>
      <c r="AK41" s="228" t="s">
        <v>3834</v>
      </c>
      <c r="AL41" s="228" t="s">
        <v>1642</v>
      </c>
      <c r="AM41" s="229" t="s">
        <v>1650</v>
      </c>
      <c r="AN41" s="229"/>
      <c r="AO41" s="229"/>
      <c r="AP41" s="229" t="s">
        <v>4196</v>
      </c>
    </row>
    <row r="42" spans="1:42" ht="141" thickBot="1">
      <c r="A42" s="209">
        <v>41</v>
      </c>
      <c r="B42" s="210" t="s">
        <v>3820</v>
      </c>
      <c r="C42" s="219" t="s">
        <v>4197</v>
      </c>
      <c r="D42" s="213" t="s">
        <v>4198</v>
      </c>
      <c r="E42" s="213" t="s">
        <v>3823</v>
      </c>
      <c r="F42" s="65" t="s">
        <v>699</v>
      </c>
      <c r="G42" s="99" t="s">
        <v>3824</v>
      </c>
      <c r="H42" s="100" t="s">
        <v>701</v>
      </c>
      <c r="I42" s="214" t="s">
        <v>3825</v>
      </c>
      <c r="J42" s="214">
        <v>3</v>
      </c>
      <c r="K42" s="215" t="s">
        <v>4199</v>
      </c>
      <c r="L42" s="219">
        <v>9395111138</v>
      </c>
      <c r="M42" s="212" t="s">
        <v>4200</v>
      </c>
      <c r="N42" s="214" t="s">
        <v>3869</v>
      </c>
      <c r="O42" s="216">
        <v>93.20754716981132</v>
      </c>
      <c r="P42" s="214" t="s">
        <v>109</v>
      </c>
      <c r="Q42" s="213" t="s">
        <v>3870</v>
      </c>
      <c r="R42" s="10" t="s">
        <v>51</v>
      </c>
      <c r="S42" s="10" t="s">
        <v>51</v>
      </c>
      <c r="T42" s="10" t="s">
        <v>51</v>
      </c>
      <c r="U42" s="217">
        <v>82.571428571428569</v>
      </c>
      <c r="V42" s="218">
        <v>83.625</v>
      </c>
      <c r="W42" s="214"/>
      <c r="X42" s="214"/>
      <c r="Y42" s="214"/>
      <c r="Z42" s="214"/>
      <c r="AA42" s="214"/>
      <c r="AB42" s="214"/>
      <c r="AC42" s="214"/>
      <c r="AD42" s="214"/>
      <c r="AE42" s="220" t="s">
        <v>4201</v>
      </c>
      <c r="AF42" s="220" t="s">
        <v>4202</v>
      </c>
      <c r="AG42" s="220" t="s">
        <v>4203</v>
      </c>
      <c r="AH42" s="219" t="s">
        <v>4204</v>
      </c>
      <c r="AI42" s="219">
        <v>9395111138</v>
      </c>
      <c r="AJ42" s="220" t="s">
        <v>3863</v>
      </c>
      <c r="AK42" s="213" t="s">
        <v>3834</v>
      </c>
      <c r="AL42" s="213" t="s">
        <v>1642</v>
      </c>
      <c r="AM42" s="214"/>
      <c r="AN42" s="214"/>
      <c r="AO42" s="214"/>
      <c r="AP42" s="214"/>
    </row>
    <row r="43" spans="1:42" ht="102.75" thickBot="1">
      <c r="A43" s="209">
        <v>42</v>
      </c>
      <c r="B43" s="210" t="s">
        <v>3820</v>
      </c>
      <c r="C43" s="219" t="s">
        <v>4205</v>
      </c>
      <c r="D43" s="213" t="s">
        <v>4206</v>
      </c>
      <c r="E43" s="213" t="s">
        <v>3837</v>
      </c>
      <c r="F43" s="65" t="s">
        <v>699</v>
      </c>
      <c r="G43" s="99" t="s">
        <v>3824</v>
      </c>
      <c r="H43" s="100" t="s">
        <v>701</v>
      </c>
      <c r="I43" s="214" t="s">
        <v>3825</v>
      </c>
      <c r="J43" s="214">
        <v>3</v>
      </c>
      <c r="K43" s="215" t="s">
        <v>4207</v>
      </c>
      <c r="L43" s="219" t="s">
        <v>4208</v>
      </c>
      <c r="M43" s="212" t="s">
        <v>4173</v>
      </c>
      <c r="N43" s="214" t="s">
        <v>3869</v>
      </c>
      <c r="O43" s="216">
        <v>86.981132075471706</v>
      </c>
      <c r="P43" s="214" t="s">
        <v>109</v>
      </c>
      <c r="Q43" s="213" t="s">
        <v>3870</v>
      </c>
      <c r="R43" s="10" t="s">
        <v>51</v>
      </c>
      <c r="S43" s="10" t="s">
        <v>51</v>
      </c>
      <c r="T43" s="10" t="s">
        <v>51</v>
      </c>
      <c r="U43" s="217">
        <v>63.142857142857146</v>
      </c>
      <c r="V43" s="218">
        <v>72.375</v>
      </c>
      <c r="W43" s="214"/>
      <c r="X43" s="214"/>
      <c r="Y43" s="214"/>
      <c r="Z43" s="214"/>
      <c r="AA43" s="214"/>
      <c r="AB43" s="214"/>
      <c r="AC43" s="214"/>
      <c r="AD43" s="214"/>
      <c r="AE43" s="220" t="s">
        <v>4209</v>
      </c>
      <c r="AF43" s="220" t="s">
        <v>4210</v>
      </c>
      <c r="AG43" s="220" t="s">
        <v>4211</v>
      </c>
      <c r="AH43" s="219" t="s">
        <v>4212</v>
      </c>
      <c r="AI43" s="219" t="s">
        <v>4208</v>
      </c>
      <c r="AJ43" s="220" t="s">
        <v>3833</v>
      </c>
      <c r="AK43" s="213" t="s">
        <v>3834</v>
      </c>
      <c r="AL43" s="213" t="s">
        <v>1642</v>
      </c>
      <c r="AM43" s="214"/>
      <c r="AN43" s="214"/>
      <c r="AO43" s="214"/>
      <c r="AP43" s="214"/>
    </row>
    <row r="44" spans="1:42" ht="166.5" thickBot="1">
      <c r="A44" s="209">
        <v>43</v>
      </c>
      <c r="B44" s="210" t="s">
        <v>3820</v>
      </c>
      <c r="C44" s="227" t="s">
        <v>4213</v>
      </c>
      <c r="D44" s="228" t="s">
        <v>4214</v>
      </c>
      <c r="E44" s="228" t="s">
        <v>3837</v>
      </c>
      <c r="F44" s="65" t="s">
        <v>699</v>
      </c>
      <c r="G44" s="99" t="s">
        <v>3824</v>
      </c>
      <c r="H44" s="100" t="s">
        <v>701</v>
      </c>
      <c r="I44" s="229" t="s">
        <v>3825</v>
      </c>
      <c r="J44" s="229">
        <v>3</v>
      </c>
      <c r="K44" s="230" t="s">
        <v>4215</v>
      </c>
      <c r="L44" s="227" t="s">
        <v>4216</v>
      </c>
      <c r="M44" s="234" t="s">
        <v>4217</v>
      </c>
      <c r="N44" s="229" t="s">
        <v>3869</v>
      </c>
      <c r="O44" s="231">
        <v>70.566037735849051</v>
      </c>
      <c r="P44" s="229" t="s">
        <v>109</v>
      </c>
      <c r="Q44" s="228" t="s">
        <v>4218</v>
      </c>
      <c r="R44" s="10" t="s">
        <v>51</v>
      </c>
      <c r="S44" s="10" t="s">
        <v>51</v>
      </c>
      <c r="T44" s="10" t="s">
        <v>51</v>
      </c>
      <c r="U44" s="232">
        <v>40.571428571428569</v>
      </c>
      <c r="V44" s="233">
        <v>26.25</v>
      </c>
      <c r="W44" s="229"/>
      <c r="X44" s="229"/>
      <c r="Y44" s="229"/>
      <c r="Z44" s="229"/>
      <c r="AA44" s="229"/>
      <c r="AB44" s="229"/>
      <c r="AC44" s="229"/>
      <c r="AD44" s="229"/>
      <c r="AE44" s="234" t="s">
        <v>4219</v>
      </c>
      <c r="AF44" s="234" t="s">
        <v>4220</v>
      </c>
      <c r="AG44" s="234" t="s">
        <v>4221</v>
      </c>
      <c r="AH44" s="227" t="s">
        <v>4222</v>
      </c>
      <c r="AI44" s="227" t="s">
        <v>4216</v>
      </c>
      <c r="AJ44" s="234" t="s">
        <v>4076</v>
      </c>
      <c r="AK44" s="228" t="s">
        <v>3834</v>
      </c>
      <c r="AL44" s="228" t="s">
        <v>1642</v>
      </c>
      <c r="AM44" s="229" t="s">
        <v>1650</v>
      </c>
      <c r="AN44" s="229"/>
      <c r="AO44" s="229"/>
      <c r="AP44" s="229" t="s">
        <v>4223</v>
      </c>
    </row>
    <row r="45" spans="1:42" ht="141" thickBot="1">
      <c r="A45" s="209">
        <v>44</v>
      </c>
      <c r="B45" s="210" t="s">
        <v>3820</v>
      </c>
      <c r="C45" s="211" t="s">
        <v>4224</v>
      </c>
      <c r="D45" s="220" t="s">
        <v>4225</v>
      </c>
      <c r="E45" s="212" t="s">
        <v>3837</v>
      </c>
      <c r="F45" s="65" t="s">
        <v>699</v>
      </c>
      <c r="G45" s="99" t="s">
        <v>3824</v>
      </c>
      <c r="H45" s="100" t="s">
        <v>701</v>
      </c>
      <c r="I45" s="214" t="s">
        <v>3825</v>
      </c>
      <c r="J45" s="214">
        <v>3</v>
      </c>
      <c r="K45" s="211" t="s">
        <v>4226</v>
      </c>
      <c r="L45" s="211" t="s">
        <v>4227</v>
      </c>
      <c r="M45" s="214">
        <v>81.12</v>
      </c>
      <c r="N45" s="214" t="s">
        <v>785</v>
      </c>
      <c r="O45" s="224">
        <v>64.333333333333329</v>
      </c>
      <c r="P45" s="214" t="s">
        <v>109</v>
      </c>
      <c r="Q45" s="212" t="s">
        <v>4228</v>
      </c>
      <c r="R45" s="10" t="s">
        <v>51</v>
      </c>
      <c r="S45" s="10" t="s">
        <v>51</v>
      </c>
      <c r="T45" s="10" t="s">
        <v>51</v>
      </c>
      <c r="U45" s="217">
        <v>65.285714285714292</v>
      </c>
      <c r="V45" s="218">
        <v>73.5</v>
      </c>
      <c r="W45" s="214"/>
      <c r="X45" s="214"/>
      <c r="Y45" s="214"/>
      <c r="Z45" s="214"/>
      <c r="AA45" s="214"/>
      <c r="AB45" s="214"/>
      <c r="AC45" s="214"/>
      <c r="AD45" s="214"/>
      <c r="AE45" s="212" t="s">
        <v>4229</v>
      </c>
      <c r="AF45" s="212">
        <v>36286</v>
      </c>
      <c r="AG45" s="212" t="s">
        <v>4230</v>
      </c>
      <c r="AH45" s="211" t="s">
        <v>4231</v>
      </c>
      <c r="AI45" s="212"/>
      <c r="AJ45" s="212" t="s">
        <v>4232</v>
      </c>
      <c r="AK45" s="212" t="s">
        <v>3834</v>
      </c>
      <c r="AL45" s="212" t="s">
        <v>1642</v>
      </c>
      <c r="AM45" s="214"/>
      <c r="AN45" s="214"/>
      <c r="AO45" s="214"/>
      <c r="AP45" s="214"/>
    </row>
    <row r="46" spans="1:42" ht="115.5" thickBot="1">
      <c r="A46" s="209">
        <v>45</v>
      </c>
      <c r="B46" s="210" t="s">
        <v>3820</v>
      </c>
      <c r="C46" s="211" t="s">
        <v>4233</v>
      </c>
      <c r="D46" s="213" t="s">
        <v>4234</v>
      </c>
      <c r="E46" s="213" t="s">
        <v>3837</v>
      </c>
      <c r="F46" s="65" t="s">
        <v>699</v>
      </c>
      <c r="G46" s="99" t="s">
        <v>3824</v>
      </c>
      <c r="H46" s="100" t="s">
        <v>701</v>
      </c>
      <c r="I46" s="214" t="s">
        <v>3825</v>
      </c>
      <c r="J46" s="214">
        <v>3</v>
      </c>
      <c r="K46" s="215" t="s">
        <v>4235</v>
      </c>
      <c r="L46" s="211" t="s">
        <v>4236</v>
      </c>
      <c r="M46" s="214">
        <v>7.2</v>
      </c>
      <c r="N46" s="214" t="s">
        <v>50</v>
      </c>
      <c r="O46" s="216">
        <v>59</v>
      </c>
      <c r="P46" s="214" t="s">
        <v>109</v>
      </c>
      <c r="Q46" s="213" t="s">
        <v>3897</v>
      </c>
      <c r="R46" s="10" t="s">
        <v>51</v>
      </c>
      <c r="S46" s="10" t="s">
        <v>51</v>
      </c>
      <c r="T46" s="10" t="s">
        <v>51</v>
      </c>
      <c r="U46" s="217">
        <v>64.857142857142861</v>
      </c>
      <c r="V46" s="218">
        <v>53.125</v>
      </c>
      <c r="W46" s="214"/>
      <c r="X46" s="214"/>
      <c r="Y46" s="214"/>
      <c r="Z46" s="214"/>
      <c r="AA46" s="214"/>
      <c r="AB46" s="214"/>
      <c r="AC46" s="214"/>
      <c r="AD46" s="214"/>
      <c r="AE46" s="212" t="s">
        <v>4237</v>
      </c>
      <c r="AF46" s="212" t="s">
        <v>1774</v>
      </c>
      <c r="AG46" s="212" t="s">
        <v>4238</v>
      </c>
      <c r="AH46" s="211" t="s">
        <v>4239</v>
      </c>
      <c r="AI46" s="211" t="s">
        <v>4236</v>
      </c>
      <c r="AJ46" s="212" t="s">
        <v>4240</v>
      </c>
      <c r="AK46" s="213" t="s">
        <v>3834</v>
      </c>
      <c r="AL46" s="213" t="s">
        <v>1642</v>
      </c>
      <c r="AM46" s="214"/>
      <c r="AN46" s="214"/>
      <c r="AO46" s="214"/>
      <c r="AP46" s="214"/>
    </row>
    <row r="47" spans="1:42" ht="128.25" thickBot="1">
      <c r="A47" s="209">
        <v>46</v>
      </c>
      <c r="B47" s="210" t="s">
        <v>3820</v>
      </c>
      <c r="C47" s="219" t="s">
        <v>4241</v>
      </c>
      <c r="D47" s="220" t="s">
        <v>4242</v>
      </c>
      <c r="E47" s="220" t="s">
        <v>3837</v>
      </c>
      <c r="F47" s="65" t="s">
        <v>699</v>
      </c>
      <c r="G47" s="99" t="s">
        <v>3824</v>
      </c>
      <c r="H47" s="100" t="s">
        <v>701</v>
      </c>
      <c r="I47" s="214" t="s">
        <v>3825</v>
      </c>
      <c r="J47" s="214">
        <v>3</v>
      </c>
      <c r="K47" s="215" t="s">
        <v>4243</v>
      </c>
      <c r="L47" s="219" t="s">
        <v>4244</v>
      </c>
      <c r="M47" s="214">
        <v>8</v>
      </c>
      <c r="N47" s="214" t="s">
        <v>50</v>
      </c>
      <c r="O47" s="226">
        <v>93.584905660377359</v>
      </c>
      <c r="P47" s="214" t="s">
        <v>109</v>
      </c>
      <c r="Q47" s="213" t="s">
        <v>3870</v>
      </c>
      <c r="R47" s="10" t="s">
        <v>51</v>
      </c>
      <c r="S47" s="10" t="s">
        <v>51</v>
      </c>
      <c r="T47" s="10" t="s">
        <v>51</v>
      </c>
      <c r="U47" s="217">
        <v>0</v>
      </c>
      <c r="V47" s="218">
        <v>54</v>
      </c>
      <c r="W47" s="214"/>
      <c r="X47" s="214"/>
      <c r="Y47" s="214"/>
      <c r="Z47" s="214"/>
      <c r="AA47" s="214"/>
      <c r="AB47" s="214"/>
      <c r="AC47" s="214"/>
      <c r="AD47" s="214"/>
      <c r="AE47" s="220" t="s">
        <v>4245</v>
      </c>
      <c r="AF47" s="220" t="s">
        <v>4246</v>
      </c>
      <c r="AG47" s="220" t="s">
        <v>4247</v>
      </c>
      <c r="AH47" s="219" t="s">
        <v>4248</v>
      </c>
      <c r="AI47" s="219" t="s">
        <v>4244</v>
      </c>
      <c r="AJ47" s="220" t="s">
        <v>4249</v>
      </c>
      <c r="AK47" s="220" t="s">
        <v>3834</v>
      </c>
      <c r="AL47" s="213" t="s">
        <v>1642</v>
      </c>
      <c r="AM47" s="214"/>
      <c r="AN47" s="214"/>
      <c r="AO47" s="214"/>
      <c r="AP47" s="214"/>
    </row>
    <row r="48" spans="1:42" ht="77.25" thickBot="1">
      <c r="A48" s="209">
        <v>47</v>
      </c>
      <c r="B48" s="210" t="s">
        <v>3820</v>
      </c>
      <c r="C48" s="219" t="s">
        <v>4250</v>
      </c>
      <c r="D48" s="220" t="s">
        <v>4251</v>
      </c>
      <c r="E48" s="213" t="s">
        <v>3837</v>
      </c>
      <c r="F48" s="65" t="s">
        <v>699</v>
      </c>
      <c r="G48" s="99" t="s">
        <v>3824</v>
      </c>
      <c r="H48" s="100" t="s">
        <v>701</v>
      </c>
      <c r="I48" s="214" t="s">
        <v>3825</v>
      </c>
      <c r="J48" s="214">
        <v>3</v>
      </c>
      <c r="K48" s="215" t="s">
        <v>4252</v>
      </c>
      <c r="L48" s="219">
        <v>8073912574</v>
      </c>
      <c r="M48" s="214">
        <v>6.2</v>
      </c>
      <c r="N48" s="214" t="s">
        <v>50</v>
      </c>
      <c r="O48" s="216">
        <v>55.000000000000007</v>
      </c>
      <c r="P48" s="214" t="s">
        <v>109</v>
      </c>
      <c r="Q48" s="213" t="s">
        <v>3828</v>
      </c>
      <c r="R48" s="10" t="s">
        <v>51</v>
      </c>
      <c r="S48" s="10" t="s">
        <v>51</v>
      </c>
      <c r="T48" s="10" t="s">
        <v>51</v>
      </c>
      <c r="U48" s="217">
        <v>43.714285714285715</v>
      </c>
      <c r="V48" s="218"/>
      <c r="W48" s="214"/>
      <c r="X48" s="214"/>
      <c r="Y48" s="214"/>
      <c r="Z48" s="214"/>
      <c r="AA48" s="214"/>
      <c r="AB48" s="214"/>
      <c r="AC48" s="214"/>
      <c r="AD48" s="214"/>
      <c r="AE48" s="220" t="s">
        <v>4253</v>
      </c>
      <c r="AF48" s="220" t="s">
        <v>4254</v>
      </c>
      <c r="AG48" s="220" t="s">
        <v>4255</v>
      </c>
      <c r="AH48" s="219" t="s">
        <v>4256</v>
      </c>
      <c r="AI48" s="219">
        <v>9425148518</v>
      </c>
      <c r="AJ48" s="220" t="s">
        <v>3939</v>
      </c>
      <c r="AK48" s="213" t="s">
        <v>3834</v>
      </c>
      <c r="AL48" s="213" t="s">
        <v>1642</v>
      </c>
      <c r="AM48" s="214"/>
      <c r="AN48" s="214"/>
      <c r="AO48" s="214"/>
      <c r="AP48" s="214"/>
    </row>
    <row r="49" spans="1:42" ht="166.5" thickBot="1">
      <c r="A49" s="209">
        <v>48</v>
      </c>
      <c r="B49" s="210" t="s">
        <v>3820</v>
      </c>
      <c r="C49" s="219" t="s">
        <v>4257</v>
      </c>
      <c r="D49" s="220" t="s">
        <v>4258</v>
      </c>
      <c r="E49" s="220" t="s">
        <v>3837</v>
      </c>
      <c r="F49" s="65" t="s">
        <v>699</v>
      </c>
      <c r="G49" s="99" t="s">
        <v>3824</v>
      </c>
      <c r="H49" s="100" t="s">
        <v>701</v>
      </c>
      <c r="I49" s="214" t="s">
        <v>3825</v>
      </c>
      <c r="J49" s="214">
        <v>3</v>
      </c>
      <c r="K49" s="219" t="s">
        <v>4259</v>
      </c>
      <c r="L49" s="219" t="s">
        <v>4260</v>
      </c>
      <c r="M49" s="214">
        <v>7.2</v>
      </c>
      <c r="N49" s="214" t="s">
        <v>50</v>
      </c>
      <c r="O49" s="226">
        <v>60.8</v>
      </c>
      <c r="P49" s="214" t="s">
        <v>109</v>
      </c>
      <c r="Q49" s="220" t="s">
        <v>3828</v>
      </c>
      <c r="R49" s="10" t="s">
        <v>51</v>
      </c>
      <c r="S49" s="10" t="s">
        <v>51</v>
      </c>
      <c r="T49" s="10" t="s">
        <v>51</v>
      </c>
      <c r="U49" s="217">
        <v>51.571428571428569</v>
      </c>
      <c r="V49" s="218">
        <v>55.875</v>
      </c>
      <c r="W49" s="214"/>
      <c r="X49" s="214"/>
      <c r="Y49" s="214"/>
      <c r="Z49" s="214"/>
      <c r="AA49" s="214"/>
      <c r="AB49" s="214"/>
      <c r="AC49" s="214"/>
      <c r="AD49" s="214"/>
      <c r="AE49" s="220" t="s">
        <v>4261</v>
      </c>
      <c r="AF49" s="220" t="s">
        <v>4262</v>
      </c>
      <c r="AG49" s="220" t="s">
        <v>4263</v>
      </c>
      <c r="AH49" s="219" t="s">
        <v>4264</v>
      </c>
      <c r="AI49" s="220" t="s">
        <v>4260</v>
      </c>
      <c r="AJ49" s="220" t="s">
        <v>3892</v>
      </c>
      <c r="AK49" s="220" t="s">
        <v>3834</v>
      </c>
      <c r="AL49" s="220" t="s">
        <v>1642</v>
      </c>
      <c r="AM49" s="214"/>
      <c r="AN49" s="214"/>
      <c r="AO49" s="214"/>
      <c r="AP49" s="214"/>
    </row>
    <row r="50" spans="1:42" ht="204.75" thickBot="1">
      <c r="A50" s="209">
        <v>49</v>
      </c>
      <c r="B50" s="210" t="s">
        <v>3820</v>
      </c>
      <c r="C50" s="227" t="s">
        <v>4265</v>
      </c>
      <c r="D50" s="234" t="s">
        <v>4266</v>
      </c>
      <c r="E50" s="234" t="s">
        <v>3823</v>
      </c>
      <c r="F50" s="65" t="s">
        <v>699</v>
      </c>
      <c r="G50" s="99" t="s">
        <v>3824</v>
      </c>
      <c r="H50" s="100" t="s">
        <v>701</v>
      </c>
      <c r="I50" s="229" t="s">
        <v>3825</v>
      </c>
      <c r="J50" s="229">
        <v>3</v>
      </c>
      <c r="K50" s="230"/>
      <c r="L50" s="227" t="s">
        <v>4267</v>
      </c>
      <c r="M50" s="229">
        <v>8.1999999999999993</v>
      </c>
      <c r="N50" s="229" t="s">
        <v>50</v>
      </c>
      <c r="O50" s="236">
        <v>63.584905660377359</v>
      </c>
      <c r="P50" s="229" t="s">
        <v>109</v>
      </c>
      <c r="Q50" s="234" t="s">
        <v>3897</v>
      </c>
      <c r="R50" s="10" t="s">
        <v>51</v>
      </c>
      <c r="S50" s="10" t="s">
        <v>51</v>
      </c>
      <c r="T50" s="10" t="s">
        <v>51</v>
      </c>
      <c r="U50" s="232">
        <v>20.285714285714285</v>
      </c>
      <c r="V50" s="233">
        <v>12.25</v>
      </c>
      <c r="W50" s="229"/>
      <c r="X50" s="229"/>
      <c r="Y50" s="229"/>
      <c r="Z50" s="229"/>
      <c r="AA50" s="229"/>
      <c r="AB50" s="229"/>
      <c r="AC50" s="229"/>
      <c r="AD50" s="229"/>
      <c r="AE50" s="234" t="s">
        <v>4268</v>
      </c>
      <c r="AF50" s="234" t="s">
        <v>4269</v>
      </c>
      <c r="AG50" s="234" t="s">
        <v>4270</v>
      </c>
      <c r="AH50" s="227" t="s">
        <v>4271</v>
      </c>
      <c r="AI50" s="227" t="s">
        <v>4267</v>
      </c>
      <c r="AJ50" s="234" t="s">
        <v>4076</v>
      </c>
      <c r="AK50" s="234" t="s">
        <v>3834</v>
      </c>
      <c r="AL50" s="228" t="s">
        <v>1642</v>
      </c>
      <c r="AM50" s="229" t="s">
        <v>1650</v>
      </c>
      <c r="AN50" s="229"/>
      <c r="AO50" s="229"/>
      <c r="AP50" s="229" t="s">
        <v>4272</v>
      </c>
    </row>
    <row r="51" spans="1:42" ht="114.75" thickBot="1">
      <c r="A51" s="209">
        <v>50</v>
      </c>
      <c r="B51" s="210" t="s">
        <v>3820</v>
      </c>
      <c r="C51" s="211" t="s">
        <v>4273</v>
      </c>
      <c r="D51" s="213" t="s">
        <v>4274</v>
      </c>
      <c r="E51" s="213" t="s">
        <v>3837</v>
      </c>
      <c r="F51" s="12" t="s">
        <v>699</v>
      </c>
      <c r="G51" s="237" t="s">
        <v>4275</v>
      </c>
      <c r="H51" s="238" t="s">
        <v>4276</v>
      </c>
      <c r="I51" s="214" t="s">
        <v>3825</v>
      </c>
      <c r="J51" s="214">
        <v>3</v>
      </c>
      <c r="K51" s="215" t="s">
        <v>4277</v>
      </c>
      <c r="L51" s="219">
        <v>9437312336</v>
      </c>
      <c r="M51" s="214">
        <v>9.6</v>
      </c>
      <c r="N51" s="214" t="s">
        <v>50</v>
      </c>
      <c r="O51" s="216">
        <v>74</v>
      </c>
      <c r="P51" s="214" t="s">
        <v>109</v>
      </c>
      <c r="Q51" s="213" t="s">
        <v>3828</v>
      </c>
      <c r="R51" s="10" t="s">
        <v>51</v>
      </c>
      <c r="S51" s="10" t="s">
        <v>51</v>
      </c>
      <c r="T51" s="10" t="s">
        <v>51</v>
      </c>
      <c r="U51" s="217">
        <v>58.571428571428569</v>
      </c>
      <c r="V51" s="239">
        <v>56.25</v>
      </c>
      <c r="W51" s="214"/>
      <c r="X51" s="214"/>
      <c r="Y51" s="214"/>
      <c r="Z51" s="214"/>
      <c r="AA51" s="214"/>
      <c r="AB51" s="214"/>
      <c r="AC51" s="214"/>
      <c r="AD51" s="214"/>
      <c r="AE51" s="220" t="s">
        <v>4278</v>
      </c>
      <c r="AF51" s="220" t="s">
        <v>1748</v>
      </c>
      <c r="AG51" s="220" t="s">
        <v>4279</v>
      </c>
      <c r="AH51" s="219" t="s">
        <v>4280</v>
      </c>
      <c r="AI51" s="220">
        <v>9437312336</v>
      </c>
      <c r="AJ51" s="220" t="s">
        <v>3833</v>
      </c>
      <c r="AK51" s="213" t="s">
        <v>3834</v>
      </c>
      <c r="AL51" s="213" t="s">
        <v>1642</v>
      </c>
      <c r="AM51" s="214"/>
      <c r="AN51" s="214"/>
      <c r="AO51" s="214"/>
      <c r="AP51" s="214"/>
    </row>
    <row r="52" spans="1:42" ht="179.25" thickBot="1">
      <c r="A52" s="209">
        <v>51</v>
      </c>
      <c r="B52" s="210" t="s">
        <v>3820</v>
      </c>
      <c r="C52" s="211" t="s">
        <v>4281</v>
      </c>
      <c r="D52" s="220" t="s">
        <v>4282</v>
      </c>
      <c r="E52" s="212" t="s">
        <v>3837</v>
      </c>
      <c r="F52" s="12" t="s">
        <v>699</v>
      </c>
      <c r="G52" s="237" t="s">
        <v>4275</v>
      </c>
      <c r="H52" s="238" t="s">
        <v>4276</v>
      </c>
      <c r="I52" s="214" t="s">
        <v>3825</v>
      </c>
      <c r="J52" s="214">
        <v>3</v>
      </c>
      <c r="K52" s="215" t="s">
        <v>4283</v>
      </c>
      <c r="L52" s="211" t="s">
        <v>4284</v>
      </c>
      <c r="M52" s="214">
        <v>8</v>
      </c>
      <c r="N52" s="214" t="s">
        <v>50</v>
      </c>
      <c r="O52" s="224">
        <v>51.2</v>
      </c>
      <c r="P52" s="214" t="s">
        <v>109</v>
      </c>
      <c r="Q52" s="212" t="s">
        <v>3828</v>
      </c>
      <c r="R52" s="10" t="s">
        <v>51</v>
      </c>
      <c r="S52" s="10" t="s">
        <v>51</v>
      </c>
      <c r="T52" s="10" t="s">
        <v>51</v>
      </c>
      <c r="U52" s="217">
        <v>38.142857142857146</v>
      </c>
      <c r="V52" s="239">
        <v>46.125</v>
      </c>
      <c r="W52" s="214"/>
      <c r="X52" s="214"/>
      <c r="Y52" s="214"/>
      <c r="Z52" s="214"/>
      <c r="AA52" s="214"/>
      <c r="AB52" s="214"/>
      <c r="AC52" s="214"/>
      <c r="AD52" s="214"/>
      <c r="AE52" s="212" t="s">
        <v>4285</v>
      </c>
      <c r="AF52" s="212" t="s">
        <v>4286</v>
      </c>
      <c r="AG52" s="212" t="s">
        <v>4287</v>
      </c>
      <c r="AH52" s="211" t="s">
        <v>4288</v>
      </c>
      <c r="AI52" s="212" t="s">
        <v>4284</v>
      </c>
      <c r="AJ52" s="212" t="s">
        <v>3833</v>
      </c>
      <c r="AK52" s="212" t="s">
        <v>3834</v>
      </c>
      <c r="AL52" s="212" t="s">
        <v>1642</v>
      </c>
      <c r="AM52" s="214"/>
      <c r="AN52" s="214"/>
      <c r="AO52" s="214"/>
      <c r="AP52" s="214"/>
    </row>
    <row r="53" spans="1:42" ht="115.5" thickBot="1">
      <c r="A53" s="209">
        <v>52</v>
      </c>
      <c r="B53" s="210" t="s">
        <v>3820</v>
      </c>
      <c r="C53" s="211" t="s">
        <v>4289</v>
      </c>
      <c r="D53" s="213" t="s">
        <v>4290</v>
      </c>
      <c r="E53" s="213" t="s">
        <v>3837</v>
      </c>
      <c r="F53" s="12" t="s">
        <v>699</v>
      </c>
      <c r="G53" s="237" t="s">
        <v>4275</v>
      </c>
      <c r="H53" s="238" t="s">
        <v>4276</v>
      </c>
      <c r="I53" s="214" t="s">
        <v>3825</v>
      </c>
      <c r="J53" s="214">
        <v>3</v>
      </c>
      <c r="K53" s="215" t="s">
        <v>4291</v>
      </c>
      <c r="L53" s="219" t="s">
        <v>4292</v>
      </c>
      <c r="M53" s="214">
        <v>9</v>
      </c>
      <c r="N53" s="214" t="s">
        <v>50</v>
      </c>
      <c r="O53" s="216">
        <v>66.2</v>
      </c>
      <c r="P53" s="214" t="s">
        <v>109</v>
      </c>
      <c r="Q53" s="213" t="s">
        <v>3828</v>
      </c>
      <c r="R53" s="10" t="s">
        <v>51</v>
      </c>
      <c r="S53" s="10" t="s">
        <v>51</v>
      </c>
      <c r="T53" s="10" t="s">
        <v>51</v>
      </c>
      <c r="U53" s="217">
        <v>78</v>
      </c>
      <c r="V53" s="239">
        <v>88.625</v>
      </c>
      <c r="W53" s="214"/>
      <c r="X53" s="214"/>
      <c r="Y53" s="214"/>
      <c r="Z53" s="214"/>
      <c r="AA53" s="214"/>
      <c r="AB53" s="214"/>
      <c r="AC53" s="214"/>
      <c r="AD53" s="214"/>
      <c r="AE53" s="220" t="s">
        <v>4293</v>
      </c>
      <c r="AF53" s="220" t="s">
        <v>4294</v>
      </c>
      <c r="AG53" s="220" t="s">
        <v>4295</v>
      </c>
      <c r="AH53" s="219" t="s">
        <v>4296</v>
      </c>
      <c r="AI53" s="220" t="s">
        <v>4292</v>
      </c>
      <c r="AJ53" s="220" t="s">
        <v>4009</v>
      </c>
      <c r="AK53" s="213" t="s">
        <v>3834</v>
      </c>
      <c r="AL53" s="213" t="s">
        <v>1642</v>
      </c>
      <c r="AM53" s="214"/>
      <c r="AN53" s="214"/>
      <c r="AO53" s="214"/>
      <c r="AP53" s="214"/>
    </row>
    <row r="54" spans="1:42" ht="192" thickBot="1">
      <c r="A54" s="209">
        <v>53</v>
      </c>
      <c r="B54" s="210" t="s">
        <v>3820</v>
      </c>
      <c r="C54" s="227" t="s">
        <v>4297</v>
      </c>
      <c r="D54" s="234" t="s">
        <v>4298</v>
      </c>
      <c r="E54" s="234" t="s">
        <v>3837</v>
      </c>
      <c r="F54" s="12" t="s">
        <v>699</v>
      </c>
      <c r="G54" s="237" t="s">
        <v>4275</v>
      </c>
      <c r="H54" s="238" t="s">
        <v>4276</v>
      </c>
      <c r="I54" s="229" t="s">
        <v>3825</v>
      </c>
      <c r="J54" s="229">
        <v>3</v>
      </c>
      <c r="K54" s="230" t="s">
        <v>4299</v>
      </c>
      <c r="L54" s="227" t="s">
        <v>4300</v>
      </c>
      <c r="M54" s="229">
        <v>83.68</v>
      </c>
      <c r="N54" s="229" t="s">
        <v>785</v>
      </c>
      <c r="O54" s="236">
        <v>53</v>
      </c>
      <c r="P54" s="229" t="s">
        <v>109</v>
      </c>
      <c r="Q54" s="234" t="s">
        <v>3995</v>
      </c>
      <c r="R54" s="10" t="s">
        <v>51</v>
      </c>
      <c r="S54" s="10" t="s">
        <v>51</v>
      </c>
      <c r="T54" s="10" t="s">
        <v>51</v>
      </c>
      <c r="U54" s="232">
        <v>44.571428571428569</v>
      </c>
      <c r="V54" s="240">
        <v>49.125</v>
      </c>
      <c r="W54" s="229"/>
      <c r="X54" s="229"/>
      <c r="Y54" s="229"/>
      <c r="Z54" s="229"/>
      <c r="AA54" s="229"/>
      <c r="AB54" s="229"/>
      <c r="AC54" s="229"/>
      <c r="AD54" s="229"/>
      <c r="AE54" s="234" t="s">
        <v>4301</v>
      </c>
      <c r="AF54" s="234" t="s">
        <v>4302</v>
      </c>
      <c r="AG54" s="234" t="s">
        <v>4303</v>
      </c>
      <c r="AH54" s="227" t="s">
        <v>4304</v>
      </c>
      <c r="AI54" s="234" t="s">
        <v>4305</v>
      </c>
      <c r="AJ54" s="234" t="s">
        <v>4306</v>
      </c>
      <c r="AK54" s="234" t="s">
        <v>3834</v>
      </c>
      <c r="AL54" s="234" t="s">
        <v>1642</v>
      </c>
      <c r="AM54" s="229" t="s">
        <v>1650</v>
      </c>
      <c r="AN54" s="229"/>
      <c r="AO54" s="229"/>
      <c r="AP54" s="229" t="s">
        <v>4049</v>
      </c>
    </row>
    <row r="55" spans="1:42" ht="204.75" thickBot="1">
      <c r="A55" s="209">
        <v>54</v>
      </c>
      <c r="B55" s="210" t="s">
        <v>3820</v>
      </c>
      <c r="C55" s="211" t="s">
        <v>4307</v>
      </c>
      <c r="D55" s="213" t="s">
        <v>4308</v>
      </c>
      <c r="E55" s="213" t="s">
        <v>3823</v>
      </c>
      <c r="F55" s="12" t="s">
        <v>699</v>
      </c>
      <c r="G55" s="237" t="s">
        <v>4275</v>
      </c>
      <c r="H55" s="238" t="s">
        <v>4276</v>
      </c>
      <c r="I55" s="214" t="s">
        <v>3825</v>
      </c>
      <c r="J55" s="214">
        <v>3</v>
      </c>
      <c r="K55" s="222" t="s">
        <v>4309</v>
      </c>
      <c r="L55" s="221" t="s">
        <v>4310</v>
      </c>
      <c r="M55" s="212" t="s">
        <v>4200</v>
      </c>
      <c r="N55" s="214" t="s">
        <v>3869</v>
      </c>
      <c r="O55" s="216">
        <v>82.5</v>
      </c>
      <c r="P55" s="214" t="s">
        <v>109</v>
      </c>
      <c r="Q55" s="213" t="s">
        <v>4311</v>
      </c>
      <c r="R55" s="10" t="s">
        <v>51</v>
      </c>
      <c r="S55" s="10" t="s">
        <v>51</v>
      </c>
      <c r="T55" s="10" t="s">
        <v>51</v>
      </c>
      <c r="U55" s="217">
        <v>62.142857142857146</v>
      </c>
      <c r="V55" s="239">
        <v>67</v>
      </c>
      <c r="W55" s="214"/>
      <c r="X55" s="214"/>
      <c r="Y55" s="214"/>
      <c r="Z55" s="214"/>
      <c r="AA55" s="214"/>
      <c r="AB55" s="214"/>
      <c r="AC55" s="214"/>
      <c r="AD55" s="214"/>
      <c r="AE55" s="213" t="s">
        <v>4312</v>
      </c>
      <c r="AF55" s="213" t="s">
        <v>4313</v>
      </c>
      <c r="AG55" s="213" t="s">
        <v>4314</v>
      </c>
      <c r="AH55" s="221" t="s">
        <v>4315</v>
      </c>
      <c r="AI55" s="213" t="s">
        <v>4310</v>
      </c>
      <c r="AJ55" s="213" t="s">
        <v>4316</v>
      </c>
      <c r="AK55" s="213" t="s">
        <v>3834</v>
      </c>
      <c r="AL55" s="213" t="s">
        <v>1642</v>
      </c>
      <c r="AM55" s="214"/>
      <c r="AN55" s="214"/>
      <c r="AO55" s="214"/>
      <c r="AP55" s="214"/>
    </row>
    <row r="56" spans="1:42" ht="115.5" thickBot="1">
      <c r="A56" s="209">
        <v>55</v>
      </c>
      <c r="B56" s="210" t="s">
        <v>3820</v>
      </c>
      <c r="C56" s="211" t="s">
        <v>4317</v>
      </c>
      <c r="D56" s="220" t="s">
        <v>4318</v>
      </c>
      <c r="E56" s="212" t="s">
        <v>3823</v>
      </c>
      <c r="F56" s="12" t="s">
        <v>699</v>
      </c>
      <c r="G56" s="237" t="s">
        <v>4275</v>
      </c>
      <c r="H56" s="238" t="s">
        <v>4276</v>
      </c>
      <c r="I56" s="214" t="s">
        <v>3825</v>
      </c>
      <c r="J56" s="214">
        <v>3</v>
      </c>
      <c r="K56" s="211" t="s">
        <v>4319</v>
      </c>
      <c r="L56" s="211" t="s">
        <v>4320</v>
      </c>
      <c r="M56" s="212" t="s">
        <v>4035</v>
      </c>
      <c r="N56" s="214" t="s">
        <v>3869</v>
      </c>
      <c r="O56" s="224">
        <v>87.924528301886795</v>
      </c>
      <c r="P56" s="214" t="s">
        <v>109</v>
      </c>
      <c r="Q56" s="212" t="s">
        <v>4321</v>
      </c>
      <c r="R56" s="10" t="s">
        <v>51</v>
      </c>
      <c r="S56" s="10" t="s">
        <v>51</v>
      </c>
      <c r="T56" s="10" t="s">
        <v>51</v>
      </c>
      <c r="U56" s="217">
        <v>49.428571428571431</v>
      </c>
      <c r="V56" s="239">
        <v>55.5</v>
      </c>
      <c r="W56" s="214"/>
      <c r="X56" s="214"/>
      <c r="Y56" s="214"/>
      <c r="Z56" s="214"/>
      <c r="AA56" s="214"/>
      <c r="AB56" s="214"/>
      <c r="AC56" s="214"/>
      <c r="AD56" s="214"/>
      <c r="AE56" s="212" t="s">
        <v>4322</v>
      </c>
      <c r="AF56" s="212">
        <v>36258</v>
      </c>
      <c r="AG56" s="212" t="s">
        <v>4323</v>
      </c>
      <c r="AH56" s="211" t="s">
        <v>4324</v>
      </c>
      <c r="AI56" s="212" t="s">
        <v>4320</v>
      </c>
      <c r="AJ56" s="212" t="s">
        <v>3833</v>
      </c>
      <c r="AK56" s="212" t="s">
        <v>3834</v>
      </c>
      <c r="AL56" s="212" t="s">
        <v>1642</v>
      </c>
      <c r="AM56" s="214"/>
      <c r="AN56" s="214"/>
      <c r="AO56" s="214"/>
      <c r="AP56" s="214"/>
    </row>
    <row r="57" spans="1:42" ht="114.75" thickBot="1">
      <c r="A57" s="209">
        <v>56</v>
      </c>
      <c r="B57" s="210" t="s">
        <v>3820</v>
      </c>
      <c r="C57" s="211" t="s">
        <v>4325</v>
      </c>
      <c r="D57" s="220" t="s">
        <v>4326</v>
      </c>
      <c r="E57" s="212" t="s">
        <v>3837</v>
      </c>
      <c r="F57" s="12" t="s">
        <v>699</v>
      </c>
      <c r="G57" s="237" t="s">
        <v>4275</v>
      </c>
      <c r="H57" s="238" t="s">
        <v>4276</v>
      </c>
      <c r="I57" s="214" t="s">
        <v>3825</v>
      </c>
      <c r="J57" s="214">
        <v>3</v>
      </c>
      <c r="K57" s="211" t="s">
        <v>4327</v>
      </c>
      <c r="L57" s="211"/>
      <c r="M57" s="214">
        <v>81.92</v>
      </c>
      <c r="N57" s="214" t="s">
        <v>785</v>
      </c>
      <c r="O57" s="224">
        <v>91.320754716981128</v>
      </c>
      <c r="P57" s="214" t="s">
        <v>109</v>
      </c>
      <c r="Q57" s="212" t="s">
        <v>4147</v>
      </c>
      <c r="R57" s="10" t="s">
        <v>51</v>
      </c>
      <c r="S57" s="10" t="s">
        <v>51</v>
      </c>
      <c r="T57" s="10" t="s">
        <v>51</v>
      </c>
      <c r="U57" s="217">
        <v>61.285714285714285</v>
      </c>
      <c r="V57" s="239">
        <v>62.75</v>
      </c>
      <c r="W57" s="214"/>
      <c r="X57" s="214"/>
      <c r="Y57" s="214"/>
      <c r="Z57" s="214"/>
      <c r="AA57" s="214"/>
      <c r="AB57" s="214"/>
      <c r="AC57" s="214"/>
      <c r="AD57" s="214"/>
      <c r="AE57" s="212"/>
      <c r="AF57" s="212" t="s">
        <v>4328</v>
      </c>
      <c r="AG57" s="212" t="s">
        <v>4329</v>
      </c>
      <c r="AH57" s="211" t="s">
        <v>4330</v>
      </c>
      <c r="AI57" s="212">
        <v>8939993229</v>
      </c>
      <c r="AJ57" s="212" t="s">
        <v>4331</v>
      </c>
      <c r="AK57" s="212" t="s">
        <v>3834</v>
      </c>
      <c r="AL57" s="212" t="s">
        <v>1642</v>
      </c>
      <c r="AM57" s="214"/>
      <c r="AN57" s="214"/>
      <c r="AO57" s="214"/>
      <c r="AP57" s="214"/>
    </row>
    <row r="58" spans="1:42" ht="179.25" thickBot="1">
      <c r="A58" s="209">
        <v>57</v>
      </c>
      <c r="B58" s="210" t="s">
        <v>3820</v>
      </c>
      <c r="C58" s="211" t="s">
        <v>4332</v>
      </c>
      <c r="D58" s="213" t="s">
        <v>4333</v>
      </c>
      <c r="E58" s="213" t="s">
        <v>3837</v>
      </c>
      <c r="F58" s="12" t="s">
        <v>699</v>
      </c>
      <c r="G58" s="237" t="s">
        <v>4275</v>
      </c>
      <c r="H58" s="238" t="s">
        <v>4276</v>
      </c>
      <c r="I58" s="214" t="s">
        <v>3825</v>
      </c>
      <c r="J58" s="214">
        <v>3</v>
      </c>
      <c r="K58" s="215" t="s">
        <v>4334</v>
      </c>
      <c r="L58" s="219" t="s">
        <v>4335</v>
      </c>
      <c r="M58" s="212" t="s">
        <v>3868</v>
      </c>
      <c r="N58" s="214" t="s">
        <v>3869</v>
      </c>
      <c r="O58" s="216">
        <v>84.166666666666671</v>
      </c>
      <c r="P58" s="214" t="s">
        <v>109</v>
      </c>
      <c r="Q58" s="213" t="s">
        <v>3897</v>
      </c>
      <c r="R58" s="10" t="s">
        <v>51</v>
      </c>
      <c r="S58" s="10" t="s">
        <v>51</v>
      </c>
      <c r="T58" s="10" t="s">
        <v>51</v>
      </c>
      <c r="U58" s="217">
        <v>58.714285714285715</v>
      </c>
      <c r="V58" s="239">
        <v>61.625</v>
      </c>
      <c r="W58" s="214"/>
      <c r="X58" s="214"/>
      <c r="Y58" s="214"/>
      <c r="Z58" s="214"/>
      <c r="AA58" s="214"/>
      <c r="AB58" s="214"/>
      <c r="AC58" s="214"/>
      <c r="AD58" s="214"/>
      <c r="AE58" s="220" t="s">
        <v>4336</v>
      </c>
      <c r="AF58" s="220" t="s">
        <v>4337</v>
      </c>
      <c r="AG58" s="220" t="s">
        <v>4338</v>
      </c>
      <c r="AH58" s="219" t="s">
        <v>4339</v>
      </c>
      <c r="AI58" s="220" t="s">
        <v>4335</v>
      </c>
      <c r="AJ58" s="220" t="s">
        <v>4340</v>
      </c>
      <c r="AK58" s="213" t="s">
        <v>3834</v>
      </c>
      <c r="AL58" s="213" t="s">
        <v>1642</v>
      </c>
      <c r="AM58" s="214"/>
      <c r="AN58" s="214"/>
      <c r="AO58" s="214"/>
      <c r="AP58" s="214"/>
    </row>
    <row r="59" spans="1:42" ht="115.5" thickBot="1">
      <c r="A59" s="209">
        <v>58</v>
      </c>
      <c r="B59" s="210" t="s">
        <v>3820</v>
      </c>
      <c r="C59" s="211" t="s">
        <v>4341</v>
      </c>
      <c r="D59" s="212" t="s">
        <v>4342</v>
      </c>
      <c r="E59" s="212" t="s">
        <v>3823</v>
      </c>
      <c r="F59" s="12" t="s">
        <v>699</v>
      </c>
      <c r="G59" s="237" t="s">
        <v>4275</v>
      </c>
      <c r="H59" s="238" t="s">
        <v>4276</v>
      </c>
      <c r="I59" s="214" t="s">
        <v>3825</v>
      </c>
      <c r="J59" s="214">
        <v>3</v>
      </c>
      <c r="K59" s="211" t="s">
        <v>4343</v>
      </c>
      <c r="L59" s="211" t="s">
        <v>4344</v>
      </c>
      <c r="M59" s="214">
        <v>74.56</v>
      </c>
      <c r="N59" s="214" t="s">
        <v>785</v>
      </c>
      <c r="O59" s="224">
        <v>91.698113207547166</v>
      </c>
      <c r="P59" s="214" t="s">
        <v>109</v>
      </c>
      <c r="Q59" s="212" t="s">
        <v>4321</v>
      </c>
      <c r="R59" s="10" t="s">
        <v>51</v>
      </c>
      <c r="S59" s="10" t="s">
        <v>51</v>
      </c>
      <c r="T59" s="10" t="s">
        <v>51</v>
      </c>
      <c r="U59" s="217">
        <v>60.428571428571431</v>
      </c>
      <c r="V59" s="239">
        <v>79.375</v>
      </c>
      <c r="W59" s="214"/>
      <c r="X59" s="214"/>
      <c r="Y59" s="214"/>
      <c r="Z59" s="214"/>
      <c r="AA59" s="214"/>
      <c r="AB59" s="214"/>
      <c r="AC59" s="214"/>
      <c r="AD59" s="214"/>
      <c r="AE59" s="212" t="s">
        <v>4345</v>
      </c>
      <c r="AF59" s="212" t="s">
        <v>4346</v>
      </c>
      <c r="AG59" s="212" t="s">
        <v>4347</v>
      </c>
      <c r="AH59" s="211" t="s">
        <v>4348</v>
      </c>
      <c r="AI59" s="212" t="s">
        <v>4344</v>
      </c>
      <c r="AJ59" s="212" t="s">
        <v>3833</v>
      </c>
      <c r="AK59" s="212" t="s">
        <v>3834</v>
      </c>
      <c r="AL59" s="212" t="s">
        <v>1642</v>
      </c>
      <c r="AM59" s="214"/>
      <c r="AN59" s="214"/>
      <c r="AO59" s="214"/>
      <c r="AP59" s="214"/>
    </row>
    <row r="60" spans="1:42" ht="192" thickBot="1">
      <c r="A60" s="209">
        <v>59</v>
      </c>
      <c r="B60" s="210" t="s">
        <v>3820</v>
      </c>
      <c r="C60" s="211" t="s">
        <v>4349</v>
      </c>
      <c r="D60" s="220" t="s">
        <v>4350</v>
      </c>
      <c r="E60" s="220" t="s">
        <v>3837</v>
      </c>
      <c r="F60" s="12" t="s">
        <v>699</v>
      </c>
      <c r="G60" s="237" t="s">
        <v>4275</v>
      </c>
      <c r="H60" s="238" t="s">
        <v>4276</v>
      </c>
      <c r="I60" s="214" t="s">
        <v>3825</v>
      </c>
      <c r="J60" s="214">
        <v>3</v>
      </c>
      <c r="K60" s="215" t="s">
        <v>4351</v>
      </c>
      <c r="L60" s="219" t="s">
        <v>4352</v>
      </c>
      <c r="M60" s="235">
        <v>75</v>
      </c>
      <c r="N60" s="235" t="s">
        <v>785</v>
      </c>
      <c r="O60" s="226">
        <v>60</v>
      </c>
      <c r="P60" s="214" t="s">
        <v>109</v>
      </c>
      <c r="Q60" s="220" t="s">
        <v>4353</v>
      </c>
      <c r="R60" s="10" t="s">
        <v>51</v>
      </c>
      <c r="S60" s="10" t="s">
        <v>51</v>
      </c>
      <c r="T60" s="10" t="s">
        <v>51</v>
      </c>
      <c r="U60" s="217">
        <v>0</v>
      </c>
      <c r="V60" s="239">
        <v>51.125</v>
      </c>
      <c r="W60" s="214"/>
      <c r="X60" s="214"/>
      <c r="Y60" s="214"/>
      <c r="Z60" s="214"/>
      <c r="AA60" s="214"/>
      <c r="AB60" s="214"/>
      <c r="AC60" s="214"/>
      <c r="AD60" s="214"/>
      <c r="AE60" s="220" t="s">
        <v>4354</v>
      </c>
      <c r="AF60" s="220" t="s">
        <v>4355</v>
      </c>
      <c r="AG60" s="220" t="s">
        <v>4356</v>
      </c>
      <c r="AH60" s="219" t="s">
        <v>4357</v>
      </c>
      <c r="AI60" s="220" t="s">
        <v>4352</v>
      </c>
      <c r="AJ60" s="220" t="s">
        <v>3902</v>
      </c>
      <c r="AK60" s="220" t="s">
        <v>3834</v>
      </c>
      <c r="AL60" s="220" t="s">
        <v>1642</v>
      </c>
      <c r="AM60" s="214"/>
      <c r="AN60" s="214"/>
      <c r="AO60" s="214"/>
      <c r="AP60" s="214"/>
    </row>
    <row r="61" spans="1:42" ht="166.5" thickBot="1">
      <c r="A61" s="209">
        <v>60</v>
      </c>
      <c r="B61" s="210" t="s">
        <v>3820</v>
      </c>
      <c r="C61" s="211" t="s">
        <v>4358</v>
      </c>
      <c r="D61" s="220" t="s">
        <v>4359</v>
      </c>
      <c r="E61" s="212" t="s">
        <v>3823</v>
      </c>
      <c r="F61" s="12" t="s">
        <v>699</v>
      </c>
      <c r="G61" s="237" t="s">
        <v>4275</v>
      </c>
      <c r="H61" s="238" t="s">
        <v>4276</v>
      </c>
      <c r="I61" s="214" t="s">
        <v>3825</v>
      </c>
      <c r="J61" s="214">
        <v>3</v>
      </c>
      <c r="K61" s="211" t="s">
        <v>4360</v>
      </c>
      <c r="L61" s="211" t="s">
        <v>4361</v>
      </c>
      <c r="M61" s="214">
        <v>92.1</v>
      </c>
      <c r="N61" s="214" t="s">
        <v>126</v>
      </c>
      <c r="O61" s="224">
        <v>73.599999999999994</v>
      </c>
      <c r="P61" s="214" t="s">
        <v>109</v>
      </c>
      <c r="Q61" s="212" t="s">
        <v>4362</v>
      </c>
      <c r="R61" s="10" t="s">
        <v>51</v>
      </c>
      <c r="S61" s="10" t="s">
        <v>51</v>
      </c>
      <c r="T61" s="10" t="s">
        <v>51</v>
      </c>
      <c r="U61" s="217">
        <v>76.857142857142861</v>
      </c>
      <c r="V61" s="239">
        <v>90.625</v>
      </c>
      <c r="W61" s="214"/>
      <c r="X61" s="214"/>
      <c r="Y61" s="214"/>
      <c r="Z61" s="214"/>
      <c r="AA61" s="214"/>
      <c r="AB61" s="214"/>
      <c r="AC61" s="214"/>
      <c r="AD61" s="214"/>
      <c r="AE61" s="212" t="s">
        <v>4363</v>
      </c>
      <c r="AF61" s="212" t="s">
        <v>4364</v>
      </c>
      <c r="AG61" s="212" t="s">
        <v>4365</v>
      </c>
      <c r="AH61" s="211" t="s">
        <v>4366</v>
      </c>
      <c r="AI61" s="212" t="s">
        <v>4361</v>
      </c>
      <c r="AJ61" s="212" t="s">
        <v>3939</v>
      </c>
      <c r="AK61" s="212" t="s">
        <v>3834</v>
      </c>
      <c r="AL61" s="212" t="s">
        <v>1642</v>
      </c>
      <c r="AM61" s="214"/>
      <c r="AN61" s="214"/>
      <c r="AO61" s="214"/>
      <c r="AP61" s="214"/>
    </row>
    <row r="62" spans="1:42" ht="128.25" thickBot="1">
      <c r="A62" s="209">
        <v>61</v>
      </c>
      <c r="B62" s="210" t="s">
        <v>3820</v>
      </c>
      <c r="C62" s="227" t="s">
        <v>4367</v>
      </c>
      <c r="D62" s="228" t="s">
        <v>4368</v>
      </c>
      <c r="E62" s="228" t="s">
        <v>3837</v>
      </c>
      <c r="F62" s="12" t="s">
        <v>699</v>
      </c>
      <c r="G62" s="237" t="s">
        <v>4275</v>
      </c>
      <c r="H62" s="238" t="s">
        <v>4276</v>
      </c>
      <c r="I62" s="229" t="s">
        <v>3825</v>
      </c>
      <c r="J62" s="229">
        <v>3</v>
      </c>
      <c r="L62" s="241">
        <v>9440275001</v>
      </c>
      <c r="M62" s="234" t="s">
        <v>4369</v>
      </c>
      <c r="N62" s="229" t="s">
        <v>3869</v>
      </c>
      <c r="O62" s="231">
        <v>71.320754716981128</v>
      </c>
      <c r="P62" s="229" t="s">
        <v>109</v>
      </c>
      <c r="Q62" s="228" t="s">
        <v>4370</v>
      </c>
      <c r="R62" s="10" t="s">
        <v>51</v>
      </c>
      <c r="S62" s="10" t="s">
        <v>51</v>
      </c>
      <c r="T62" s="10" t="s">
        <v>51</v>
      </c>
      <c r="U62" s="232">
        <v>25.714285714285715</v>
      </c>
      <c r="V62" s="240">
        <v>19.25</v>
      </c>
      <c r="W62" s="229"/>
      <c r="X62" s="229"/>
      <c r="Y62" s="229"/>
      <c r="Z62" s="229"/>
      <c r="AA62" s="229"/>
      <c r="AB62" s="229"/>
      <c r="AC62" s="229"/>
      <c r="AD62" s="229"/>
      <c r="AE62" s="228" t="s">
        <v>4371</v>
      </c>
      <c r="AF62" s="228" t="s">
        <v>4372</v>
      </c>
      <c r="AG62" s="228" t="s">
        <v>4373</v>
      </c>
      <c r="AH62" s="241" t="s">
        <v>4374</v>
      </c>
      <c r="AI62" s="228">
        <v>9440275001</v>
      </c>
      <c r="AJ62" s="228" t="s">
        <v>4375</v>
      </c>
      <c r="AK62" s="228" t="s">
        <v>3834</v>
      </c>
      <c r="AL62" s="228" t="s">
        <v>1642</v>
      </c>
      <c r="AM62" s="229" t="s">
        <v>1650</v>
      </c>
      <c r="AN62" s="229"/>
      <c r="AO62" s="229"/>
      <c r="AP62" s="229" t="s">
        <v>4272</v>
      </c>
    </row>
    <row r="63" spans="1:42" ht="128.25" thickBot="1">
      <c r="A63" s="209">
        <v>62</v>
      </c>
      <c r="B63" s="210" t="s">
        <v>3820</v>
      </c>
      <c r="C63" s="211" t="s">
        <v>4376</v>
      </c>
      <c r="D63" s="213" t="s">
        <v>4377</v>
      </c>
      <c r="E63" s="213" t="s">
        <v>3837</v>
      </c>
      <c r="F63" s="12" t="s">
        <v>699</v>
      </c>
      <c r="G63" s="237" t="s">
        <v>4275</v>
      </c>
      <c r="H63" s="238" t="s">
        <v>4276</v>
      </c>
      <c r="I63" s="214" t="s">
        <v>3825</v>
      </c>
      <c r="J63" s="214">
        <v>3</v>
      </c>
      <c r="K63" s="242" t="s">
        <v>4378</v>
      </c>
      <c r="L63" s="211" t="s">
        <v>4379</v>
      </c>
      <c r="M63" s="214">
        <v>9.1999999999999993</v>
      </c>
      <c r="N63" s="214" t="s">
        <v>3977</v>
      </c>
      <c r="O63" s="216">
        <v>61.8</v>
      </c>
      <c r="P63" s="214" t="s">
        <v>109</v>
      </c>
      <c r="Q63" s="213" t="s">
        <v>3828</v>
      </c>
      <c r="R63" s="10" t="s">
        <v>51</v>
      </c>
      <c r="S63" s="10" t="s">
        <v>51</v>
      </c>
      <c r="T63" s="10" t="s">
        <v>51</v>
      </c>
      <c r="U63" s="217">
        <v>59.285714285714285</v>
      </c>
      <c r="V63" s="239">
        <v>63.875</v>
      </c>
      <c r="W63" s="214"/>
      <c r="X63" s="214"/>
      <c r="Y63" s="214"/>
      <c r="Z63" s="214"/>
      <c r="AA63" s="214"/>
      <c r="AB63" s="214"/>
      <c r="AC63" s="214"/>
      <c r="AD63" s="214"/>
      <c r="AE63" s="212" t="s">
        <v>4380</v>
      </c>
      <c r="AF63" s="212" t="s">
        <v>4381</v>
      </c>
      <c r="AG63" s="212" t="s">
        <v>4382</v>
      </c>
      <c r="AH63" s="211" t="s">
        <v>4383</v>
      </c>
      <c r="AI63" s="212" t="s">
        <v>4379</v>
      </c>
      <c r="AJ63" s="212" t="s">
        <v>4384</v>
      </c>
      <c r="AK63" s="213" t="s">
        <v>3834</v>
      </c>
      <c r="AL63" s="213" t="s">
        <v>1642</v>
      </c>
      <c r="AM63" s="214"/>
      <c r="AN63" s="214"/>
      <c r="AO63" s="214"/>
      <c r="AP63" s="214"/>
    </row>
    <row r="64" spans="1:42" ht="114.75" thickBot="1">
      <c r="A64" s="209">
        <v>63</v>
      </c>
      <c r="B64" s="210" t="s">
        <v>3820</v>
      </c>
      <c r="C64" s="211" t="s">
        <v>4385</v>
      </c>
      <c r="D64" s="213" t="s">
        <v>4386</v>
      </c>
      <c r="E64" s="213" t="s">
        <v>3823</v>
      </c>
      <c r="F64" s="12" t="s">
        <v>699</v>
      </c>
      <c r="G64" s="237" t="s">
        <v>4275</v>
      </c>
      <c r="H64" s="238" t="s">
        <v>4276</v>
      </c>
      <c r="I64" s="214" t="s">
        <v>3825</v>
      </c>
      <c r="J64" s="214">
        <v>3</v>
      </c>
      <c r="K64" s="215" t="s">
        <v>4387</v>
      </c>
      <c r="L64" s="219">
        <v>9440359521</v>
      </c>
      <c r="M64" s="214">
        <v>9.1999999999999993</v>
      </c>
      <c r="N64" s="214" t="s">
        <v>50</v>
      </c>
      <c r="O64" s="216">
        <v>70.377358490566039</v>
      </c>
      <c r="P64" s="214" t="s">
        <v>109</v>
      </c>
      <c r="Q64" s="213" t="s">
        <v>3870</v>
      </c>
      <c r="R64" s="10" t="s">
        <v>51</v>
      </c>
      <c r="S64" s="10" t="s">
        <v>51</v>
      </c>
      <c r="T64" s="10" t="s">
        <v>51</v>
      </c>
      <c r="U64" s="217">
        <v>70.428571428571431</v>
      </c>
      <c r="V64" s="239">
        <v>65.875</v>
      </c>
      <c r="W64" s="214"/>
      <c r="X64" s="214"/>
      <c r="Y64" s="214"/>
      <c r="Z64" s="214"/>
      <c r="AA64" s="214"/>
      <c r="AB64" s="214"/>
      <c r="AC64" s="214"/>
      <c r="AD64" s="214"/>
      <c r="AE64" s="220" t="s">
        <v>4388</v>
      </c>
      <c r="AF64" s="220" t="s">
        <v>4389</v>
      </c>
      <c r="AG64" s="220" t="s">
        <v>4390</v>
      </c>
      <c r="AH64" s="219" t="s">
        <v>4391</v>
      </c>
      <c r="AI64" s="220">
        <v>9440359521</v>
      </c>
      <c r="AJ64" s="220" t="s">
        <v>3863</v>
      </c>
      <c r="AK64" s="213" t="s">
        <v>3834</v>
      </c>
      <c r="AL64" s="213" t="s">
        <v>1642</v>
      </c>
      <c r="AM64" s="214"/>
      <c r="AN64" s="214"/>
      <c r="AO64" s="214"/>
      <c r="AP64" s="214"/>
    </row>
    <row r="65" spans="1:42" ht="243" thickBot="1">
      <c r="A65" s="209">
        <v>64</v>
      </c>
      <c r="B65" s="210" t="s">
        <v>3820</v>
      </c>
      <c r="C65" s="211" t="s">
        <v>4392</v>
      </c>
      <c r="D65" s="213" t="s">
        <v>4393</v>
      </c>
      <c r="E65" s="213" t="s">
        <v>3837</v>
      </c>
      <c r="F65" s="12" t="s">
        <v>699</v>
      </c>
      <c r="G65" s="237" t="s">
        <v>4275</v>
      </c>
      <c r="H65" s="238" t="s">
        <v>4276</v>
      </c>
      <c r="I65" s="214" t="s">
        <v>3825</v>
      </c>
      <c r="J65" s="214">
        <v>3</v>
      </c>
      <c r="K65" s="215" t="s">
        <v>4394</v>
      </c>
      <c r="L65" s="211" t="s">
        <v>4395</v>
      </c>
      <c r="M65" s="212" t="s">
        <v>4062</v>
      </c>
      <c r="N65" s="214" t="s">
        <v>3869</v>
      </c>
      <c r="O65" s="216">
        <v>94.15094339622641</v>
      </c>
      <c r="P65" s="214" t="s">
        <v>109</v>
      </c>
      <c r="Q65" s="213" t="s">
        <v>3870</v>
      </c>
      <c r="R65" s="10" t="s">
        <v>51</v>
      </c>
      <c r="S65" s="10" t="s">
        <v>51</v>
      </c>
      <c r="T65" s="10" t="s">
        <v>51</v>
      </c>
      <c r="U65" s="217">
        <v>64.714285714285708</v>
      </c>
      <c r="V65" s="239">
        <v>65.125</v>
      </c>
      <c r="W65" s="214"/>
      <c r="X65" s="214"/>
      <c r="Y65" s="214"/>
      <c r="Z65" s="214"/>
      <c r="AA65" s="214"/>
      <c r="AB65" s="214"/>
      <c r="AC65" s="214"/>
      <c r="AD65" s="214"/>
      <c r="AE65" s="212" t="s">
        <v>4396</v>
      </c>
      <c r="AF65" s="212" t="s">
        <v>1556</v>
      </c>
      <c r="AG65" s="212" t="s">
        <v>4397</v>
      </c>
      <c r="AH65" s="211" t="s">
        <v>4398</v>
      </c>
      <c r="AI65" s="212" t="s">
        <v>4395</v>
      </c>
      <c r="AJ65" s="212" t="s">
        <v>4399</v>
      </c>
      <c r="AK65" s="213" t="s">
        <v>3834</v>
      </c>
      <c r="AL65" s="213" t="s">
        <v>1642</v>
      </c>
      <c r="AM65" s="214"/>
      <c r="AN65" s="214"/>
      <c r="AO65" s="214"/>
      <c r="AP65" s="214"/>
    </row>
    <row r="66" spans="1:42" ht="114.75" thickBot="1">
      <c r="A66" s="209">
        <v>65</v>
      </c>
      <c r="B66" s="210" t="s">
        <v>3820</v>
      </c>
      <c r="C66" s="211" t="s">
        <v>4400</v>
      </c>
      <c r="D66" s="213" t="s">
        <v>4401</v>
      </c>
      <c r="E66" s="213" t="s">
        <v>3837</v>
      </c>
      <c r="F66" s="12" t="s">
        <v>699</v>
      </c>
      <c r="G66" s="237" t="s">
        <v>4275</v>
      </c>
      <c r="H66" s="238" t="s">
        <v>4276</v>
      </c>
      <c r="I66" s="214" t="s">
        <v>3825</v>
      </c>
      <c r="J66" s="214">
        <v>3</v>
      </c>
      <c r="K66" s="222" t="s">
        <v>4402</v>
      </c>
      <c r="L66" s="219" t="s">
        <v>4403</v>
      </c>
      <c r="M66" s="212" t="s">
        <v>4062</v>
      </c>
      <c r="N66" s="214" t="s">
        <v>3869</v>
      </c>
      <c r="O66" s="216">
        <v>93.962264150943398</v>
      </c>
      <c r="P66" s="214" t="s">
        <v>109</v>
      </c>
      <c r="Q66" s="213" t="s">
        <v>3870</v>
      </c>
      <c r="R66" s="10" t="s">
        <v>51</v>
      </c>
      <c r="S66" s="10" t="s">
        <v>51</v>
      </c>
      <c r="T66" s="10" t="s">
        <v>51</v>
      </c>
      <c r="U66" s="217">
        <v>116.85714285714286</v>
      </c>
      <c r="V66" s="239">
        <v>61.125</v>
      </c>
      <c r="W66" s="214"/>
      <c r="X66" s="214"/>
      <c r="Y66" s="214"/>
      <c r="Z66" s="214"/>
      <c r="AA66" s="214"/>
      <c r="AB66" s="214"/>
      <c r="AC66" s="214"/>
      <c r="AD66" s="214"/>
      <c r="AE66" s="220" t="s">
        <v>4404</v>
      </c>
      <c r="AF66" s="220" t="s">
        <v>4405</v>
      </c>
      <c r="AG66" s="220" t="s">
        <v>4406</v>
      </c>
      <c r="AH66" s="219" t="s">
        <v>4407</v>
      </c>
      <c r="AI66" s="220" t="s">
        <v>4403</v>
      </c>
      <c r="AJ66" s="220" t="s">
        <v>4408</v>
      </c>
      <c r="AK66" s="213" t="s">
        <v>3834</v>
      </c>
      <c r="AL66" s="213" t="s">
        <v>1642</v>
      </c>
      <c r="AM66" s="214"/>
      <c r="AN66" s="214"/>
      <c r="AO66" s="214"/>
      <c r="AP66" s="214"/>
    </row>
    <row r="67" spans="1:42" ht="166.5" thickBot="1">
      <c r="A67" s="209">
        <v>66</v>
      </c>
      <c r="B67" s="210" t="s">
        <v>3820</v>
      </c>
      <c r="C67" s="211" t="s">
        <v>4409</v>
      </c>
      <c r="D67" s="213" t="s">
        <v>4410</v>
      </c>
      <c r="E67" s="213" t="s">
        <v>3823</v>
      </c>
      <c r="F67" s="12" t="s">
        <v>699</v>
      </c>
      <c r="G67" s="237" t="s">
        <v>4275</v>
      </c>
      <c r="H67" s="238" t="s">
        <v>4276</v>
      </c>
      <c r="I67" s="214" t="s">
        <v>3825</v>
      </c>
      <c r="J67" s="214">
        <v>3</v>
      </c>
      <c r="K67" s="215" t="s">
        <v>4411</v>
      </c>
      <c r="L67" s="211" t="s">
        <v>4412</v>
      </c>
      <c r="M67" s="214">
        <v>8.4</v>
      </c>
      <c r="N67" s="214" t="s">
        <v>50</v>
      </c>
      <c r="O67" s="216">
        <v>66</v>
      </c>
      <c r="P67" s="214" t="s">
        <v>109</v>
      </c>
      <c r="Q67" s="213" t="s">
        <v>3828</v>
      </c>
      <c r="R67" s="10" t="s">
        <v>51</v>
      </c>
      <c r="S67" s="10" t="s">
        <v>51</v>
      </c>
      <c r="T67" s="10" t="s">
        <v>51</v>
      </c>
      <c r="U67" s="217">
        <v>47.714285714285715</v>
      </c>
      <c r="V67" s="239">
        <v>71.125</v>
      </c>
      <c r="W67" s="214"/>
      <c r="X67" s="214"/>
      <c r="Y67" s="214"/>
      <c r="Z67" s="214"/>
      <c r="AA67" s="214"/>
      <c r="AB67" s="214"/>
      <c r="AC67" s="214"/>
      <c r="AD67" s="214"/>
      <c r="AE67" s="212" t="s">
        <v>4413</v>
      </c>
      <c r="AF67" s="212" t="s">
        <v>4414</v>
      </c>
      <c r="AG67" s="212" t="s">
        <v>4415</v>
      </c>
      <c r="AH67" s="211" t="s">
        <v>4416</v>
      </c>
      <c r="AI67" s="212" t="s">
        <v>4412</v>
      </c>
      <c r="AJ67" s="212" t="s">
        <v>3833</v>
      </c>
      <c r="AK67" s="213" t="s">
        <v>3834</v>
      </c>
      <c r="AL67" s="213" t="s">
        <v>1642</v>
      </c>
      <c r="AM67" s="214"/>
      <c r="AN67" s="214"/>
      <c r="AO67" s="214"/>
      <c r="AP67" s="214"/>
    </row>
    <row r="68" spans="1:42" ht="204.75" thickBot="1">
      <c r="A68" s="209">
        <v>67</v>
      </c>
      <c r="B68" s="210" t="s">
        <v>3820</v>
      </c>
      <c r="C68" s="211" t="s">
        <v>4417</v>
      </c>
      <c r="D68" s="213" t="s">
        <v>4418</v>
      </c>
      <c r="E68" s="213" t="s">
        <v>3823</v>
      </c>
      <c r="F68" s="12" t="s">
        <v>699</v>
      </c>
      <c r="G68" s="237" t="s">
        <v>4275</v>
      </c>
      <c r="H68" s="238" t="s">
        <v>4276</v>
      </c>
      <c r="I68" s="214" t="s">
        <v>3825</v>
      </c>
      <c r="J68" s="214">
        <v>3</v>
      </c>
      <c r="K68" s="222" t="s">
        <v>4419</v>
      </c>
      <c r="L68" s="221">
        <v>9845116287</v>
      </c>
      <c r="M68" s="214">
        <v>8.4</v>
      </c>
      <c r="N68" s="214" t="s">
        <v>50</v>
      </c>
      <c r="O68" s="216">
        <v>71.833333333333343</v>
      </c>
      <c r="P68" s="214" t="s">
        <v>109</v>
      </c>
      <c r="Q68" s="213" t="s">
        <v>4311</v>
      </c>
      <c r="R68" s="10" t="s">
        <v>51</v>
      </c>
      <c r="S68" s="10" t="s">
        <v>51</v>
      </c>
      <c r="T68" s="10" t="s">
        <v>51</v>
      </c>
      <c r="U68" s="217">
        <v>60.142857142857146</v>
      </c>
      <c r="V68" s="239">
        <v>67.875</v>
      </c>
      <c r="W68" s="214"/>
      <c r="X68" s="214"/>
      <c r="Y68" s="214"/>
      <c r="Z68" s="214"/>
      <c r="AA68" s="214"/>
      <c r="AB68" s="214"/>
      <c r="AC68" s="214"/>
      <c r="AD68" s="214"/>
      <c r="AE68" s="213" t="s">
        <v>4420</v>
      </c>
      <c r="AF68" s="213" t="s">
        <v>4421</v>
      </c>
      <c r="AG68" s="213" t="s">
        <v>4422</v>
      </c>
      <c r="AH68" s="221" t="s">
        <v>4423</v>
      </c>
      <c r="AI68" s="213">
        <v>9845116287</v>
      </c>
      <c r="AJ68" s="213" t="s">
        <v>3939</v>
      </c>
      <c r="AK68" s="213" t="s">
        <v>3834</v>
      </c>
      <c r="AL68" s="213" t="s">
        <v>1642</v>
      </c>
      <c r="AM68" s="214"/>
      <c r="AN68" s="214"/>
      <c r="AO68" s="214"/>
      <c r="AP68" s="214"/>
    </row>
    <row r="69" spans="1:42" ht="115.5" thickBot="1">
      <c r="A69" s="209">
        <v>68</v>
      </c>
      <c r="B69" s="210" t="s">
        <v>3820</v>
      </c>
      <c r="C69" s="211" t="s">
        <v>4424</v>
      </c>
      <c r="D69" s="213" t="s">
        <v>4425</v>
      </c>
      <c r="E69" s="213" t="s">
        <v>3837</v>
      </c>
      <c r="F69" s="12" t="s">
        <v>699</v>
      </c>
      <c r="G69" s="237" t="s">
        <v>4275</v>
      </c>
      <c r="H69" s="238" t="s">
        <v>4276</v>
      </c>
      <c r="I69" s="214" t="s">
        <v>3825</v>
      </c>
      <c r="J69" s="214">
        <v>3</v>
      </c>
      <c r="K69" s="222" t="s">
        <v>4426</v>
      </c>
      <c r="L69" s="219">
        <v>812335577</v>
      </c>
      <c r="M69" s="214">
        <v>87.4</v>
      </c>
      <c r="N69" s="214" t="s">
        <v>4427</v>
      </c>
      <c r="O69" s="216">
        <v>73.666666666666671</v>
      </c>
      <c r="P69" s="214" t="s">
        <v>109</v>
      </c>
      <c r="Q69" s="213" t="s">
        <v>4428</v>
      </c>
      <c r="R69" s="10" t="s">
        <v>51</v>
      </c>
      <c r="S69" s="10" t="s">
        <v>51</v>
      </c>
      <c r="T69" s="10" t="s">
        <v>51</v>
      </c>
      <c r="U69" s="217">
        <v>45.142857142857146</v>
      </c>
      <c r="V69" s="239">
        <v>54.75</v>
      </c>
      <c r="W69" s="214"/>
      <c r="X69" s="214"/>
      <c r="Y69" s="214"/>
      <c r="Z69" s="214"/>
      <c r="AA69" s="214"/>
      <c r="AB69" s="214"/>
      <c r="AC69" s="214"/>
      <c r="AD69" s="214"/>
      <c r="AE69" s="220" t="s">
        <v>4429</v>
      </c>
      <c r="AF69" s="220" t="s">
        <v>4430</v>
      </c>
      <c r="AG69" s="220" t="s">
        <v>4431</v>
      </c>
      <c r="AH69" s="219" t="s">
        <v>4432</v>
      </c>
      <c r="AI69" s="220" t="s">
        <v>4433</v>
      </c>
      <c r="AJ69" s="220" t="s">
        <v>4434</v>
      </c>
      <c r="AK69" s="213" t="s">
        <v>3834</v>
      </c>
      <c r="AL69" s="213" t="s">
        <v>1642</v>
      </c>
      <c r="AM69" s="214"/>
      <c r="AN69" s="214"/>
      <c r="AO69" s="214"/>
      <c r="AP69" s="214"/>
    </row>
    <row r="70" spans="1:42" ht="166.5" thickBot="1">
      <c r="A70" s="209">
        <v>69</v>
      </c>
      <c r="B70" s="210" t="s">
        <v>3820</v>
      </c>
      <c r="C70" s="211" t="s">
        <v>4435</v>
      </c>
      <c r="D70" s="213" t="s">
        <v>4436</v>
      </c>
      <c r="E70" s="213" t="s">
        <v>3837</v>
      </c>
      <c r="F70" s="12" t="s">
        <v>699</v>
      </c>
      <c r="G70" s="237" t="s">
        <v>4275</v>
      </c>
      <c r="H70" s="238" t="s">
        <v>4276</v>
      </c>
      <c r="I70" s="214" t="s">
        <v>3825</v>
      </c>
      <c r="J70" s="214">
        <v>3</v>
      </c>
      <c r="K70" s="215" t="s">
        <v>4437</v>
      </c>
      <c r="L70" s="211">
        <v>9632716644</v>
      </c>
      <c r="M70" s="214">
        <v>74.56</v>
      </c>
      <c r="N70" s="214" t="s">
        <v>785</v>
      </c>
      <c r="O70" s="216">
        <v>61</v>
      </c>
      <c r="P70" s="214" t="s">
        <v>109</v>
      </c>
      <c r="Q70" s="213" t="s">
        <v>3897</v>
      </c>
      <c r="R70" s="10" t="s">
        <v>51</v>
      </c>
      <c r="S70" s="10" t="s">
        <v>51</v>
      </c>
      <c r="T70" s="10" t="s">
        <v>51</v>
      </c>
      <c r="U70" s="217">
        <v>51.571428571428569</v>
      </c>
      <c r="V70" s="239">
        <v>54.75</v>
      </c>
      <c r="W70" s="214"/>
      <c r="X70" s="214"/>
      <c r="Y70" s="214"/>
      <c r="Z70" s="214"/>
      <c r="AA70" s="214"/>
      <c r="AB70" s="214"/>
      <c r="AC70" s="214"/>
      <c r="AD70" s="214"/>
      <c r="AE70" s="212" t="s">
        <v>4438</v>
      </c>
      <c r="AF70" s="212" t="s">
        <v>4439</v>
      </c>
      <c r="AG70" s="212" t="s">
        <v>4440</v>
      </c>
      <c r="AH70" s="211" t="s">
        <v>4441</v>
      </c>
      <c r="AI70" s="212">
        <v>9632716644</v>
      </c>
      <c r="AJ70" s="212" t="s">
        <v>4442</v>
      </c>
      <c r="AK70" s="213" t="s">
        <v>4009</v>
      </c>
      <c r="AL70" s="213" t="s">
        <v>1642</v>
      </c>
      <c r="AM70" s="214"/>
      <c r="AN70" s="214"/>
      <c r="AO70" s="214"/>
      <c r="AP70" s="214"/>
    </row>
    <row r="71" spans="1:42" ht="128.25" thickBot="1">
      <c r="A71" s="209">
        <v>70</v>
      </c>
      <c r="B71" s="210" t="s">
        <v>3820</v>
      </c>
      <c r="C71" s="211" t="s">
        <v>4443</v>
      </c>
      <c r="D71" s="213" t="s">
        <v>4444</v>
      </c>
      <c r="E71" s="213" t="s">
        <v>3837</v>
      </c>
      <c r="F71" s="12" t="s">
        <v>699</v>
      </c>
      <c r="G71" s="237" t="s">
        <v>4275</v>
      </c>
      <c r="H71" s="238" t="s">
        <v>4276</v>
      </c>
      <c r="I71" s="214" t="s">
        <v>3825</v>
      </c>
      <c r="J71" s="214">
        <v>3</v>
      </c>
      <c r="K71" s="222" t="s">
        <v>4445</v>
      </c>
      <c r="L71" s="221" t="s">
        <v>4446</v>
      </c>
      <c r="M71" s="214">
        <v>94.56</v>
      </c>
      <c r="N71" s="214" t="s">
        <v>785</v>
      </c>
      <c r="O71" s="216">
        <v>63.6</v>
      </c>
      <c r="P71" s="214" t="s">
        <v>109</v>
      </c>
      <c r="Q71" s="213" t="s">
        <v>3828</v>
      </c>
      <c r="R71" s="10" t="s">
        <v>51</v>
      </c>
      <c r="S71" s="10" t="s">
        <v>51</v>
      </c>
      <c r="T71" s="10" t="s">
        <v>51</v>
      </c>
      <c r="U71" s="217">
        <v>63.857142857142854</v>
      </c>
      <c r="V71" s="239">
        <v>78</v>
      </c>
      <c r="W71" s="214"/>
      <c r="X71" s="214"/>
      <c r="Y71" s="214"/>
      <c r="Z71" s="214"/>
      <c r="AA71" s="214"/>
      <c r="AB71" s="214"/>
      <c r="AC71" s="214"/>
      <c r="AD71" s="214"/>
      <c r="AE71" s="213" t="s">
        <v>4447</v>
      </c>
      <c r="AF71" s="213" t="s">
        <v>4448</v>
      </c>
      <c r="AG71" s="213" t="s">
        <v>4449</v>
      </c>
      <c r="AH71" s="221" t="s">
        <v>4450</v>
      </c>
      <c r="AI71" s="213" t="s">
        <v>4446</v>
      </c>
      <c r="AJ71" s="213" t="s">
        <v>4451</v>
      </c>
      <c r="AK71" s="213" t="s">
        <v>3834</v>
      </c>
      <c r="AL71" s="213" t="s">
        <v>1642</v>
      </c>
      <c r="AM71" s="214"/>
      <c r="AN71" s="214"/>
      <c r="AO71" s="214"/>
      <c r="AP71" s="214"/>
    </row>
    <row r="72" spans="1:42" ht="114.75" thickBot="1">
      <c r="A72" s="209">
        <v>71</v>
      </c>
      <c r="B72" s="210" t="s">
        <v>3820</v>
      </c>
      <c r="C72" s="211" t="s">
        <v>4452</v>
      </c>
      <c r="D72" s="213" t="s">
        <v>4453</v>
      </c>
      <c r="E72" s="213" t="s">
        <v>3837</v>
      </c>
      <c r="F72" s="12" t="s">
        <v>699</v>
      </c>
      <c r="G72" s="237" t="s">
        <v>4275</v>
      </c>
      <c r="H72" s="238" t="s">
        <v>4276</v>
      </c>
      <c r="I72" s="214" t="s">
        <v>3825</v>
      </c>
      <c r="J72" s="214">
        <v>3</v>
      </c>
      <c r="K72" s="215" t="s">
        <v>4454</v>
      </c>
      <c r="L72" s="219">
        <v>9827151160</v>
      </c>
      <c r="M72" s="235" t="s">
        <v>324</v>
      </c>
      <c r="N72" s="235" t="s">
        <v>50</v>
      </c>
      <c r="O72" s="216">
        <v>71</v>
      </c>
      <c r="P72" s="214" t="s">
        <v>109</v>
      </c>
      <c r="Q72" s="213" t="s">
        <v>3828</v>
      </c>
      <c r="R72" s="10" t="s">
        <v>51</v>
      </c>
      <c r="S72" s="10" t="s">
        <v>51</v>
      </c>
      <c r="T72" s="10" t="s">
        <v>51</v>
      </c>
      <c r="U72" s="217">
        <v>65.285714285714292</v>
      </c>
      <c r="V72" s="239">
        <v>80.625</v>
      </c>
      <c r="W72" s="214"/>
      <c r="X72" s="214"/>
      <c r="Y72" s="214"/>
      <c r="Z72" s="214"/>
      <c r="AA72" s="214"/>
      <c r="AB72" s="214"/>
      <c r="AC72" s="214"/>
      <c r="AD72" s="214"/>
      <c r="AE72" s="220" t="s">
        <v>4455</v>
      </c>
      <c r="AF72" s="220" t="s">
        <v>4456</v>
      </c>
      <c r="AG72" s="220" t="s">
        <v>4457</v>
      </c>
      <c r="AH72" s="219" t="s">
        <v>4458</v>
      </c>
      <c r="AI72" s="220">
        <v>9827151160</v>
      </c>
      <c r="AJ72" s="220" t="s">
        <v>4009</v>
      </c>
      <c r="AK72" s="213" t="s">
        <v>3834</v>
      </c>
      <c r="AL72" s="213" t="s">
        <v>1642</v>
      </c>
      <c r="AM72" s="214"/>
      <c r="AN72" s="214"/>
      <c r="AO72" s="214"/>
      <c r="AP72" s="214"/>
    </row>
    <row r="73" spans="1:42" ht="153.75" thickBot="1">
      <c r="A73" s="209">
        <v>72</v>
      </c>
      <c r="B73" s="210" t="s">
        <v>3820</v>
      </c>
      <c r="C73" s="211" t="s">
        <v>4459</v>
      </c>
      <c r="D73" s="213" t="s">
        <v>4460</v>
      </c>
      <c r="E73" s="213" t="s">
        <v>3823</v>
      </c>
      <c r="F73" s="12" t="s">
        <v>699</v>
      </c>
      <c r="G73" s="237" t="s">
        <v>4275</v>
      </c>
      <c r="H73" s="238" t="s">
        <v>4276</v>
      </c>
      <c r="I73" s="214" t="s">
        <v>3825</v>
      </c>
      <c r="J73" s="214">
        <v>3</v>
      </c>
      <c r="K73" s="215" t="s">
        <v>4461</v>
      </c>
      <c r="L73" s="219" t="s">
        <v>4462</v>
      </c>
      <c r="M73" s="214">
        <v>72</v>
      </c>
      <c r="N73" s="214" t="s">
        <v>785</v>
      </c>
      <c r="O73" s="216">
        <v>63</v>
      </c>
      <c r="P73" s="214" t="s">
        <v>109</v>
      </c>
      <c r="Q73" s="213" t="s">
        <v>3897</v>
      </c>
      <c r="R73" s="10" t="s">
        <v>51</v>
      </c>
      <c r="S73" s="10" t="s">
        <v>51</v>
      </c>
      <c r="T73" s="10" t="s">
        <v>51</v>
      </c>
      <c r="U73" s="217">
        <v>61.285714285714285</v>
      </c>
      <c r="V73" s="239">
        <v>54</v>
      </c>
      <c r="W73" s="214"/>
      <c r="X73" s="214"/>
      <c r="Y73" s="214"/>
      <c r="Z73" s="214"/>
      <c r="AA73" s="214"/>
      <c r="AB73" s="214"/>
      <c r="AC73" s="214"/>
      <c r="AD73" s="214"/>
      <c r="AE73" s="220" t="s">
        <v>4463</v>
      </c>
      <c r="AF73" s="220" t="s">
        <v>4464</v>
      </c>
      <c r="AG73" s="220" t="s">
        <v>4465</v>
      </c>
      <c r="AH73" s="219" t="s">
        <v>4466</v>
      </c>
      <c r="AI73" s="220" t="s">
        <v>4462</v>
      </c>
      <c r="AJ73" s="220" t="s">
        <v>169</v>
      </c>
      <c r="AK73" s="213" t="s">
        <v>3834</v>
      </c>
      <c r="AL73" s="213" t="s">
        <v>1642</v>
      </c>
      <c r="AM73" s="214"/>
      <c r="AN73" s="214"/>
      <c r="AO73" s="214"/>
      <c r="AP73" s="214"/>
    </row>
    <row r="74" spans="1:42" ht="114.75" thickBot="1">
      <c r="A74" s="209">
        <v>73</v>
      </c>
      <c r="B74" s="210" t="s">
        <v>3820</v>
      </c>
      <c r="C74" s="211" t="s">
        <v>4467</v>
      </c>
      <c r="D74" s="213" t="s">
        <v>4468</v>
      </c>
      <c r="E74" s="213" t="s">
        <v>3837</v>
      </c>
      <c r="F74" s="12" t="s">
        <v>699</v>
      </c>
      <c r="G74" s="237" t="s">
        <v>4275</v>
      </c>
      <c r="H74" s="238" t="s">
        <v>4276</v>
      </c>
      <c r="I74" s="214" t="s">
        <v>3825</v>
      </c>
      <c r="J74" s="214">
        <v>3</v>
      </c>
      <c r="K74" s="215" t="s">
        <v>4469</v>
      </c>
      <c r="L74" s="219" t="s">
        <v>4470</v>
      </c>
      <c r="M74" s="212" t="s">
        <v>4035</v>
      </c>
      <c r="N74" s="214" t="s">
        <v>3869</v>
      </c>
      <c r="O74" s="216">
        <v>83.20754716981132</v>
      </c>
      <c r="P74" s="214" t="s">
        <v>109</v>
      </c>
      <c r="Q74" s="213" t="s">
        <v>3870</v>
      </c>
      <c r="R74" s="10" t="s">
        <v>51</v>
      </c>
      <c r="S74" s="10" t="s">
        <v>51</v>
      </c>
      <c r="T74" s="10" t="s">
        <v>51</v>
      </c>
      <c r="U74" s="217">
        <v>63.428571428571431</v>
      </c>
      <c r="V74" s="239">
        <v>68</v>
      </c>
      <c r="W74" s="214"/>
      <c r="X74" s="214"/>
      <c r="Y74" s="214"/>
      <c r="Z74" s="214"/>
      <c r="AA74" s="214"/>
      <c r="AB74" s="214"/>
      <c r="AC74" s="214"/>
      <c r="AD74" s="214"/>
      <c r="AE74" s="220" t="s">
        <v>4471</v>
      </c>
      <c r="AF74" s="220" t="s">
        <v>4472</v>
      </c>
      <c r="AG74" s="220" t="s">
        <v>4473</v>
      </c>
      <c r="AH74" s="219" t="s">
        <v>4474</v>
      </c>
      <c r="AI74" s="220" t="s">
        <v>4470</v>
      </c>
      <c r="AJ74" s="220" t="s">
        <v>4475</v>
      </c>
      <c r="AK74" s="213" t="s">
        <v>3834</v>
      </c>
      <c r="AL74" s="213" t="s">
        <v>1642</v>
      </c>
      <c r="AM74" s="214"/>
      <c r="AN74" s="214"/>
      <c r="AO74" s="214"/>
      <c r="AP74" s="214"/>
    </row>
    <row r="75" spans="1:42" ht="192" thickBot="1">
      <c r="A75" s="209">
        <v>74</v>
      </c>
      <c r="B75" s="210" t="s">
        <v>3820</v>
      </c>
      <c r="C75" s="211" t="s">
        <v>4476</v>
      </c>
      <c r="D75" s="213" t="s">
        <v>4477</v>
      </c>
      <c r="E75" s="213" t="s">
        <v>3823</v>
      </c>
      <c r="F75" s="12" t="s">
        <v>699</v>
      </c>
      <c r="G75" s="237" t="s">
        <v>4275</v>
      </c>
      <c r="H75" s="238" t="s">
        <v>4276</v>
      </c>
      <c r="I75" s="214" t="s">
        <v>3825</v>
      </c>
      <c r="J75" s="214">
        <v>3</v>
      </c>
      <c r="K75" s="222" t="s">
        <v>4478</v>
      </c>
      <c r="L75" s="221">
        <v>2974</v>
      </c>
      <c r="M75" s="214">
        <v>6.8</v>
      </c>
      <c r="N75" s="214" t="s">
        <v>50</v>
      </c>
      <c r="O75" s="216">
        <v>48.8</v>
      </c>
      <c r="P75" s="214" t="s">
        <v>109</v>
      </c>
      <c r="Q75" s="213" t="s">
        <v>3828</v>
      </c>
      <c r="R75" s="10" t="s">
        <v>51</v>
      </c>
      <c r="S75" s="10" t="s">
        <v>51</v>
      </c>
      <c r="T75" s="10" t="s">
        <v>51</v>
      </c>
      <c r="U75" s="217">
        <v>65.714285714285708</v>
      </c>
      <c r="V75" s="239">
        <v>73.75</v>
      </c>
      <c r="W75" s="214"/>
      <c r="X75" s="214"/>
      <c r="Y75" s="214"/>
      <c r="Z75" s="214"/>
      <c r="AA75" s="214"/>
      <c r="AB75" s="214"/>
      <c r="AC75" s="214"/>
      <c r="AD75" s="214"/>
      <c r="AE75" s="213" t="s">
        <v>4479</v>
      </c>
      <c r="AF75" s="213" t="s">
        <v>4480</v>
      </c>
      <c r="AG75" s="213" t="s">
        <v>4481</v>
      </c>
      <c r="AH75" s="221" t="s">
        <v>4482</v>
      </c>
      <c r="AI75" s="213" t="s">
        <v>4483</v>
      </c>
      <c r="AJ75" s="213" t="s">
        <v>4484</v>
      </c>
      <c r="AK75" s="213" t="s">
        <v>3834</v>
      </c>
      <c r="AL75" s="213" t="s">
        <v>1642</v>
      </c>
      <c r="AM75" s="214"/>
      <c r="AN75" s="214"/>
      <c r="AO75" s="214"/>
      <c r="AP75" s="214"/>
    </row>
    <row r="76" spans="1:42" ht="114.75" thickBot="1">
      <c r="A76" s="209">
        <v>75</v>
      </c>
      <c r="B76" s="210" t="s">
        <v>3820</v>
      </c>
      <c r="C76" s="211" t="s">
        <v>4485</v>
      </c>
      <c r="D76" s="220" t="s">
        <v>4486</v>
      </c>
      <c r="E76" s="213" t="s">
        <v>3837</v>
      </c>
      <c r="F76" s="12" t="s">
        <v>699</v>
      </c>
      <c r="G76" s="237" t="s">
        <v>4275</v>
      </c>
      <c r="H76" s="238" t="s">
        <v>4276</v>
      </c>
      <c r="I76" s="214" t="s">
        <v>3825</v>
      </c>
      <c r="J76" s="214">
        <v>3</v>
      </c>
      <c r="K76" s="215" t="s">
        <v>4487</v>
      </c>
      <c r="L76" s="219">
        <v>9247477451</v>
      </c>
      <c r="M76" s="212" t="s">
        <v>4488</v>
      </c>
      <c r="N76" s="214" t="s">
        <v>3869</v>
      </c>
      <c r="O76" s="216">
        <v>93.962264150943398</v>
      </c>
      <c r="P76" s="214" t="s">
        <v>109</v>
      </c>
      <c r="Q76" s="213" t="s">
        <v>3870</v>
      </c>
      <c r="R76" s="10" t="s">
        <v>51</v>
      </c>
      <c r="S76" s="10" t="s">
        <v>51</v>
      </c>
      <c r="T76" s="10" t="s">
        <v>51</v>
      </c>
      <c r="U76" s="217">
        <v>67.714285714285708</v>
      </c>
      <c r="V76" s="239">
        <v>83.75</v>
      </c>
      <c r="W76" s="214"/>
      <c r="X76" s="214"/>
      <c r="Y76" s="214"/>
      <c r="Z76" s="214"/>
      <c r="AA76" s="214"/>
      <c r="AB76" s="214"/>
      <c r="AC76" s="214"/>
      <c r="AD76" s="214"/>
      <c r="AE76" s="220" t="s">
        <v>4489</v>
      </c>
      <c r="AF76" s="220" t="s">
        <v>4490</v>
      </c>
      <c r="AG76" s="220" t="s">
        <v>4491</v>
      </c>
      <c r="AH76" s="219" t="s">
        <v>4492</v>
      </c>
      <c r="AI76" s="220">
        <v>9247477451</v>
      </c>
      <c r="AJ76" s="220" t="s">
        <v>3833</v>
      </c>
      <c r="AK76" s="213" t="s">
        <v>3834</v>
      </c>
      <c r="AL76" s="213" t="s">
        <v>1642</v>
      </c>
      <c r="AM76" s="214"/>
      <c r="AN76" s="214"/>
      <c r="AO76" s="214"/>
      <c r="AP76" s="214"/>
    </row>
    <row r="77" spans="1:42" ht="153.75" thickBot="1">
      <c r="A77" s="209">
        <v>76</v>
      </c>
      <c r="B77" s="210" t="s">
        <v>3820</v>
      </c>
      <c r="C77" s="211" t="s">
        <v>4493</v>
      </c>
      <c r="D77" s="213" t="s">
        <v>4494</v>
      </c>
      <c r="E77" s="213" t="s">
        <v>3823</v>
      </c>
      <c r="F77" s="12" t="s">
        <v>699</v>
      </c>
      <c r="G77" s="237" t="s">
        <v>4275</v>
      </c>
      <c r="H77" s="238" t="s">
        <v>4276</v>
      </c>
      <c r="I77" s="214" t="s">
        <v>3825</v>
      </c>
      <c r="J77" s="214">
        <v>3</v>
      </c>
      <c r="K77" s="215" t="s">
        <v>4495</v>
      </c>
      <c r="L77" s="211" t="s">
        <v>4496</v>
      </c>
      <c r="M77" s="214">
        <v>81.599999999999994</v>
      </c>
      <c r="N77" s="214" t="s">
        <v>785</v>
      </c>
      <c r="O77" s="216">
        <v>67.666666666666657</v>
      </c>
      <c r="P77" s="214" t="s">
        <v>109</v>
      </c>
      <c r="Q77" s="213" t="s">
        <v>3897</v>
      </c>
      <c r="R77" s="10" t="s">
        <v>51</v>
      </c>
      <c r="S77" s="10" t="s">
        <v>51</v>
      </c>
      <c r="T77" s="10" t="s">
        <v>51</v>
      </c>
      <c r="U77" s="217">
        <v>51.142857142857146</v>
      </c>
      <c r="V77" s="239">
        <v>51.875</v>
      </c>
      <c r="W77" s="214"/>
      <c r="X77" s="214"/>
      <c r="Y77" s="214"/>
      <c r="Z77" s="214"/>
      <c r="AA77" s="214"/>
      <c r="AB77" s="214"/>
      <c r="AC77" s="214"/>
      <c r="AD77" s="214"/>
      <c r="AE77" s="212" t="s">
        <v>4497</v>
      </c>
      <c r="AF77" s="212" t="s">
        <v>4498</v>
      </c>
      <c r="AG77" s="212" t="s">
        <v>4499</v>
      </c>
      <c r="AH77" s="211" t="s">
        <v>4500</v>
      </c>
      <c r="AI77" s="212" t="s">
        <v>4496</v>
      </c>
      <c r="AJ77" s="212" t="s">
        <v>3902</v>
      </c>
      <c r="AK77" s="213" t="s">
        <v>3834</v>
      </c>
      <c r="AL77" s="213" t="s">
        <v>1642</v>
      </c>
      <c r="AM77" s="214"/>
      <c r="AN77" s="214"/>
      <c r="AO77" s="214"/>
      <c r="AP77" s="214"/>
    </row>
    <row r="78" spans="1:42" ht="141" thickBot="1">
      <c r="A78" s="209">
        <v>77</v>
      </c>
      <c r="B78" s="210" t="s">
        <v>3820</v>
      </c>
      <c r="C78" s="211" t="s">
        <v>4501</v>
      </c>
      <c r="D78" s="213" t="s">
        <v>4502</v>
      </c>
      <c r="E78" s="213" t="s">
        <v>3837</v>
      </c>
      <c r="F78" s="12" t="s">
        <v>699</v>
      </c>
      <c r="G78" s="237" t="s">
        <v>4275</v>
      </c>
      <c r="H78" s="238" t="s">
        <v>4276</v>
      </c>
      <c r="I78" s="214" t="s">
        <v>3825</v>
      </c>
      <c r="J78" s="214">
        <v>3</v>
      </c>
      <c r="K78" s="215" t="s">
        <v>4503</v>
      </c>
      <c r="L78" s="219">
        <v>9102156005</v>
      </c>
      <c r="M78" s="214">
        <v>8.4</v>
      </c>
      <c r="N78" s="214" t="s">
        <v>50</v>
      </c>
      <c r="O78" s="216">
        <v>58.599999999999994</v>
      </c>
      <c r="P78" s="214" t="s">
        <v>109</v>
      </c>
      <c r="Q78" s="213" t="s">
        <v>4504</v>
      </c>
      <c r="R78" s="10" t="s">
        <v>51</v>
      </c>
      <c r="S78" s="10" t="s">
        <v>51</v>
      </c>
      <c r="T78" s="10" t="s">
        <v>51</v>
      </c>
      <c r="U78" s="217">
        <v>59.285714285714285</v>
      </c>
      <c r="V78" s="239">
        <v>62.25</v>
      </c>
      <c r="W78" s="214"/>
      <c r="X78" s="214"/>
      <c r="Y78" s="214"/>
      <c r="Z78" s="214"/>
      <c r="AA78" s="214"/>
      <c r="AB78" s="214"/>
      <c r="AC78" s="214"/>
      <c r="AD78" s="214"/>
      <c r="AE78" s="220" t="s">
        <v>4505</v>
      </c>
      <c r="AF78" s="220" t="s">
        <v>4506</v>
      </c>
      <c r="AG78" s="220" t="s">
        <v>4507</v>
      </c>
      <c r="AH78" s="219" t="s">
        <v>4508</v>
      </c>
      <c r="AI78" s="220">
        <v>9102156005</v>
      </c>
      <c r="AJ78" s="220" t="s">
        <v>3833</v>
      </c>
      <c r="AK78" s="213" t="s">
        <v>3834</v>
      </c>
      <c r="AL78" s="213" t="s">
        <v>1642</v>
      </c>
      <c r="AM78" s="214"/>
      <c r="AN78" s="214"/>
      <c r="AO78" s="214"/>
      <c r="AP78" s="214"/>
    </row>
    <row r="79" spans="1:42" ht="217.5" thickBot="1">
      <c r="A79" s="209">
        <v>78</v>
      </c>
      <c r="B79" s="210" t="s">
        <v>3820</v>
      </c>
      <c r="C79" s="211" t="s">
        <v>4509</v>
      </c>
      <c r="D79" s="213" t="s">
        <v>4510</v>
      </c>
      <c r="E79" s="213" t="s">
        <v>3837</v>
      </c>
      <c r="F79" s="12" t="s">
        <v>699</v>
      </c>
      <c r="G79" s="237" t="s">
        <v>4275</v>
      </c>
      <c r="H79" s="238" t="s">
        <v>4276</v>
      </c>
      <c r="I79" s="214" t="s">
        <v>3825</v>
      </c>
      <c r="J79" s="214">
        <v>3</v>
      </c>
      <c r="K79" s="222" t="s">
        <v>4511</v>
      </c>
      <c r="L79" s="221" t="s">
        <v>4512</v>
      </c>
      <c r="M79" s="214">
        <v>93.44</v>
      </c>
      <c r="N79" s="214" t="s">
        <v>785</v>
      </c>
      <c r="O79" s="216">
        <v>74.333333333333329</v>
      </c>
      <c r="P79" s="214" t="s">
        <v>109</v>
      </c>
      <c r="Q79" s="213" t="s">
        <v>4311</v>
      </c>
      <c r="R79" s="10" t="s">
        <v>51</v>
      </c>
      <c r="S79" s="10" t="s">
        <v>51</v>
      </c>
      <c r="T79" s="10" t="s">
        <v>51</v>
      </c>
      <c r="U79" s="217">
        <v>67.428571428571431</v>
      </c>
      <c r="V79" s="239">
        <v>73.375</v>
      </c>
      <c r="W79" s="214"/>
      <c r="X79" s="214"/>
      <c r="Y79" s="214"/>
      <c r="Z79" s="214"/>
      <c r="AA79" s="214"/>
      <c r="AB79" s="214"/>
      <c r="AC79" s="214"/>
      <c r="AD79" s="214"/>
      <c r="AE79" s="213" t="s">
        <v>4513</v>
      </c>
      <c r="AF79" s="213" t="s">
        <v>4514</v>
      </c>
      <c r="AG79" s="213" t="s">
        <v>4515</v>
      </c>
      <c r="AH79" s="221" t="s">
        <v>4516</v>
      </c>
      <c r="AI79" s="213" t="s">
        <v>4512</v>
      </c>
      <c r="AJ79" s="213" t="s">
        <v>3939</v>
      </c>
      <c r="AK79" s="213" t="s">
        <v>3834</v>
      </c>
      <c r="AL79" s="213" t="s">
        <v>1642</v>
      </c>
      <c r="AM79" s="214"/>
      <c r="AN79" s="214"/>
      <c r="AO79" s="214"/>
      <c r="AP79" s="214"/>
    </row>
    <row r="80" spans="1:42" ht="179.25" thickBot="1">
      <c r="A80" s="209">
        <v>79</v>
      </c>
      <c r="B80" s="210" t="s">
        <v>3820</v>
      </c>
      <c r="C80" s="211" t="s">
        <v>4517</v>
      </c>
      <c r="D80" s="220" t="s">
        <v>4518</v>
      </c>
      <c r="E80" s="220" t="s">
        <v>3837</v>
      </c>
      <c r="F80" s="12" t="s">
        <v>699</v>
      </c>
      <c r="G80" s="237" t="s">
        <v>4275</v>
      </c>
      <c r="H80" s="238" t="s">
        <v>4276</v>
      </c>
      <c r="I80" s="214" t="s">
        <v>3825</v>
      </c>
      <c r="J80" s="214">
        <v>3</v>
      </c>
      <c r="K80" s="223" t="s">
        <v>4519</v>
      </c>
      <c r="L80" s="219" t="s">
        <v>4520</v>
      </c>
      <c r="M80" s="214">
        <v>84.66</v>
      </c>
      <c r="N80" s="214" t="s">
        <v>4521</v>
      </c>
      <c r="O80" s="224">
        <v>91</v>
      </c>
      <c r="P80" s="214" t="s">
        <v>109</v>
      </c>
      <c r="Q80" s="213" t="s">
        <v>4522</v>
      </c>
      <c r="R80" s="10" t="s">
        <v>51</v>
      </c>
      <c r="S80" s="10" t="s">
        <v>51</v>
      </c>
      <c r="T80" s="10" t="s">
        <v>51</v>
      </c>
      <c r="U80" s="217">
        <v>77.428571428571431</v>
      </c>
      <c r="V80" s="239">
        <v>66.125</v>
      </c>
      <c r="W80" s="214"/>
      <c r="X80" s="214"/>
      <c r="Y80" s="214"/>
      <c r="Z80" s="214"/>
      <c r="AA80" s="214"/>
      <c r="AB80" s="214"/>
      <c r="AC80" s="214"/>
      <c r="AD80" s="214"/>
      <c r="AE80" s="220" t="s">
        <v>4523</v>
      </c>
      <c r="AF80" s="220" t="s">
        <v>4524</v>
      </c>
      <c r="AG80" s="220" t="s">
        <v>4525</v>
      </c>
      <c r="AH80" s="219" t="s">
        <v>4526</v>
      </c>
      <c r="AI80" s="213" t="s">
        <v>4527</v>
      </c>
      <c r="AJ80" s="220" t="s">
        <v>3982</v>
      </c>
      <c r="AK80" s="213" t="s">
        <v>3834</v>
      </c>
      <c r="AL80" s="220" t="s">
        <v>1642</v>
      </c>
      <c r="AM80" s="214"/>
      <c r="AN80" s="214"/>
      <c r="AO80" s="214"/>
      <c r="AP80" s="214"/>
    </row>
    <row r="81" spans="1:42" ht="114.75" thickBot="1">
      <c r="A81" s="209">
        <v>80</v>
      </c>
      <c r="B81" s="210" t="s">
        <v>3820</v>
      </c>
      <c r="C81" s="211" t="s">
        <v>4528</v>
      </c>
      <c r="D81" s="220" t="s">
        <v>4529</v>
      </c>
      <c r="E81" s="212" t="s">
        <v>3837</v>
      </c>
      <c r="F81" s="12" t="s">
        <v>699</v>
      </c>
      <c r="G81" s="237" t="s">
        <v>4275</v>
      </c>
      <c r="H81" s="238" t="s">
        <v>4276</v>
      </c>
      <c r="I81" s="214" t="s">
        <v>3825</v>
      </c>
      <c r="J81" s="214">
        <v>3</v>
      </c>
      <c r="K81" s="223" t="s">
        <v>4530</v>
      </c>
      <c r="L81" s="219">
        <v>9329187964</v>
      </c>
      <c r="M81" s="214">
        <v>7.6</v>
      </c>
      <c r="N81" s="214" t="s">
        <v>50</v>
      </c>
      <c r="O81" s="224">
        <v>72</v>
      </c>
      <c r="P81" s="214" t="s">
        <v>109</v>
      </c>
      <c r="Q81" s="220" t="s">
        <v>3828</v>
      </c>
      <c r="R81" s="10" t="s">
        <v>51</v>
      </c>
      <c r="S81" s="10" t="s">
        <v>51</v>
      </c>
      <c r="T81" s="10" t="s">
        <v>51</v>
      </c>
      <c r="U81" s="217">
        <v>60.285714285714285</v>
      </c>
      <c r="V81" s="239">
        <v>68.75</v>
      </c>
      <c r="W81" s="214"/>
      <c r="X81" s="214"/>
      <c r="Y81" s="214"/>
      <c r="Z81" s="214"/>
      <c r="AA81" s="214"/>
      <c r="AB81" s="214"/>
      <c r="AC81" s="214"/>
      <c r="AD81" s="214"/>
      <c r="AE81" s="220" t="s">
        <v>4531</v>
      </c>
      <c r="AF81" s="220" t="s">
        <v>4532</v>
      </c>
      <c r="AG81" s="220" t="s">
        <v>4533</v>
      </c>
      <c r="AH81" s="219" t="s">
        <v>4534</v>
      </c>
      <c r="AI81" s="220">
        <v>9329187964</v>
      </c>
      <c r="AJ81" s="220" t="s">
        <v>4009</v>
      </c>
      <c r="AK81" s="220" t="s">
        <v>3834</v>
      </c>
      <c r="AL81" s="220" t="s">
        <v>1642</v>
      </c>
      <c r="AM81" s="214"/>
      <c r="AN81" s="214"/>
      <c r="AO81" s="214"/>
      <c r="AP81" s="214"/>
    </row>
    <row r="82" spans="1:42" ht="114.75" thickBot="1">
      <c r="A82" s="209">
        <v>81</v>
      </c>
      <c r="B82" s="210" t="s">
        <v>3820</v>
      </c>
      <c r="C82" s="211" t="s">
        <v>4535</v>
      </c>
      <c r="D82" s="220" t="s">
        <v>4536</v>
      </c>
      <c r="E82" s="212" t="s">
        <v>3837</v>
      </c>
      <c r="F82" s="12" t="s">
        <v>699</v>
      </c>
      <c r="G82" s="237" t="s">
        <v>4275</v>
      </c>
      <c r="H82" s="238" t="s">
        <v>4276</v>
      </c>
      <c r="I82" s="214" t="s">
        <v>3825</v>
      </c>
      <c r="J82" s="214">
        <v>3</v>
      </c>
      <c r="K82" s="211" t="s">
        <v>4530</v>
      </c>
      <c r="L82" s="211">
        <v>9447684010</v>
      </c>
      <c r="M82" s="235">
        <v>7.8</v>
      </c>
      <c r="N82" s="235" t="s">
        <v>50</v>
      </c>
      <c r="O82" s="224">
        <v>65.400000000000006</v>
      </c>
      <c r="P82" s="214" t="s">
        <v>109</v>
      </c>
      <c r="Q82" s="212" t="s">
        <v>4537</v>
      </c>
      <c r="R82" s="10" t="s">
        <v>51</v>
      </c>
      <c r="S82" s="10" t="s">
        <v>51</v>
      </c>
      <c r="T82" s="10" t="s">
        <v>51</v>
      </c>
      <c r="U82" s="217">
        <v>76.714285714285708</v>
      </c>
      <c r="V82" s="239">
        <v>82.625</v>
      </c>
      <c r="W82" s="214"/>
      <c r="X82" s="214"/>
      <c r="Y82" s="214"/>
      <c r="Z82" s="214"/>
      <c r="AA82" s="214"/>
      <c r="AB82" s="214"/>
      <c r="AC82" s="214"/>
      <c r="AD82" s="214"/>
      <c r="AE82" s="212" t="s">
        <v>4538</v>
      </c>
      <c r="AF82" s="212" t="s">
        <v>2945</v>
      </c>
      <c r="AG82" s="212" t="s">
        <v>4539</v>
      </c>
      <c r="AH82" s="211" t="s">
        <v>4540</v>
      </c>
      <c r="AI82" s="212">
        <v>9447684010</v>
      </c>
      <c r="AJ82" s="212" t="s">
        <v>4541</v>
      </c>
      <c r="AK82" s="212" t="s">
        <v>3912</v>
      </c>
      <c r="AL82" s="212" t="s">
        <v>1642</v>
      </c>
      <c r="AM82" s="214"/>
      <c r="AN82" s="214"/>
      <c r="AO82" s="214"/>
      <c r="AP82" s="214"/>
    </row>
    <row r="83" spans="1:42" ht="179.25" thickBot="1">
      <c r="A83" s="209">
        <v>82</v>
      </c>
      <c r="B83" s="210" t="s">
        <v>3820</v>
      </c>
      <c r="C83" s="211" t="s">
        <v>4542</v>
      </c>
      <c r="D83" s="220" t="s">
        <v>4543</v>
      </c>
      <c r="E83" s="212" t="s">
        <v>3837</v>
      </c>
      <c r="F83" s="12" t="s">
        <v>699</v>
      </c>
      <c r="G83" s="237" t="s">
        <v>4275</v>
      </c>
      <c r="H83" s="238" t="s">
        <v>4276</v>
      </c>
      <c r="I83" s="214" t="s">
        <v>3825</v>
      </c>
      <c r="J83" s="214">
        <v>3</v>
      </c>
      <c r="K83" s="211" t="s">
        <v>4544</v>
      </c>
      <c r="L83" s="211">
        <v>9844622291</v>
      </c>
      <c r="M83" s="214">
        <v>8.4</v>
      </c>
      <c r="N83" s="214" t="s">
        <v>50</v>
      </c>
      <c r="O83" s="224">
        <v>74.666666666666671</v>
      </c>
      <c r="P83" s="214" t="s">
        <v>109</v>
      </c>
      <c r="Q83" s="212" t="s">
        <v>4545</v>
      </c>
      <c r="R83" s="10" t="s">
        <v>51</v>
      </c>
      <c r="S83" s="10" t="s">
        <v>51</v>
      </c>
      <c r="T83" s="10" t="s">
        <v>51</v>
      </c>
      <c r="U83" s="217">
        <v>59.428571428571431</v>
      </c>
      <c r="V83" s="239">
        <v>68</v>
      </c>
      <c r="W83" s="214"/>
      <c r="X83" s="214"/>
      <c r="Y83" s="214"/>
      <c r="Z83" s="214"/>
      <c r="AA83" s="214"/>
      <c r="AB83" s="214"/>
      <c r="AC83" s="214"/>
      <c r="AD83" s="214"/>
      <c r="AE83" s="212" t="s">
        <v>4546</v>
      </c>
      <c r="AF83" s="212" t="s">
        <v>4547</v>
      </c>
      <c r="AG83" s="212" t="s">
        <v>4548</v>
      </c>
      <c r="AH83" s="211" t="s">
        <v>4549</v>
      </c>
      <c r="AI83" s="212">
        <v>9844622291</v>
      </c>
      <c r="AJ83" s="212" t="s">
        <v>3939</v>
      </c>
      <c r="AK83" s="212" t="s">
        <v>3834</v>
      </c>
      <c r="AL83" s="212" t="s">
        <v>1642</v>
      </c>
      <c r="AM83" s="214"/>
      <c r="AN83" s="214"/>
      <c r="AO83" s="214"/>
      <c r="AP83" s="214"/>
    </row>
    <row r="84" spans="1:42" ht="128.25" thickBot="1">
      <c r="A84" s="209">
        <v>83</v>
      </c>
      <c r="B84" s="210" t="s">
        <v>3820</v>
      </c>
      <c r="C84" s="211" t="s">
        <v>4550</v>
      </c>
      <c r="D84" s="220" t="s">
        <v>4551</v>
      </c>
      <c r="E84" s="212" t="s">
        <v>3837</v>
      </c>
      <c r="F84" s="12" t="s">
        <v>699</v>
      </c>
      <c r="G84" s="237" t="s">
        <v>4275</v>
      </c>
      <c r="H84" s="238" t="s">
        <v>4276</v>
      </c>
      <c r="I84" s="214" t="s">
        <v>3825</v>
      </c>
      <c r="J84" s="214">
        <v>3</v>
      </c>
      <c r="K84" s="211" t="s">
        <v>4552</v>
      </c>
      <c r="L84" s="211" t="s">
        <v>4553</v>
      </c>
      <c r="M84" s="214">
        <v>9.1999999999999993</v>
      </c>
      <c r="N84" s="214" t="s">
        <v>50</v>
      </c>
      <c r="O84" s="224">
        <v>56.999999999999993</v>
      </c>
      <c r="P84" s="214" t="s">
        <v>109</v>
      </c>
      <c r="Q84" s="212" t="s">
        <v>3828</v>
      </c>
      <c r="R84" s="10" t="s">
        <v>51</v>
      </c>
      <c r="S84" s="10" t="s">
        <v>51</v>
      </c>
      <c r="T84" s="10" t="s">
        <v>51</v>
      </c>
      <c r="U84" s="217">
        <v>65.857142857142861</v>
      </c>
      <c r="V84" s="239">
        <v>74</v>
      </c>
      <c r="W84" s="214"/>
      <c r="X84" s="214"/>
      <c r="Y84" s="214"/>
      <c r="Z84" s="214"/>
      <c r="AA84" s="214"/>
      <c r="AB84" s="214"/>
      <c r="AC84" s="214"/>
      <c r="AD84" s="214"/>
      <c r="AE84" s="212" t="s">
        <v>4554</v>
      </c>
      <c r="AF84" s="212" t="s">
        <v>4555</v>
      </c>
      <c r="AG84" s="212" t="s">
        <v>4556</v>
      </c>
      <c r="AH84" s="211" t="s">
        <v>4557</v>
      </c>
      <c r="AI84" s="212" t="s">
        <v>4553</v>
      </c>
      <c r="AJ84" s="212" t="s">
        <v>4558</v>
      </c>
      <c r="AK84" s="212" t="s">
        <v>3834</v>
      </c>
      <c r="AL84" s="212" t="s">
        <v>1642</v>
      </c>
      <c r="AM84" s="214"/>
      <c r="AN84" s="214"/>
      <c r="AO84" s="214"/>
      <c r="AP84" s="214"/>
    </row>
    <row r="85" spans="1:42" ht="141" thickBot="1">
      <c r="A85" s="209">
        <v>84</v>
      </c>
      <c r="B85" s="210" t="s">
        <v>3820</v>
      </c>
      <c r="C85" s="211" t="s">
        <v>4559</v>
      </c>
      <c r="D85" s="220" t="s">
        <v>4560</v>
      </c>
      <c r="E85" s="212" t="s">
        <v>3823</v>
      </c>
      <c r="F85" s="12" t="s">
        <v>699</v>
      </c>
      <c r="G85" s="237" t="s">
        <v>4275</v>
      </c>
      <c r="H85" s="238" t="s">
        <v>4276</v>
      </c>
      <c r="I85" s="214" t="s">
        <v>3825</v>
      </c>
      <c r="J85" s="214">
        <v>3</v>
      </c>
      <c r="K85" s="211" t="s">
        <v>4561</v>
      </c>
      <c r="L85" s="211" t="s">
        <v>4562</v>
      </c>
      <c r="M85" s="214">
        <v>78</v>
      </c>
      <c r="N85" s="214" t="s">
        <v>126</v>
      </c>
      <c r="O85" s="224">
        <v>58.333333333333336</v>
      </c>
      <c r="P85" s="214" t="s">
        <v>109</v>
      </c>
      <c r="Q85" s="212" t="s">
        <v>4545</v>
      </c>
      <c r="R85" s="10" t="s">
        <v>51</v>
      </c>
      <c r="S85" s="10" t="s">
        <v>51</v>
      </c>
      <c r="T85" s="10" t="s">
        <v>51</v>
      </c>
      <c r="U85" s="217">
        <v>50.714285714285715</v>
      </c>
      <c r="V85" s="239">
        <v>59.125</v>
      </c>
      <c r="W85" s="214"/>
      <c r="X85" s="214"/>
      <c r="Y85" s="214"/>
      <c r="Z85" s="214"/>
      <c r="AA85" s="214"/>
      <c r="AB85" s="214"/>
      <c r="AC85" s="214"/>
      <c r="AD85" s="214"/>
      <c r="AE85" s="212" t="s">
        <v>4563</v>
      </c>
      <c r="AF85" s="212" t="s">
        <v>4564</v>
      </c>
      <c r="AG85" s="212" t="s">
        <v>4565</v>
      </c>
      <c r="AH85" s="211" t="s">
        <v>4566</v>
      </c>
      <c r="AI85" s="212" t="s">
        <v>4562</v>
      </c>
      <c r="AJ85" s="212" t="s">
        <v>4567</v>
      </c>
      <c r="AK85" s="212" t="s">
        <v>3834</v>
      </c>
      <c r="AL85" s="212" t="s">
        <v>1642</v>
      </c>
      <c r="AM85" s="214"/>
      <c r="AN85" s="214"/>
      <c r="AO85" s="214"/>
      <c r="AP85" s="214"/>
    </row>
    <row r="86" spans="1:42" ht="166.5" thickBot="1">
      <c r="A86" s="209">
        <v>85</v>
      </c>
      <c r="B86" s="210" t="s">
        <v>3820</v>
      </c>
      <c r="C86" s="227" t="s">
        <v>4568</v>
      </c>
      <c r="D86" s="234" t="s">
        <v>4569</v>
      </c>
      <c r="E86" s="234" t="s">
        <v>3837</v>
      </c>
      <c r="F86" s="12" t="s">
        <v>699</v>
      </c>
      <c r="G86" s="237" t="s">
        <v>4275</v>
      </c>
      <c r="H86" s="238" t="s">
        <v>4276</v>
      </c>
      <c r="I86" s="229" t="s">
        <v>3825</v>
      </c>
      <c r="J86" s="229">
        <v>3</v>
      </c>
      <c r="K86" s="227" t="s">
        <v>4570</v>
      </c>
      <c r="L86" s="227" t="s">
        <v>4571</v>
      </c>
      <c r="M86" s="229">
        <v>5.2</v>
      </c>
      <c r="N86" s="229" t="s">
        <v>50</v>
      </c>
      <c r="O86" s="236">
        <v>63.2</v>
      </c>
      <c r="P86" s="229" t="s">
        <v>109</v>
      </c>
      <c r="Q86" s="234" t="s">
        <v>3828</v>
      </c>
      <c r="R86" s="10" t="s">
        <v>51</v>
      </c>
      <c r="S86" s="10" t="s">
        <v>51</v>
      </c>
      <c r="T86" s="10" t="s">
        <v>51</v>
      </c>
      <c r="U86" s="232">
        <v>0</v>
      </c>
      <c r="V86" s="240">
        <v>43.875</v>
      </c>
      <c r="W86" s="229"/>
      <c r="X86" s="229"/>
      <c r="Y86" s="229"/>
      <c r="Z86" s="229"/>
      <c r="AA86" s="229"/>
      <c r="AB86" s="229"/>
      <c r="AC86" s="229"/>
      <c r="AD86" s="229"/>
      <c r="AE86" s="234" t="s">
        <v>4572</v>
      </c>
      <c r="AF86" s="234" t="s">
        <v>4573</v>
      </c>
      <c r="AG86" s="234" t="s">
        <v>4574</v>
      </c>
      <c r="AH86" s="227" t="s">
        <v>4575</v>
      </c>
      <c r="AI86" s="234" t="s">
        <v>4571</v>
      </c>
      <c r="AJ86" s="234" t="s">
        <v>3939</v>
      </c>
      <c r="AK86" s="234" t="s">
        <v>3834</v>
      </c>
      <c r="AL86" s="234" t="s">
        <v>1642</v>
      </c>
      <c r="AM86" s="229" t="s">
        <v>1650</v>
      </c>
      <c r="AN86" s="229"/>
      <c r="AO86" s="229"/>
      <c r="AP86" s="229" t="s">
        <v>4049</v>
      </c>
    </row>
    <row r="87" spans="1:42" ht="166.5" thickBot="1">
      <c r="A87" s="209">
        <v>86</v>
      </c>
      <c r="B87" s="210" t="s">
        <v>3820</v>
      </c>
      <c r="C87" s="211" t="s">
        <v>4576</v>
      </c>
      <c r="D87" s="220" t="s">
        <v>4577</v>
      </c>
      <c r="E87" s="212" t="s">
        <v>3837</v>
      </c>
      <c r="F87" s="12" t="s">
        <v>699</v>
      </c>
      <c r="G87" s="237" t="s">
        <v>4275</v>
      </c>
      <c r="H87" s="238" t="s">
        <v>4276</v>
      </c>
      <c r="I87" s="214" t="s">
        <v>3825</v>
      </c>
      <c r="J87" s="214">
        <v>3</v>
      </c>
      <c r="K87" s="211" t="s">
        <v>4578</v>
      </c>
      <c r="L87" s="211" t="s">
        <v>4579</v>
      </c>
      <c r="M87" s="214">
        <v>63.5</v>
      </c>
      <c r="N87" s="214" t="s">
        <v>126</v>
      </c>
      <c r="O87" s="224">
        <v>55.538461538461533</v>
      </c>
      <c r="P87" s="214" t="s">
        <v>109</v>
      </c>
      <c r="Q87" s="212" t="s">
        <v>4004</v>
      </c>
      <c r="R87" s="10" t="s">
        <v>51</v>
      </c>
      <c r="S87" s="10" t="s">
        <v>51</v>
      </c>
      <c r="T87" s="10" t="s">
        <v>51</v>
      </c>
      <c r="U87" s="217">
        <v>61.571428571428569</v>
      </c>
      <c r="V87" s="239">
        <v>78.625</v>
      </c>
      <c r="W87" s="214"/>
      <c r="X87" s="214"/>
      <c r="Y87" s="214"/>
      <c r="Z87" s="214"/>
      <c r="AA87" s="214"/>
      <c r="AB87" s="214"/>
      <c r="AC87" s="214"/>
      <c r="AD87" s="214"/>
      <c r="AE87" s="212" t="s">
        <v>4580</v>
      </c>
      <c r="AF87" s="212" t="s">
        <v>4581</v>
      </c>
      <c r="AG87" s="212" t="s">
        <v>4582</v>
      </c>
      <c r="AH87" s="211" t="s">
        <v>4583</v>
      </c>
      <c r="AI87" s="212" t="s">
        <v>4579</v>
      </c>
      <c r="AJ87" s="212" t="s">
        <v>4567</v>
      </c>
      <c r="AK87" s="212" t="s">
        <v>3834</v>
      </c>
      <c r="AL87" s="212" t="s">
        <v>1642</v>
      </c>
      <c r="AM87" s="214"/>
      <c r="AN87" s="214"/>
      <c r="AO87" s="214"/>
      <c r="AP87" s="214"/>
    </row>
    <row r="88" spans="1:42" ht="179.25" thickBot="1">
      <c r="A88" s="209">
        <v>87</v>
      </c>
      <c r="B88" s="210" t="s">
        <v>3820</v>
      </c>
      <c r="C88" s="211" t="s">
        <v>4584</v>
      </c>
      <c r="D88" s="220" t="s">
        <v>4585</v>
      </c>
      <c r="E88" s="212" t="s">
        <v>3837</v>
      </c>
      <c r="F88" s="12" t="s">
        <v>699</v>
      </c>
      <c r="G88" s="237" t="s">
        <v>4275</v>
      </c>
      <c r="H88" s="238" t="s">
        <v>4276</v>
      </c>
      <c r="I88" s="214" t="s">
        <v>3825</v>
      </c>
      <c r="J88" s="214">
        <v>3</v>
      </c>
      <c r="K88" s="211" t="s">
        <v>4586</v>
      </c>
      <c r="L88" s="211" t="s">
        <v>4587</v>
      </c>
      <c r="M88" s="214">
        <v>9</v>
      </c>
      <c r="N88" s="214" t="s">
        <v>126</v>
      </c>
      <c r="O88" s="224">
        <v>82.6</v>
      </c>
      <c r="P88" s="214" t="s">
        <v>109</v>
      </c>
      <c r="Q88" s="212" t="s">
        <v>4537</v>
      </c>
      <c r="R88" s="10" t="s">
        <v>51</v>
      </c>
      <c r="S88" s="10" t="s">
        <v>51</v>
      </c>
      <c r="T88" s="10" t="s">
        <v>51</v>
      </c>
      <c r="U88" s="217">
        <v>67.428571428571431</v>
      </c>
      <c r="V88" s="239">
        <v>66.75</v>
      </c>
      <c r="W88" s="214"/>
      <c r="X88" s="214"/>
      <c r="Y88" s="214"/>
      <c r="Z88" s="214"/>
      <c r="AA88" s="214"/>
      <c r="AB88" s="214"/>
      <c r="AC88" s="214"/>
      <c r="AD88" s="214"/>
      <c r="AE88" s="212" t="s">
        <v>4588</v>
      </c>
      <c r="AF88" s="212" t="s">
        <v>4589</v>
      </c>
      <c r="AG88" s="212" t="s">
        <v>4590</v>
      </c>
      <c r="AH88" s="211" t="s">
        <v>4591</v>
      </c>
      <c r="AI88" s="212" t="s">
        <v>4587</v>
      </c>
      <c r="AJ88" s="212" t="s">
        <v>4592</v>
      </c>
      <c r="AK88" s="212" t="s">
        <v>3834</v>
      </c>
      <c r="AL88" s="212" t="s">
        <v>1642</v>
      </c>
      <c r="AM88" s="214"/>
      <c r="AN88" s="214"/>
      <c r="AO88" s="214"/>
      <c r="AP88" s="214"/>
    </row>
    <row r="89" spans="1:42" ht="114.75" thickBot="1">
      <c r="A89" s="209">
        <v>88</v>
      </c>
      <c r="B89" s="210" t="s">
        <v>3820</v>
      </c>
      <c r="C89" s="211" t="s">
        <v>4593</v>
      </c>
      <c r="D89" s="220" t="s">
        <v>4594</v>
      </c>
      <c r="E89" s="212" t="s">
        <v>3837</v>
      </c>
      <c r="F89" s="12" t="s">
        <v>699</v>
      </c>
      <c r="G89" s="237" t="s">
        <v>4275</v>
      </c>
      <c r="H89" s="238" t="s">
        <v>4276</v>
      </c>
      <c r="I89" s="214" t="s">
        <v>3825</v>
      </c>
      <c r="J89" s="214">
        <v>3</v>
      </c>
      <c r="K89" s="211" t="s">
        <v>4595</v>
      </c>
      <c r="L89" s="211" t="s">
        <v>4596</v>
      </c>
      <c r="M89" s="214">
        <v>70</v>
      </c>
      <c r="N89" s="214" t="s">
        <v>126</v>
      </c>
      <c r="O89" s="224">
        <v>60.4</v>
      </c>
      <c r="P89" s="214" t="s">
        <v>109</v>
      </c>
      <c r="Q89" s="212" t="s">
        <v>4597</v>
      </c>
      <c r="R89" s="10" t="s">
        <v>51</v>
      </c>
      <c r="S89" s="10" t="s">
        <v>51</v>
      </c>
      <c r="T89" s="10" t="s">
        <v>51</v>
      </c>
      <c r="U89" s="217">
        <v>48.857142857142854</v>
      </c>
      <c r="V89" s="239">
        <v>55.625</v>
      </c>
      <c r="W89" s="214"/>
      <c r="X89" s="214"/>
      <c r="Y89" s="214"/>
      <c r="Z89" s="214"/>
      <c r="AA89" s="214"/>
      <c r="AB89" s="214"/>
      <c r="AC89" s="214"/>
      <c r="AD89" s="214"/>
      <c r="AE89" s="212" t="s">
        <v>4598</v>
      </c>
      <c r="AF89" s="212" t="s">
        <v>4599</v>
      </c>
      <c r="AG89" s="212" t="s">
        <v>4600</v>
      </c>
      <c r="AH89" s="211" t="s">
        <v>4601</v>
      </c>
      <c r="AI89" s="212" t="s">
        <v>4602</v>
      </c>
      <c r="AJ89" s="212" t="s">
        <v>3939</v>
      </c>
      <c r="AK89" s="212" t="s">
        <v>3834</v>
      </c>
      <c r="AL89" s="212" t="s">
        <v>1642</v>
      </c>
      <c r="AM89" s="214"/>
      <c r="AN89" s="214"/>
      <c r="AO89" s="214"/>
      <c r="AP89" s="214"/>
    </row>
    <row r="90" spans="1:42" ht="141" thickBot="1">
      <c r="A90" s="209">
        <v>89</v>
      </c>
      <c r="B90" s="210" t="s">
        <v>3820</v>
      </c>
      <c r="C90" s="211" t="s">
        <v>4603</v>
      </c>
      <c r="D90" s="220" t="s">
        <v>4604</v>
      </c>
      <c r="E90" s="212" t="s">
        <v>3823</v>
      </c>
      <c r="F90" s="12" t="s">
        <v>699</v>
      </c>
      <c r="G90" s="237" t="s">
        <v>4275</v>
      </c>
      <c r="H90" s="238" t="s">
        <v>4276</v>
      </c>
      <c r="I90" s="214" t="s">
        <v>3825</v>
      </c>
      <c r="J90" s="214">
        <v>3</v>
      </c>
      <c r="K90" s="211" t="s">
        <v>4605</v>
      </c>
      <c r="L90" s="211" t="s">
        <v>4606</v>
      </c>
      <c r="M90" s="214">
        <v>8.4</v>
      </c>
      <c r="N90" s="214" t="s">
        <v>50</v>
      </c>
      <c r="O90" s="224">
        <v>70.833333333333343</v>
      </c>
      <c r="P90" s="214" t="s">
        <v>109</v>
      </c>
      <c r="Q90" s="212" t="s">
        <v>4545</v>
      </c>
      <c r="R90" s="10" t="s">
        <v>51</v>
      </c>
      <c r="S90" s="10" t="s">
        <v>51</v>
      </c>
      <c r="T90" s="10" t="s">
        <v>51</v>
      </c>
      <c r="U90" s="217">
        <v>55.428571428571431</v>
      </c>
      <c r="V90" s="239">
        <v>54.75</v>
      </c>
      <c r="W90" s="214"/>
      <c r="X90" s="214"/>
      <c r="Y90" s="214"/>
      <c r="Z90" s="214"/>
      <c r="AA90" s="214"/>
      <c r="AB90" s="214"/>
      <c r="AC90" s="214"/>
      <c r="AD90" s="214"/>
      <c r="AE90" s="212" t="s">
        <v>4607</v>
      </c>
      <c r="AF90" s="212" t="s">
        <v>4608</v>
      </c>
      <c r="AG90" s="212" t="s">
        <v>4609</v>
      </c>
      <c r="AH90" s="211" t="s">
        <v>4610</v>
      </c>
      <c r="AI90" s="212" t="s">
        <v>4606</v>
      </c>
      <c r="AJ90" s="212" t="s">
        <v>3939</v>
      </c>
      <c r="AK90" s="212" t="s">
        <v>3834</v>
      </c>
      <c r="AL90" s="212" t="s">
        <v>1642</v>
      </c>
      <c r="AM90" s="214"/>
      <c r="AN90" s="214"/>
      <c r="AO90" s="214"/>
      <c r="AP90" s="214"/>
    </row>
    <row r="91" spans="1:42" ht="115.5" thickBot="1">
      <c r="A91" s="209">
        <v>90</v>
      </c>
      <c r="B91" s="210" t="s">
        <v>3820</v>
      </c>
      <c r="C91" s="211" t="s">
        <v>4611</v>
      </c>
      <c r="D91" s="220" t="s">
        <v>4612</v>
      </c>
      <c r="E91" s="212" t="s">
        <v>3823</v>
      </c>
      <c r="F91" s="12" t="s">
        <v>699</v>
      </c>
      <c r="G91" s="237" t="s">
        <v>4275</v>
      </c>
      <c r="H91" s="238" t="s">
        <v>4276</v>
      </c>
      <c r="I91" s="214" t="s">
        <v>3825</v>
      </c>
      <c r="J91" s="214">
        <v>3</v>
      </c>
      <c r="K91" s="211" t="s">
        <v>4613</v>
      </c>
      <c r="L91" s="211">
        <v>9567666190</v>
      </c>
      <c r="M91" s="214">
        <v>80</v>
      </c>
      <c r="N91" s="214" t="s">
        <v>126</v>
      </c>
      <c r="O91" s="224">
        <v>90.4</v>
      </c>
      <c r="P91" s="214" t="s">
        <v>109</v>
      </c>
      <c r="Q91" s="212" t="s">
        <v>4614</v>
      </c>
      <c r="R91" s="10" t="s">
        <v>51</v>
      </c>
      <c r="S91" s="10" t="s">
        <v>51</v>
      </c>
      <c r="T91" s="10" t="s">
        <v>51</v>
      </c>
      <c r="U91" s="217">
        <v>78.285714285714292</v>
      </c>
      <c r="V91" s="239">
        <v>81.625</v>
      </c>
      <c r="W91" s="214"/>
      <c r="X91" s="214"/>
      <c r="Y91" s="214"/>
      <c r="Z91" s="214"/>
      <c r="AA91" s="214"/>
      <c r="AB91" s="214"/>
      <c r="AC91" s="214"/>
      <c r="AD91" s="214"/>
      <c r="AE91" s="212" t="s">
        <v>4615</v>
      </c>
      <c r="AF91" s="212" t="s">
        <v>4448</v>
      </c>
      <c r="AG91" s="212" t="s">
        <v>4616</v>
      </c>
      <c r="AH91" s="211" t="s">
        <v>4617</v>
      </c>
      <c r="AI91" s="212">
        <v>9567666190</v>
      </c>
      <c r="AJ91" s="212" t="s">
        <v>4592</v>
      </c>
      <c r="AK91" s="212" t="s">
        <v>3834</v>
      </c>
      <c r="AL91" s="212" t="s">
        <v>1642</v>
      </c>
      <c r="AM91" s="214"/>
      <c r="AN91" s="214"/>
      <c r="AO91" s="214"/>
      <c r="AP91" s="214"/>
    </row>
    <row r="92" spans="1:42" ht="204.75" thickBot="1">
      <c r="A92" s="209">
        <v>91</v>
      </c>
      <c r="B92" s="210" t="s">
        <v>3820</v>
      </c>
      <c r="C92" s="211" t="s">
        <v>4618</v>
      </c>
      <c r="D92" s="220" t="s">
        <v>4619</v>
      </c>
      <c r="E92" s="220" t="s">
        <v>3837</v>
      </c>
      <c r="F92" s="12" t="s">
        <v>699</v>
      </c>
      <c r="G92" s="237" t="s">
        <v>4275</v>
      </c>
      <c r="H92" s="238" t="s">
        <v>4276</v>
      </c>
      <c r="I92" s="214" t="s">
        <v>3825</v>
      </c>
      <c r="J92" s="214">
        <v>3</v>
      </c>
      <c r="K92" s="215" t="s">
        <v>4620</v>
      </c>
      <c r="L92" s="219" t="s">
        <v>4621</v>
      </c>
      <c r="M92" s="214">
        <v>8.8000000000000007</v>
      </c>
      <c r="N92" s="214" t="s">
        <v>50</v>
      </c>
      <c r="O92" s="226">
        <v>79.333333333333329</v>
      </c>
      <c r="P92" s="214" t="s">
        <v>109</v>
      </c>
      <c r="Q92" s="220" t="s">
        <v>4622</v>
      </c>
      <c r="R92" s="10" t="s">
        <v>51</v>
      </c>
      <c r="S92" s="10" t="s">
        <v>51</v>
      </c>
      <c r="T92" s="10" t="s">
        <v>51</v>
      </c>
      <c r="U92" s="217">
        <v>68.428571428571431</v>
      </c>
      <c r="V92" s="239">
        <v>67.25</v>
      </c>
      <c r="W92" s="214"/>
      <c r="X92" s="214"/>
      <c r="Y92" s="214"/>
      <c r="Z92" s="214"/>
      <c r="AA92" s="214"/>
      <c r="AB92" s="214"/>
      <c r="AC92" s="214"/>
      <c r="AD92" s="214"/>
      <c r="AE92" s="220" t="s">
        <v>4623</v>
      </c>
      <c r="AF92" s="220" t="s">
        <v>4624</v>
      </c>
      <c r="AG92" s="220" t="s">
        <v>4625</v>
      </c>
      <c r="AH92" s="219" t="s">
        <v>4626</v>
      </c>
      <c r="AI92" s="220" t="s">
        <v>4621</v>
      </c>
      <c r="AJ92" s="220" t="s">
        <v>3939</v>
      </c>
      <c r="AK92" s="220" t="s">
        <v>3834</v>
      </c>
      <c r="AL92" s="220" t="s">
        <v>1642</v>
      </c>
      <c r="AM92" s="214"/>
      <c r="AN92" s="214"/>
      <c r="AO92" s="214"/>
      <c r="AP92" s="214"/>
    </row>
    <row r="93" spans="1:42" ht="153.75" thickBot="1">
      <c r="A93" s="209">
        <v>92</v>
      </c>
      <c r="B93" s="210" t="s">
        <v>3820</v>
      </c>
      <c r="C93" s="211" t="s">
        <v>4627</v>
      </c>
      <c r="D93" s="220" t="s">
        <v>4628</v>
      </c>
      <c r="E93" s="213" t="s">
        <v>3837</v>
      </c>
      <c r="F93" s="12" t="s">
        <v>699</v>
      </c>
      <c r="G93" s="237" t="s">
        <v>4275</v>
      </c>
      <c r="H93" s="238" t="s">
        <v>4276</v>
      </c>
      <c r="I93" s="214" t="s">
        <v>3825</v>
      </c>
      <c r="J93" s="214">
        <v>3</v>
      </c>
      <c r="K93" s="215" t="s">
        <v>4629</v>
      </c>
      <c r="L93" s="219">
        <v>9963467001</v>
      </c>
      <c r="M93" s="212" t="s">
        <v>4630</v>
      </c>
      <c r="N93" s="214" t="s">
        <v>3869</v>
      </c>
      <c r="O93" s="216">
        <v>67.924528301886795</v>
      </c>
      <c r="P93" s="214" t="s">
        <v>109</v>
      </c>
      <c r="Q93" s="213" t="s">
        <v>3870</v>
      </c>
      <c r="R93" s="10" t="s">
        <v>51</v>
      </c>
      <c r="S93" s="10" t="s">
        <v>51</v>
      </c>
      <c r="T93" s="10" t="s">
        <v>51</v>
      </c>
      <c r="U93" s="217">
        <v>50.857142857142854</v>
      </c>
      <c r="V93" s="239">
        <v>57.125</v>
      </c>
      <c r="W93" s="214"/>
      <c r="X93" s="214"/>
      <c r="Y93" s="214"/>
      <c r="Z93" s="214"/>
      <c r="AA93" s="214"/>
      <c r="AB93" s="214"/>
      <c r="AC93" s="214"/>
      <c r="AD93" s="214"/>
      <c r="AE93" s="220" t="s">
        <v>4631</v>
      </c>
      <c r="AF93" s="220" t="s">
        <v>1226</v>
      </c>
      <c r="AG93" s="220" t="s">
        <v>4632</v>
      </c>
      <c r="AH93" s="219" t="s">
        <v>4633</v>
      </c>
      <c r="AI93" s="220">
        <v>9963467001</v>
      </c>
      <c r="AJ93" s="220" t="s">
        <v>4634</v>
      </c>
      <c r="AK93" s="213" t="s">
        <v>3834</v>
      </c>
      <c r="AL93" s="213" t="s">
        <v>1642</v>
      </c>
      <c r="AM93" s="214"/>
      <c r="AN93" s="214"/>
      <c r="AO93" s="214"/>
      <c r="AP93" s="214"/>
    </row>
    <row r="94" spans="1:42" ht="114.75" thickBot="1">
      <c r="A94" s="209">
        <v>93</v>
      </c>
      <c r="B94" s="210" t="s">
        <v>3820</v>
      </c>
      <c r="C94" s="211" t="s">
        <v>4635</v>
      </c>
      <c r="D94" s="220" t="s">
        <v>4636</v>
      </c>
      <c r="E94" s="212" t="s">
        <v>3823</v>
      </c>
      <c r="F94" s="12" t="s">
        <v>699</v>
      </c>
      <c r="G94" s="237" t="s">
        <v>4275</v>
      </c>
      <c r="H94" s="238" t="s">
        <v>4276</v>
      </c>
      <c r="I94" s="214" t="s">
        <v>3825</v>
      </c>
      <c r="J94" s="214">
        <v>3</v>
      </c>
      <c r="K94" s="211" t="s">
        <v>4637</v>
      </c>
      <c r="L94" s="211" t="s">
        <v>4638</v>
      </c>
      <c r="M94" s="214">
        <v>92.96</v>
      </c>
      <c r="N94" s="214" t="s">
        <v>785</v>
      </c>
      <c r="O94" s="224">
        <v>87.333333333333329</v>
      </c>
      <c r="P94" s="214" t="s">
        <v>109</v>
      </c>
      <c r="Q94" s="212" t="s">
        <v>4639</v>
      </c>
      <c r="R94" s="10" t="s">
        <v>51</v>
      </c>
      <c r="S94" s="10" t="s">
        <v>51</v>
      </c>
      <c r="T94" s="10" t="s">
        <v>51</v>
      </c>
      <c r="U94" s="217">
        <v>86.428571428571431</v>
      </c>
      <c r="V94" s="239">
        <v>88.375</v>
      </c>
      <c r="W94" s="214"/>
      <c r="X94" s="214"/>
      <c r="Y94" s="214"/>
      <c r="Z94" s="214"/>
      <c r="AA94" s="214"/>
      <c r="AB94" s="214"/>
      <c r="AC94" s="214"/>
      <c r="AD94" s="214"/>
      <c r="AE94" s="212" t="s">
        <v>4640</v>
      </c>
      <c r="AF94" s="212" t="s">
        <v>4641</v>
      </c>
      <c r="AG94" s="212" t="s">
        <v>4642</v>
      </c>
      <c r="AH94" s="211" t="s">
        <v>4643</v>
      </c>
      <c r="AI94" s="212" t="s">
        <v>4638</v>
      </c>
      <c r="AJ94" s="212" t="s">
        <v>4644</v>
      </c>
      <c r="AK94" s="212" t="s">
        <v>3834</v>
      </c>
      <c r="AL94" s="212" t="s">
        <v>1642</v>
      </c>
      <c r="AM94" s="214"/>
      <c r="AN94" s="214"/>
      <c r="AO94" s="214"/>
      <c r="AP94" s="214"/>
    </row>
    <row r="95" spans="1:42" ht="114.75" thickBot="1">
      <c r="A95" s="209">
        <v>94</v>
      </c>
      <c r="B95" s="210" t="s">
        <v>3820</v>
      </c>
      <c r="C95" s="211" t="s">
        <v>4645</v>
      </c>
      <c r="D95" s="220" t="s">
        <v>4646</v>
      </c>
      <c r="E95" s="212" t="s">
        <v>3837</v>
      </c>
      <c r="F95" s="12" t="s">
        <v>699</v>
      </c>
      <c r="G95" s="237" t="s">
        <v>4275</v>
      </c>
      <c r="H95" s="238" t="s">
        <v>4276</v>
      </c>
      <c r="I95" s="214" t="s">
        <v>3825</v>
      </c>
      <c r="J95" s="214">
        <v>3</v>
      </c>
      <c r="K95" s="211" t="s">
        <v>4647</v>
      </c>
      <c r="L95" s="211" t="s">
        <v>4648</v>
      </c>
      <c r="M95" s="214">
        <v>92.5</v>
      </c>
      <c r="N95" s="214" t="s">
        <v>126</v>
      </c>
      <c r="O95" s="224">
        <v>86.833333333333329</v>
      </c>
      <c r="P95" s="214" t="s">
        <v>109</v>
      </c>
      <c r="Q95" s="212" t="s">
        <v>4639</v>
      </c>
      <c r="R95" s="10" t="s">
        <v>51</v>
      </c>
      <c r="S95" s="10" t="s">
        <v>51</v>
      </c>
      <c r="T95" s="10" t="s">
        <v>51</v>
      </c>
      <c r="U95" s="217">
        <v>86.714285714285708</v>
      </c>
      <c r="V95" s="239">
        <v>87.75</v>
      </c>
      <c r="W95" s="214"/>
      <c r="X95" s="214"/>
      <c r="Y95" s="214"/>
      <c r="Z95" s="214"/>
      <c r="AA95" s="214"/>
      <c r="AB95" s="214"/>
      <c r="AC95" s="214"/>
      <c r="AD95" s="214"/>
      <c r="AE95" s="212" t="s">
        <v>4649</v>
      </c>
      <c r="AF95" s="212" t="s">
        <v>4650</v>
      </c>
      <c r="AG95" s="212" t="s">
        <v>4651</v>
      </c>
      <c r="AH95" s="211" t="s">
        <v>4652</v>
      </c>
      <c r="AI95" s="212" t="s">
        <v>4648</v>
      </c>
      <c r="AJ95" s="212" t="s">
        <v>4644</v>
      </c>
      <c r="AK95" s="212" t="s">
        <v>3834</v>
      </c>
      <c r="AL95" s="212" t="s">
        <v>1642</v>
      </c>
      <c r="AM95" s="214"/>
      <c r="AN95" s="214"/>
      <c r="AO95" s="214"/>
      <c r="AP95" s="214"/>
    </row>
    <row r="96" spans="1:42" ht="230.25" thickBot="1">
      <c r="A96" s="209">
        <v>95</v>
      </c>
      <c r="B96" s="210" t="s">
        <v>3820</v>
      </c>
      <c r="C96" s="211" t="s">
        <v>4653</v>
      </c>
      <c r="D96" s="220" t="s">
        <v>4654</v>
      </c>
      <c r="E96" s="212" t="s">
        <v>3823</v>
      </c>
      <c r="F96" s="12" t="s">
        <v>699</v>
      </c>
      <c r="G96" s="237" t="s">
        <v>4275</v>
      </c>
      <c r="H96" s="238" t="s">
        <v>4276</v>
      </c>
      <c r="I96" s="214" t="s">
        <v>3825</v>
      </c>
      <c r="J96" s="214">
        <v>3</v>
      </c>
      <c r="K96" s="211" t="s">
        <v>4655</v>
      </c>
      <c r="L96" s="211" t="s">
        <v>4656</v>
      </c>
      <c r="M96" s="212" t="s">
        <v>4657</v>
      </c>
      <c r="N96" s="214" t="s">
        <v>3869</v>
      </c>
      <c r="O96" s="224">
        <v>97.735849056603769</v>
      </c>
      <c r="P96" s="214" t="s">
        <v>109</v>
      </c>
      <c r="Q96" s="212" t="s">
        <v>4658</v>
      </c>
      <c r="R96" s="10" t="s">
        <v>51</v>
      </c>
      <c r="S96" s="10" t="s">
        <v>51</v>
      </c>
      <c r="T96" s="10" t="s">
        <v>51</v>
      </c>
      <c r="U96" s="217">
        <v>79</v>
      </c>
      <c r="V96" s="239">
        <v>78.25</v>
      </c>
      <c r="W96" s="214"/>
      <c r="X96" s="214"/>
      <c r="Y96" s="214"/>
      <c r="Z96" s="214"/>
      <c r="AA96" s="214"/>
      <c r="AB96" s="214"/>
      <c r="AC96" s="214"/>
      <c r="AD96" s="214"/>
      <c r="AE96" s="212" t="s">
        <v>4659</v>
      </c>
      <c r="AF96" s="212" t="s">
        <v>4660</v>
      </c>
      <c r="AG96" s="212" t="s">
        <v>4661</v>
      </c>
      <c r="AH96" s="211" t="s">
        <v>4662</v>
      </c>
      <c r="AI96" s="212" t="s">
        <v>4656</v>
      </c>
      <c r="AJ96" s="212" t="s">
        <v>3833</v>
      </c>
      <c r="AK96" s="212" t="s">
        <v>3834</v>
      </c>
      <c r="AL96" s="212" t="s">
        <v>1642</v>
      </c>
      <c r="AM96" s="214"/>
      <c r="AN96" s="214"/>
      <c r="AO96" s="214"/>
      <c r="AP96" s="214"/>
    </row>
    <row r="97" spans="1:42" ht="179.25" thickBot="1">
      <c r="A97" s="209">
        <v>96</v>
      </c>
      <c r="B97" s="210" t="s">
        <v>3820</v>
      </c>
      <c r="C97" s="211" t="s">
        <v>4663</v>
      </c>
      <c r="D97" s="213" t="s">
        <v>4664</v>
      </c>
      <c r="E97" s="213" t="s">
        <v>3837</v>
      </c>
      <c r="F97" s="12" t="s">
        <v>699</v>
      </c>
      <c r="G97" s="237" t="s">
        <v>4275</v>
      </c>
      <c r="H97" s="238" t="s">
        <v>4276</v>
      </c>
      <c r="I97" s="214" t="s">
        <v>3825</v>
      </c>
      <c r="J97" s="214">
        <v>3</v>
      </c>
      <c r="K97" s="222" t="s">
        <v>4665</v>
      </c>
      <c r="L97" s="221" t="s">
        <v>4666</v>
      </c>
      <c r="M97" s="214">
        <v>71.680000000000007</v>
      </c>
      <c r="N97" s="214" t="s">
        <v>785</v>
      </c>
      <c r="O97" s="216">
        <v>54.833333333333336</v>
      </c>
      <c r="P97" s="214" t="s">
        <v>109</v>
      </c>
      <c r="Q97" s="213" t="s">
        <v>4311</v>
      </c>
      <c r="R97" s="10" t="s">
        <v>51</v>
      </c>
      <c r="S97" s="10" t="s">
        <v>51</v>
      </c>
      <c r="T97" s="10" t="s">
        <v>51</v>
      </c>
      <c r="U97" s="217">
        <v>68.142857142857139</v>
      </c>
      <c r="V97" s="239">
        <v>69.375</v>
      </c>
      <c r="W97" s="214"/>
      <c r="X97" s="214"/>
      <c r="Y97" s="214"/>
      <c r="Z97" s="214"/>
      <c r="AA97" s="214"/>
      <c r="AB97" s="214"/>
      <c r="AC97" s="214"/>
      <c r="AD97" s="214"/>
      <c r="AE97" s="213" t="s">
        <v>4667</v>
      </c>
      <c r="AF97" s="213" t="s">
        <v>4668</v>
      </c>
      <c r="AG97" s="213" t="s">
        <v>4669</v>
      </c>
      <c r="AH97" s="221" t="s">
        <v>4670</v>
      </c>
      <c r="AI97" s="213" t="s">
        <v>4666</v>
      </c>
      <c r="AJ97" s="213" t="s">
        <v>4009</v>
      </c>
      <c r="AK97" s="213" t="s">
        <v>4009</v>
      </c>
      <c r="AL97" s="213" t="s">
        <v>1642</v>
      </c>
      <c r="AM97" s="214"/>
      <c r="AN97" s="214"/>
      <c r="AO97" s="214"/>
      <c r="AP97" s="214"/>
    </row>
    <row r="98" spans="1:42" ht="166.5" thickBot="1">
      <c r="A98" s="209">
        <v>97</v>
      </c>
      <c r="B98" s="210" t="s">
        <v>3820</v>
      </c>
      <c r="C98" s="211" t="s">
        <v>4671</v>
      </c>
      <c r="D98" s="213" t="s">
        <v>4672</v>
      </c>
      <c r="E98" s="213" t="s">
        <v>3837</v>
      </c>
      <c r="F98" s="12" t="s">
        <v>699</v>
      </c>
      <c r="G98" s="237" t="s">
        <v>4275</v>
      </c>
      <c r="H98" s="238" t="s">
        <v>4276</v>
      </c>
      <c r="I98" s="214" t="s">
        <v>3825</v>
      </c>
      <c r="J98" s="214">
        <v>3</v>
      </c>
      <c r="K98" s="215" t="s">
        <v>4673</v>
      </c>
      <c r="L98" s="219" t="s">
        <v>4674</v>
      </c>
      <c r="M98" s="214">
        <v>6.8</v>
      </c>
      <c r="N98" s="214" t="s">
        <v>50</v>
      </c>
      <c r="O98" s="216">
        <v>51.6</v>
      </c>
      <c r="P98" s="214" t="s">
        <v>109</v>
      </c>
      <c r="Q98" s="213" t="s">
        <v>3828</v>
      </c>
      <c r="R98" s="10" t="s">
        <v>51</v>
      </c>
      <c r="S98" s="10" t="s">
        <v>51</v>
      </c>
      <c r="T98" s="10" t="s">
        <v>51</v>
      </c>
      <c r="U98" s="217">
        <v>56.714285714285715</v>
      </c>
      <c r="V98" s="239">
        <v>58.75</v>
      </c>
      <c r="W98" s="214"/>
      <c r="X98" s="214"/>
      <c r="Y98" s="214"/>
      <c r="Z98" s="214"/>
      <c r="AA98" s="214"/>
      <c r="AB98" s="214"/>
      <c r="AC98" s="214"/>
      <c r="AD98" s="214"/>
      <c r="AE98" s="220" t="s">
        <v>4675</v>
      </c>
      <c r="AF98" s="220" t="s">
        <v>4676</v>
      </c>
      <c r="AG98" s="220" t="s">
        <v>4677</v>
      </c>
      <c r="AH98" s="219" t="s">
        <v>4678</v>
      </c>
      <c r="AI98" s="220" t="s">
        <v>4674</v>
      </c>
      <c r="AJ98" s="220" t="s">
        <v>4009</v>
      </c>
      <c r="AK98" s="213" t="s">
        <v>4009</v>
      </c>
      <c r="AL98" s="213" t="s">
        <v>1642</v>
      </c>
      <c r="AM98" s="214"/>
      <c r="AN98" s="214"/>
      <c r="AO98" s="214"/>
      <c r="AP98" s="214"/>
    </row>
    <row r="99" spans="1:42" ht="114.75" thickBot="1">
      <c r="A99" s="209">
        <v>98</v>
      </c>
      <c r="B99" s="210" t="s">
        <v>3820</v>
      </c>
      <c r="C99" s="211" t="s">
        <v>4679</v>
      </c>
      <c r="D99" s="220" t="s">
        <v>4680</v>
      </c>
      <c r="E99" s="220" t="s">
        <v>3823</v>
      </c>
      <c r="F99" s="12" t="s">
        <v>699</v>
      </c>
      <c r="G99" s="237" t="s">
        <v>4275</v>
      </c>
      <c r="H99" s="238" t="s">
        <v>4276</v>
      </c>
      <c r="I99" s="214" t="s">
        <v>3825</v>
      </c>
      <c r="J99" s="214">
        <v>3</v>
      </c>
      <c r="K99" s="215" t="s">
        <v>4681</v>
      </c>
      <c r="L99" s="219" t="s">
        <v>4682</v>
      </c>
      <c r="M99" s="212" t="s">
        <v>4488</v>
      </c>
      <c r="N99" s="214" t="s">
        <v>3869</v>
      </c>
      <c r="O99" s="226">
        <v>90.754716981132077</v>
      </c>
      <c r="P99" s="214" t="s">
        <v>109</v>
      </c>
      <c r="Q99" s="220" t="s">
        <v>4147</v>
      </c>
      <c r="R99" s="10" t="s">
        <v>51</v>
      </c>
      <c r="S99" s="10" t="s">
        <v>51</v>
      </c>
      <c r="T99" s="10" t="s">
        <v>51</v>
      </c>
      <c r="U99" s="217">
        <v>70.428571428571431</v>
      </c>
      <c r="V99" s="239">
        <v>70.375</v>
      </c>
      <c r="W99" s="214"/>
      <c r="X99" s="214"/>
      <c r="Y99" s="214"/>
      <c r="Z99" s="214"/>
      <c r="AA99" s="214"/>
      <c r="AB99" s="214"/>
      <c r="AC99" s="214"/>
      <c r="AD99" s="214"/>
      <c r="AE99" s="220" t="s">
        <v>4683</v>
      </c>
      <c r="AF99" s="220" t="s">
        <v>4684</v>
      </c>
      <c r="AG99" s="220" t="s">
        <v>4685</v>
      </c>
      <c r="AH99" s="219" t="s">
        <v>4686</v>
      </c>
      <c r="AI99" s="220" t="s">
        <v>4682</v>
      </c>
      <c r="AJ99" s="220" t="s">
        <v>3939</v>
      </c>
      <c r="AK99" s="220" t="s">
        <v>3834</v>
      </c>
      <c r="AL99" s="220" t="s">
        <v>1642</v>
      </c>
      <c r="AM99" s="214"/>
      <c r="AN99" s="214"/>
      <c r="AO99" s="214"/>
      <c r="AP99" s="214"/>
    </row>
    <row r="100" spans="1:42" ht="128.25" thickBot="1">
      <c r="A100" s="209">
        <v>99</v>
      </c>
      <c r="B100" s="210" t="s">
        <v>3820</v>
      </c>
      <c r="C100" s="211" t="s">
        <v>4687</v>
      </c>
      <c r="D100" s="220" t="s">
        <v>4688</v>
      </c>
      <c r="E100" s="220" t="s">
        <v>3837</v>
      </c>
      <c r="F100" s="12" t="s">
        <v>699</v>
      </c>
      <c r="G100" s="237" t="s">
        <v>4275</v>
      </c>
      <c r="H100" s="238" t="s">
        <v>4276</v>
      </c>
      <c r="I100" s="214" t="s">
        <v>3825</v>
      </c>
      <c r="J100" s="214">
        <v>3</v>
      </c>
      <c r="K100" s="215" t="s">
        <v>4689</v>
      </c>
      <c r="L100" s="219" t="s">
        <v>4244</v>
      </c>
      <c r="M100" s="214">
        <v>7.8</v>
      </c>
      <c r="N100" s="214" t="s">
        <v>50</v>
      </c>
      <c r="O100" s="226">
        <v>93.018867924528308</v>
      </c>
      <c r="P100" s="214" t="s">
        <v>109</v>
      </c>
      <c r="Q100" s="213" t="s">
        <v>3870</v>
      </c>
      <c r="R100" s="10" t="s">
        <v>51</v>
      </c>
      <c r="S100" s="10" t="s">
        <v>51</v>
      </c>
      <c r="T100" s="10" t="s">
        <v>51</v>
      </c>
      <c r="U100" s="214">
        <v>48.14</v>
      </c>
      <c r="V100" s="239">
        <v>46.5</v>
      </c>
      <c r="W100" s="214"/>
      <c r="X100" s="214"/>
      <c r="Y100" s="214"/>
      <c r="Z100" s="214"/>
      <c r="AA100" s="214"/>
      <c r="AB100" s="214"/>
      <c r="AC100" s="214"/>
      <c r="AD100" s="214"/>
      <c r="AE100" s="220" t="s">
        <v>4245</v>
      </c>
      <c r="AF100" s="220" t="s">
        <v>4246</v>
      </c>
      <c r="AG100" s="220" t="s">
        <v>4247</v>
      </c>
      <c r="AH100" s="219" t="s">
        <v>4248</v>
      </c>
      <c r="AI100" s="220" t="s">
        <v>4244</v>
      </c>
      <c r="AJ100" s="220" t="s">
        <v>4249</v>
      </c>
      <c r="AK100" s="220" t="s">
        <v>3834</v>
      </c>
      <c r="AL100" s="213" t="s">
        <v>1642</v>
      </c>
      <c r="AM100" s="214"/>
      <c r="AN100" s="214"/>
      <c r="AO100" s="214"/>
      <c r="AP100" s="214"/>
    </row>
    <row r="101" spans="1:42" ht="114.75" thickBot="1">
      <c r="A101" s="223"/>
      <c r="B101" s="223"/>
      <c r="C101" s="243"/>
      <c r="D101" s="223"/>
      <c r="E101" s="223"/>
      <c r="F101" s="12" t="s">
        <v>699</v>
      </c>
      <c r="G101" s="237" t="s">
        <v>4275</v>
      </c>
      <c r="H101" s="238" t="s">
        <v>4276</v>
      </c>
      <c r="I101" s="223"/>
      <c r="J101" s="223"/>
      <c r="K101" s="243"/>
      <c r="L101" s="243"/>
      <c r="M101" s="223"/>
      <c r="N101" s="223"/>
      <c r="O101" s="223"/>
      <c r="P101" s="223"/>
      <c r="Q101" s="223"/>
      <c r="R101" s="10" t="s">
        <v>51</v>
      </c>
      <c r="S101" s="10" t="s">
        <v>51</v>
      </c>
      <c r="T101" s="10" t="s">
        <v>51</v>
      </c>
      <c r="U101" s="223"/>
      <c r="V101" s="223"/>
      <c r="W101" s="223"/>
      <c r="X101" s="223"/>
      <c r="Y101" s="223"/>
      <c r="Z101" s="223"/>
      <c r="AA101" s="223"/>
      <c r="AB101" s="223"/>
      <c r="AC101" s="223"/>
      <c r="AD101" s="223"/>
      <c r="AE101" s="223"/>
      <c r="AF101" s="223"/>
      <c r="AG101" s="223"/>
      <c r="AH101" s="243"/>
      <c r="AI101" s="223"/>
      <c r="AJ101" s="223"/>
      <c r="AK101" s="223"/>
      <c r="AL101" s="223"/>
      <c r="AM101" s="223"/>
      <c r="AN101" s="223"/>
      <c r="AO101" s="223"/>
      <c r="AP101" s="223"/>
    </row>
    <row r="102" spans="1:42" ht="192" thickBot="1">
      <c r="A102" s="244">
        <v>1</v>
      </c>
      <c r="B102" s="210" t="s">
        <v>3820</v>
      </c>
      <c r="C102" s="245" t="s">
        <v>4690</v>
      </c>
      <c r="D102" s="246"/>
      <c r="E102" s="247" t="s">
        <v>3837</v>
      </c>
      <c r="F102" s="12" t="s">
        <v>699</v>
      </c>
      <c r="G102" s="237" t="s">
        <v>4275</v>
      </c>
      <c r="H102" s="238" t="s">
        <v>4276</v>
      </c>
      <c r="I102" s="248" t="s">
        <v>4691</v>
      </c>
      <c r="J102" s="248">
        <v>1</v>
      </c>
      <c r="K102" s="249" t="s">
        <v>4692</v>
      </c>
      <c r="L102" s="245">
        <v>9679117119</v>
      </c>
      <c r="M102" s="246"/>
      <c r="N102" s="246"/>
      <c r="O102" s="248">
        <v>66.600000000000009</v>
      </c>
      <c r="P102" s="246"/>
      <c r="Q102" s="245" t="s">
        <v>4693</v>
      </c>
      <c r="R102" s="10" t="s">
        <v>51</v>
      </c>
      <c r="S102" s="10" t="s">
        <v>51</v>
      </c>
      <c r="T102" s="10" t="s">
        <v>51</v>
      </c>
      <c r="U102" s="246"/>
      <c r="V102" s="246"/>
      <c r="W102" s="246"/>
      <c r="X102" s="246"/>
      <c r="Y102" s="246"/>
      <c r="Z102" s="246"/>
      <c r="AA102" s="246"/>
      <c r="AB102" s="246"/>
      <c r="AC102" s="246"/>
      <c r="AD102" s="246"/>
      <c r="AE102" s="247" t="s">
        <v>4694</v>
      </c>
      <c r="AF102" s="247" t="s">
        <v>4695</v>
      </c>
      <c r="AG102" s="247" t="s">
        <v>4696</v>
      </c>
      <c r="AH102" s="245" t="s">
        <v>4697</v>
      </c>
      <c r="AI102" s="247">
        <v>9434241634</v>
      </c>
      <c r="AJ102" s="247" t="s">
        <v>4698</v>
      </c>
      <c r="AK102" s="247" t="s">
        <v>3834</v>
      </c>
      <c r="AL102" s="247" t="s">
        <v>1642</v>
      </c>
      <c r="AM102" s="246"/>
      <c r="AN102" s="246"/>
      <c r="AO102" s="246"/>
      <c r="AP102" s="250"/>
    </row>
    <row r="103" spans="1:42" ht="128.25" thickBot="1">
      <c r="A103" s="251">
        <v>2</v>
      </c>
      <c r="B103" s="210" t="s">
        <v>3820</v>
      </c>
      <c r="C103" s="211" t="s">
        <v>4699</v>
      </c>
      <c r="D103" s="209"/>
      <c r="E103" s="212" t="s">
        <v>3837</v>
      </c>
      <c r="F103" s="12" t="s">
        <v>699</v>
      </c>
      <c r="G103" s="237" t="s">
        <v>4275</v>
      </c>
      <c r="H103" s="238" t="s">
        <v>4276</v>
      </c>
      <c r="I103" s="214" t="s">
        <v>4691</v>
      </c>
      <c r="J103" s="214">
        <v>1</v>
      </c>
      <c r="K103" s="242" t="s">
        <v>4700</v>
      </c>
      <c r="L103" s="211">
        <v>9971584601</v>
      </c>
      <c r="M103" s="209"/>
      <c r="N103" s="209"/>
      <c r="O103" s="214">
        <v>88.2</v>
      </c>
      <c r="P103" s="209"/>
      <c r="Q103" s="211" t="s">
        <v>3828</v>
      </c>
      <c r="R103" s="10" t="s">
        <v>51</v>
      </c>
      <c r="S103" s="10" t="s">
        <v>51</v>
      </c>
      <c r="T103" s="10" t="s">
        <v>51</v>
      </c>
      <c r="U103" s="209"/>
      <c r="V103" s="209"/>
      <c r="W103" s="209"/>
      <c r="X103" s="209"/>
      <c r="Y103" s="209"/>
      <c r="Z103" s="209"/>
      <c r="AA103" s="209"/>
      <c r="AB103" s="209"/>
      <c r="AC103" s="209"/>
      <c r="AD103" s="209"/>
      <c r="AE103" s="212" t="s">
        <v>4701</v>
      </c>
      <c r="AF103" s="212" t="s">
        <v>4702</v>
      </c>
      <c r="AG103" s="212" t="s">
        <v>4703</v>
      </c>
      <c r="AH103" s="211" t="s">
        <v>4704</v>
      </c>
      <c r="AI103" s="212">
        <v>9899803748</v>
      </c>
      <c r="AJ103" s="212" t="s">
        <v>4705</v>
      </c>
      <c r="AK103" s="212" t="s">
        <v>3834</v>
      </c>
      <c r="AL103" s="212" t="s">
        <v>1642</v>
      </c>
      <c r="AM103" s="209"/>
      <c r="AN103" s="209"/>
      <c r="AO103" s="209"/>
      <c r="AP103" s="252"/>
    </row>
    <row r="104" spans="1:42" ht="141" thickBot="1">
      <c r="A104" s="251">
        <v>3</v>
      </c>
      <c r="B104" s="210" t="s">
        <v>3820</v>
      </c>
      <c r="C104" s="253" t="s">
        <v>4706</v>
      </c>
      <c r="D104" s="209"/>
      <c r="E104" s="254" t="s">
        <v>3837</v>
      </c>
      <c r="F104" s="12" t="s">
        <v>699</v>
      </c>
      <c r="G104" s="237" t="s">
        <v>4275</v>
      </c>
      <c r="H104" s="238" t="s">
        <v>4276</v>
      </c>
      <c r="I104" s="214" t="s">
        <v>4691</v>
      </c>
      <c r="J104" s="214">
        <v>1</v>
      </c>
      <c r="K104" s="255" t="s">
        <v>4707</v>
      </c>
      <c r="L104" s="253">
        <v>7725018800</v>
      </c>
      <c r="M104" s="209"/>
      <c r="N104" s="209"/>
      <c r="O104" s="214">
        <v>56.999999999999993</v>
      </c>
      <c r="P104" s="209"/>
      <c r="Q104" s="253" t="s">
        <v>3828</v>
      </c>
      <c r="R104" s="10" t="s">
        <v>51</v>
      </c>
      <c r="S104" s="10" t="s">
        <v>51</v>
      </c>
      <c r="T104" s="10" t="s">
        <v>51</v>
      </c>
      <c r="U104" s="209"/>
      <c r="V104" s="209"/>
      <c r="W104" s="209"/>
      <c r="X104" s="209"/>
      <c r="Y104" s="209"/>
      <c r="Z104" s="209"/>
      <c r="AA104" s="209"/>
      <c r="AB104" s="209"/>
      <c r="AC104" s="209"/>
      <c r="AD104" s="209"/>
      <c r="AE104" s="254" t="s">
        <v>4708</v>
      </c>
      <c r="AF104" s="254" t="s">
        <v>4709</v>
      </c>
      <c r="AG104" s="254" t="s">
        <v>4710</v>
      </c>
      <c r="AH104" s="253" t="s">
        <v>4711</v>
      </c>
      <c r="AI104" s="254">
        <v>7388124777</v>
      </c>
      <c r="AJ104" s="254" t="s">
        <v>4712</v>
      </c>
      <c r="AK104" s="254" t="s">
        <v>3834</v>
      </c>
      <c r="AL104" s="254" t="s">
        <v>1642</v>
      </c>
      <c r="AM104" s="209"/>
      <c r="AN104" s="209"/>
      <c r="AO104" s="209"/>
      <c r="AP104" s="252"/>
    </row>
    <row r="105" spans="1:42" ht="166.5" thickBot="1">
      <c r="A105" s="251">
        <v>4</v>
      </c>
      <c r="B105" s="210" t="s">
        <v>3820</v>
      </c>
      <c r="C105" s="211" t="s">
        <v>4713</v>
      </c>
      <c r="D105" s="209"/>
      <c r="E105" s="212" t="s">
        <v>3837</v>
      </c>
      <c r="F105" s="12" t="s">
        <v>699</v>
      </c>
      <c r="G105" s="237" t="s">
        <v>4275</v>
      </c>
      <c r="H105" s="238" t="s">
        <v>4276</v>
      </c>
      <c r="I105" s="214" t="s">
        <v>4691</v>
      </c>
      <c r="J105" s="214">
        <v>1</v>
      </c>
      <c r="K105" s="242" t="s">
        <v>4714</v>
      </c>
      <c r="L105" s="211">
        <v>9441231135</v>
      </c>
      <c r="M105" s="209"/>
      <c r="N105" s="209"/>
      <c r="O105" s="214">
        <v>94.528301886792448</v>
      </c>
      <c r="P105" s="209"/>
      <c r="Q105" s="211" t="s">
        <v>4715</v>
      </c>
      <c r="R105" s="10" t="s">
        <v>51</v>
      </c>
      <c r="S105" s="10" t="s">
        <v>51</v>
      </c>
      <c r="T105" s="10" t="s">
        <v>51</v>
      </c>
      <c r="U105" s="209"/>
      <c r="V105" s="209"/>
      <c r="W105" s="209"/>
      <c r="X105" s="209"/>
      <c r="Y105" s="209"/>
      <c r="Z105" s="209"/>
      <c r="AA105" s="209"/>
      <c r="AB105" s="209"/>
      <c r="AC105" s="209"/>
      <c r="AD105" s="209"/>
      <c r="AE105" s="212" t="s">
        <v>4716</v>
      </c>
      <c r="AF105" s="212" t="s">
        <v>356</v>
      </c>
      <c r="AG105" s="212" t="s">
        <v>4717</v>
      </c>
      <c r="AH105" s="211" t="s">
        <v>4718</v>
      </c>
      <c r="AI105" s="212">
        <v>9959495859</v>
      </c>
      <c r="AJ105" s="212" t="s">
        <v>3863</v>
      </c>
      <c r="AK105" s="212" t="s">
        <v>3834</v>
      </c>
      <c r="AL105" s="212" t="s">
        <v>1642</v>
      </c>
      <c r="AM105" s="209"/>
      <c r="AN105" s="209"/>
      <c r="AO105" s="209"/>
      <c r="AP105" s="252"/>
    </row>
    <row r="106" spans="1:42" ht="115.5" thickBot="1">
      <c r="A106" s="251">
        <v>5</v>
      </c>
      <c r="B106" s="210" t="s">
        <v>3820</v>
      </c>
      <c r="C106" s="211" t="s">
        <v>4719</v>
      </c>
      <c r="D106" s="209"/>
      <c r="E106" s="212" t="s">
        <v>3837</v>
      </c>
      <c r="F106" s="12" t="s">
        <v>699</v>
      </c>
      <c r="G106" s="237" t="s">
        <v>4275</v>
      </c>
      <c r="H106" s="238" t="s">
        <v>4276</v>
      </c>
      <c r="I106" s="214" t="s">
        <v>4691</v>
      </c>
      <c r="J106" s="214">
        <v>1</v>
      </c>
      <c r="K106" s="242" t="s">
        <v>4720</v>
      </c>
      <c r="L106" s="211">
        <v>9406358692</v>
      </c>
      <c r="M106" s="209"/>
      <c r="N106" s="209"/>
      <c r="O106" s="214">
        <v>81.886792452830193</v>
      </c>
      <c r="P106" s="209"/>
      <c r="Q106" s="211" t="s">
        <v>4182</v>
      </c>
      <c r="R106" s="10" t="s">
        <v>51</v>
      </c>
      <c r="S106" s="10" t="s">
        <v>51</v>
      </c>
      <c r="T106" s="10" t="s">
        <v>51</v>
      </c>
      <c r="U106" s="209"/>
      <c r="V106" s="209"/>
      <c r="W106" s="209"/>
      <c r="X106" s="209"/>
      <c r="Y106" s="209"/>
      <c r="Z106" s="209"/>
      <c r="AA106" s="209"/>
      <c r="AB106" s="209"/>
      <c r="AC106" s="209"/>
      <c r="AD106" s="209"/>
      <c r="AE106" s="212" t="s">
        <v>4721</v>
      </c>
      <c r="AF106" s="212" t="s">
        <v>4722</v>
      </c>
      <c r="AG106" s="212" t="s">
        <v>4723</v>
      </c>
      <c r="AH106" s="211" t="s">
        <v>4724</v>
      </c>
      <c r="AI106" s="212">
        <v>7587123692</v>
      </c>
      <c r="AJ106" s="212" t="s">
        <v>4725</v>
      </c>
      <c r="AK106" s="212" t="s">
        <v>3834</v>
      </c>
      <c r="AL106" s="212" t="s">
        <v>1642</v>
      </c>
      <c r="AM106" s="209"/>
      <c r="AN106" s="209"/>
      <c r="AO106" s="209"/>
      <c r="AP106" s="252"/>
    </row>
    <row r="107" spans="1:42" ht="141" thickBot="1">
      <c r="A107" s="251">
        <v>6</v>
      </c>
      <c r="B107" s="210" t="s">
        <v>3820</v>
      </c>
      <c r="C107" s="253" t="s">
        <v>4726</v>
      </c>
      <c r="D107" s="209"/>
      <c r="E107" s="254" t="s">
        <v>3837</v>
      </c>
      <c r="F107" s="12" t="s">
        <v>699</v>
      </c>
      <c r="G107" s="237" t="s">
        <v>4275</v>
      </c>
      <c r="H107" s="238" t="s">
        <v>4276</v>
      </c>
      <c r="I107" s="214" t="s">
        <v>4691</v>
      </c>
      <c r="J107" s="214">
        <v>1</v>
      </c>
      <c r="K107" s="255" t="s">
        <v>4727</v>
      </c>
      <c r="L107" s="256" t="s">
        <v>4728</v>
      </c>
      <c r="M107" s="209"/>
      <c r="N107" s="209"/>
      <c r="O107" s="214">
        <v>70</v>
      </c>
      <c r="P107" s="209"/>
      <c r="Q107" s="253" t="s">
        <v>3828</v>
      </c>
      <c r="R107" s="10" t="s">
        <v>51</v>
      </c>
      <c r="S107" s="10" t="s">
        <v>51</v>
      </c>
      <c r="T107" s="10" t="s">
        <v>51</v>
      </c>
      <c r="U107" s="209"/>
      <c r="V107" s="209"/>
      <c r="W107" s="209"/>
      <c r="X107" s="209"/>
      <c r="Y107" s="209"/>
      <c r="Z107" s="209"/>
      <c r="AA107" s="209"/>
      <c r="AB107" s="209"/>
      <c r="AC107" s="209"/>
      <c r="AD107" s="209"/>
      <c r="AE107" s="254" t="s">
        <v>4729</v>
      </c>
      <c r="AF107" s="254" t="s">
        <v>3099</v>
      </c>
      <c r="AG107" s="254" t="s">
        <v>4730</v>
      </c>
      <c r="AH107" s="253" t="s">
        <v>4731</v>
      </c>
      <c r="AI107" s="257" t="s">
        <v>4732</v>
      </c>
      <c r="AJ107" s="254" t="s">
        <v>3939</v>
      </c>
      <c r="AK107" s="254" t="s">
        <v>3834</v>
      </c>
      <c r="AL107" s="254" t="s">
        <v>1642</v>
      </c>
      <c r="AM107" s="209"/>
      <c r="AN107" s="209"/>
      <c r="AO107" s="209"/>
      <c r="AP107" s="252"/>
    </row>
    <row r="108" spans="1:42" ht="114.75" thickBot="1">
      <c r="A108" s="251">
        <v>7</v>
      </c>
      <c r="B108" s="210" t="s">
        <v>3820</v>
      </c>
      <c r="C108" s="253" t="s">
        <v>4733</v>
      </c>
      <c r="D108" s="209"/>
      <c r="E108" s="254" t="s">
        <v>3837</v>
      </c>
      <c r="F108" s="12" t="s">
        <v>699</v>
      </c>
      <c r="G108" s="237" t="s">
        <v>4275</v>
      </c>
      <c r="H108" s="238" t="s">
        <v>4276</v>
      </c>
      <c r="I108" s="214" t="s">
        <v>4691</v>
      </c>
      <c r="J108" s="214">
        <v>1</v>
      </c>
      <c r="K108" s="253" t="s">
        <v>4734</v>
      </c>
      <c r="L108" s="253">
        <v>9937083072</v>
      </c>
      <c r="M108" s="209"/>
      <c r="N108" s="209"/>
      <c r="O108" s="214">
        <v>77.600000000000009</v>
      </c>
      <c r="P108" s="209"/>
      <c r="Q108" s="253" t="s">
        <v>3828</v>
      </c>
      <c r="R108" s="10" t="s">
        <v>51</v>
      </c>
      <c r="S108" s="10" t="s">
        <v>51</v>
      </c>
      <c r="T108" s="10" t="s">
        <v>51</v>
      </c>
      <c r="U108" s="209"/>
      <c r="V108" s="209"/>
      <c r="W108" s="209"/>
      <c r="X108" s="209"/>
      <c r="Y108" s="209"/>
      <c r="Z108" s="209"/>
      <c r="AA108" s="209"/>
      <c r="AB108" s="209"/>
      <c r="AC108" s="209"/>
      <c r="AD108" s="209"/>
      <c r="AE108" s="254" t="s">
        <v>4735</v>
      </c>
      <c r="AF108" s="254" t="s">
        <v>3047</v>
      </c>
      <c r="AG108" s="254" t="s">
        <v>4736</v>
      </c>
      <c r="AH108" s="253" t="s">
        <v>4737</v>
      </c>
      <c r="AI108" s="254" t="s">
        <v>4734</v>
      </c>
      <c r="AJ108" s="254" t="s">
        <v>3939</v>
      </c>
      <c r="AK108" s="254" t="s">
        <v>3834</v>
      </c>
      <c r="AL108" s="254" t="s">
        <v>1642</v>
      </c>
      <c r="AM108" s="209"/>
      <c r="AN108" s="209"/>
      <c r="AO108" s="209"/>
      <c r="AP108" s="252"/>
    </row>
    <row r="109" spans="1:42" ht="179.25" thickBot="1">
      <c r="A109" s="251">
        <v>8</v>
      </c>
      <c r="B109" s="210" t="s">
        <v>3820</v>
      </c>
      <c r="C109" s="211" t="s">
        <v>4738</v>
      </c>
      <c r="D109" s="209"/>
      <c r="E109" s="212" t="s">
        <v>3823</v>
      </c>
      <c r="F109" s="12" t="s">
        <v>699</v>
      </c>
      <c r="G109" s="237" t="s">
        <v>4275</v>
      </c>
      <c r="H109" s="238" t="s">
        <v>4276</v>
      </c>
      <c r="I109" s="214" t="s">
        <v>4691</v>
      </c>
      <c r="J109" s="214">
        <v>1</v>
      </c>
      <c r="K109" s="242" t="s">
        <v>4739</v>
      </c>
      <c r="L109" s="211">
        <v>9108019778</v>
      </c>
      <c r="M109" s="209"/>
      <c r="N109" s="209"/>
      <c r="O109" s="214">
        <v>50</v>
      </c>
      <c r="P109" s="209"/>
      <c r="Q109" s="211" t="s">
        <v>3828</v>
      </c>
      <c r="R109" s="10" t="s">
        <v>51</v>
      </c>
      <c r="S109" s="10" t="s">
        <v>51</v>
      </c>
      <c r="T109" s="10" t="s">
        <v>51</v>
      </c>
      <c r="U109" s="209"/>
      <c r="V109" s="209"/>
      <c r="W109" s="209"/>
      <c r="X109" s="209"/>
      <c r="Y109" s="209"/>
      <c r="Z109" s="209"/>
      <c r="AA109" s="209"/>
      <c r="AB109" s="209"/>
      <c r="AC109" s="209"/>
      <c r="AD109" s="209"/>
      <c r="AE109" s="212" t="s">
        <v>4740</v>
      </c>
      <c r="AF109" s="212" t="s">
        <v>2085</v>
      </c>
      <c r="AG109" s="212" t="s">
        <v>4741</v>
      </c>
      <c r="AH109" s="211" t="s">
        <v>4742</v>
      </c>
      <c r="AI109" s="212">
        <v>8902443596</v>
      </c>
      <c r="AJ109" s="212" t="s">
        <v>4743</v>
      </c>
      <c r="AK109" s="212" t="s">
        <v>3834</v>
      </c>
      <c r="AL109" s="212" t="s">
        <v>1642</v>
      </c>
      <c r="AM109" s="209"/>
      <c r="AN109" s="209"/>
      <c r="AO109" s="209"/>
      <c r="AP109" s="252"/>
    </row>
    <row r="110" spans="1:42" ht="115.5" thickBot="1">
      <c r="A110" s="251">
        <v>9</v>
      </c>
      <c r="B110" s="210" t="s">
        <v>3820</v>
      </c>
      <c r="C110" s="253" t="s">
        <v>4744</v>
      </c>
      <c r="D110" s="209"/>
      <c r="E110" s="254" t="s">
        <v>3837</v>
      </c>
      <c r="F110" s="12" t="s">
        <v>699</v>
      </c>
      <c r="G110" s="237" t="s">
        <v>4275</v>
      </c>
      <c r="H110" s="238" t="s">
        <v>4276</v>
      </c>
      <c r="I110" s="214" t="s">
        <v>4691</v>
      </c>
      <c r="J110" s="214">
        <v>1</v>
      </c>
      <c r="K110" s="255" t="s">
        <v>4745</v>
      </c>
      <c r="L110" s="253">
        <v>8309900505</v>
      </c>
      <c r="M110" s="209"/>
      <c r="N110" s="209"/>
      <c r="O110" s="214">
        <v>76.415094339622641</v>
      </c>
      <c r="P110" s="209"/>
      <c r="Q110" s="253" t="s">
        <v>4746</v>
      </c>
      <c r="R110" s="10" t="s">
        <v>51</v>
      </c>
      <c r="S110" s="10" t="s">
        <v>51</v>
      </c>
      <c r="T110" s="10" t="s">
        <v>51</v>
      </c>
      <c r="U110" s="209"/>
      <c r="V110" s="209"/>
      <c r="W110" s="209"/>
      <c r="X110" s="209"/>
      <c r="Y110" s="209"/>
      <c r="Z110" s="209"/>
      <c r="AA110" s="209"/>
      <c r="AB110" s="209"/>
      <c r="AC110" s="209"/>
      <c r="AD110" s="209"/>
      <c r="AE110" s="254" t="s">
        <v>4747</v>
      </c>
      <c r="AF110" s="254" t="s">
        <v>4748</v>
      </c>
      <c r="AG110" s="254" t="s">
        <v>4749</v>
      </c>
      <c r="AH110" s="253" t="s">
        <v>4750</v>
      </c>
      <c r="AI110" s="254">
        <v>8897826715</v>
      </c>
      <c r="AJ110" s="254" t="s">
        <v>150</v>
      </c>
      <c r="AK110" s="254" t="s">
        <v>3834</v>
      </c>
      <c r="AL110" s="254" t="s">
        <v>1642</v>
      </c>
      <c r="AM110" s="209"/>
      <c r="AN110" s="209"/>
      <c r="AO110" s="209"/>
      <c r="AP110" s="252"/>
    </row>
    <row r="111" spans="1:42" ht="153.75" thickBot="1">
      <c r="A111" s="251">
        <v>10</v>
      </c>
      <c r="B111" s="210" t="s">
        <v>3820</v>
      </c>
      <c r="C111" s="211" t="s">
        <v>4751</v>
      </c>
      <c r="D111" s="209"/>
      <c r="E111" s="212" t="s">
        <v>3837</v>
      </c>
      <c r="F111" s="12" t="s">
        <v>699</v>
      </c>
      <c r="G111" s="237" t="s">
        <v>4275</v>
      </c>
      <c r="H111" s="238" t="s">
        <v>4276</v>
      </c>
      <c r="I111" s="214" t="s">
        <v>4691</v>
      </c>
      <c r="J111" s="214">
        <v>1</v>
      </c>
      <c r="K111" s="242" t="s">
        <v>4752</v>
      </c>
      <c r="L111" s="211">
        <v>9949739783</v>
      </c>
      <c r="M111" s="209"/>
      <c r="N111" s="209"/>
      <c r="O111" s="214">
        <v>68.490566037735846</v>
      </c>
      <c r="P111" s="209"/>
      <c r="Q111" s="258" t="s">
        <v>4753</v>
      </c>
      <c r="R111" s="10" t="s">
        <v>51</v>
      </c>
      <c r="S111" s="10" t="s">
        <v>51</v>
      </c>
      <c r="T111" s="10" t="s">
        <v>51</v>
      </c>
      <c r="U111" s="209"/>
      <c r="V111" s="209"/>
      <c r="W111" s="209"/>
      <c r="X111" s="209"/>
      <c r="Y111" s="209"/>
      <c r="Z111" s="209"/>
      <c r="AA111" s="209"/>
      <c r="AB111" s="209"/>
      <c r="AC111" s="209"/>
      <c r="AD111" s="209"/>
      <c r="AE111" s="212" t="s">
        <v>4754</v>
      </c>
      <c r="AF111" s="212" t="s">
        <v>4755</v>
      </c>
      <c r="AG111" s="212" t="s">
        <v>4756</v>
      </c>
      <c r="AH111" s="211" t="s">
        <v>4757</v>
      </c>
      <c r="AI111" s="212">
        <v>9908764513</v>
      </c>
      <c r="AJ111" s="212" t="s">
        <v>4758</v>
      </c>
      <c r="AK111" s="212" t="s">
        <v>3912</v>
      </c>
      <c r="AL111" s="212" t="s">
        <v>1642</v>
      </c>
      <c r="AM111" s="209"/>
      <c r="AN111" s="209"/>
      <c r="AO111" s="209"/>
      <c r="AP111" s="252"/>
    </row>
    <row r="112" spans="1:42" ht="115.5" thickBot="1">
      <c r="A112" s="251">
        <v>11</v>
      </c>
      <c r="B112" s="210" t="s">
        <v>3820</v>
      </c>
      <c r="C112" s="253" t="s">
        <v>4759</v>
      </c>
      <c r="D112" s="209"/>
      <c r="E112" s="254" t="s">
        <v>3823</v>
      </c>
      <c r="F112" s="12" t="s">
        <v>699</v>
      </c>
      <c r="G112" s="237" t="s">
        <v>4275</v>
      </c>
      <c r="H112" s="238" t="s">
        <v>4276</v>
      </c>
      <c r="I112" s="214" t="s">
        <v>4691</v>
      </c>
      <c r="J112" s="214">
        <v>1</v>
      </c>
      <c r="K112" s="255" t="s">
        <v>4760</v>
      </c>
      <c r="L112" s="253">
        <v>9866976969</v>
      </c>
      <c r="M112" s="209"/>
      <c r="N112" s="209"/>
      <c r="O112" s="214">
        <v>89.245283018867923</v>
      </c>
      <c r="P112" s="209"/>
      <c r="Q112" s="253" t="s">
        <v>4746</v>
      </c>
      <c r="R112" s="10" t="s">
        <v>51</v>
      </c>
      <c r="S112" s="10" t="s">
        <v>51</v>
      </c>
      <c r="T112" s="10" t="s">
        <v>51</v>
      </c>
      <c r="U112" s="209"/>
      <c r="V112" s="209"/>
      <c r="W112" s="209"/>
      <c r="X112" s="209"/>
      <c r="Y112" s="209"/>
      <c r="Z112" s="209"/>
      <c r="AA112" s="209"/>
      <c r="AB112" s="209"/>
      <c r="AC112" s="209"/>
      <c r="AD112" s="209"/>
      <c r="AE112" s="254" t="s">
        <v>4761</v>
      </c>
      <c r="AF112" s="254" t="s">
        <v>4762</v>
      </c>
      <c r="AG112" s="254" t="s">
        <v>4763</v>
      </c>
      <c r="AH112" s="253" t="s">
        <v>4764</v>
      </c>
      <c r="AI112" s="254">
        <v>9014086969</v>
      </c>
      <c r="AJ112" s="254" t="s">
        <v>4765</v>
      </c>
      <c r="AK112" s="254" t="s">
        <v>3834</v>
      </c>
      <c r="AL112" s="254" t="s">
        <v>1642</v>
      </c>
      <c r="AM112" s="209"/>
      <c r="AN112" s="209"/>
      <c r="AO112" s="209"/>
      <c r="AP112" s="252"/>
    </row>
    <row r="113" spans="1:42" ht="114.75" thickBot="1">
      <c r="A113" s="251">
        <v>12</v>
      </c>
      <c r="B113" s="210" t="s">
        <v>3820</v>
      </c>
      <c r="C113" s="211" t="s">
        <v>4766</v>
      </c>
      <c r="D113" s="209"/>
      <c r="E113" s="212" t="s">
        <v>3837</v>
      </c>
      <c r="F113" s="12" t="s">
        <v>699</v>
      </c>
      <c r="G113" s="237" t="s">
        <v>4275</v>
      </c>
      <c r="H113" s="238" t="s">
        <v>4276</v>
      </c>
      <c r="I113" s="214" t="s">
        <v>4691</v>
      </c>
      <c r="J113" s="214">
        <v>1</v>
      </c>
      <c r="K113" s="242" t="s">
        <v>4767</v>
      </c>
      <c r="L113" s="211">
        <v>9206501787</v>
      </c>
      <c r="M113" s="209"/>
      <c r="N113" s="209"/>
      <c r="O113" s="214" t="s">
        <v>4734</v>
      </c>
      <c r="P113" s="209"/>
      <c r="Q113" s="211" t="s">
        <v>4734</v>
      </c>
      <c r="R113" s="10" t="s">
        <v>51</v>
      </c>
      <c r="S113" s="10" t="s">
        <v>51</v>
      </c>
      <c r="T113" s="10" t="s">
        <v>51</v>
      </c>
      <c r="U113" s="209"/>
      <c r="V113" s="209"/>
      <c r="W113" s="209"/>
      <c r="X113" s="209"/>
      <c r="Y113" s="209"/>
      <c r="Z113" s="209"/>
      <c r="AA113" s="209"/>
      <c r="AB113" s="209"/>
      <c r="AC113" s="209"/>
      <c r="AD113" s="209"/>
      <c r="AE113" s="212" t="s">
        <v>4768</v>
      </c>
      <c r="AF113" s="212" t="s">
        <v>4769</v>
      </c>
      <c r="AG113" s="212" t="s">
        <v>4770</v>
      </c>
      <c r="AH113" s="211" t="s">
        <v>4771</v>
      </c>
      <c r="AI113" s="212">
        <v>9848429834</v>
      </c>
      <c r="AJ113" s="212" t="s">
        <v>4772</v>
      </c>
      <c r="AK113" s="212" t="s">
        <v>3834</v>
      </c>
      <c r="AL113" s="212" t="s">
        <v>4773</v>
      </c>
      <c r="AM113" s="209"/>
      <c r="AN113" s="209"/>
      <c r="AO113" s="209"/>
      <c r="AP113" s="252"/>
    </row>
    <row r="114" spans="1:42" ht="166.5" thickBot="1">
      <c r="A114" s="251">
        <v>13</v>
      </c>
      <c r="B114" s="210" t="s">
        <v>3820</v>
      </c>
      <c r="C114" s="211" t="s">
        <v>4774</v>
      </c>
      <c r="D114" s="209"/>
      <c r="E114" s="212" t="s">
        <v>3837</v>
      </c>
      <c r="F114" s="12" t="s">
        <v>699</v>
      </c>
      <c r="G114" s="237" t="s">
        <v>4275</v>
      </c>
      <c r="H114" s="238" t="s">
        <v>4276</v>
      </c>
      <c r="I114" s="214" t="s">
        <v>4691</v>
      </c>
      <c r="J114" s="214">
        <v>1</v>
      </c>
      <c r="K114" s="211"/>
      <c r="L114" s="211">
        <v>8978336247</v>
      </c>
      <c r="M114" s="209"/>
      <c r="N114" s="209"/>
      <c r="O114" s="214">
        <v>96.603773584905667</v>
      </c>
      <c r="P114" s="209"/>
      <c r="Q114" s="211" t="s">
        <v>4182</v>
      </c>
      <c r="R114" s="10" t="s">
        <v>51</v>
      </c>
      <c r="S114" s="10" t="s">
        <v>51</v>
      </c>
      <c r="T114" s="10" t="s">
        <v>51</v>
      </c>
      <c r="U114" s="209"/>
      <c r="V114" s="209"/>
      <c r="W114" s="209"/>
      <c r="X114" s="209"/>
      <c r="Y114" s="209"/>
      <c r="Z114" s="209"/>
      <c r="AA114" s="209"/>
      <c r="AB114" s="209"/>
      <c r="AC114" s="209"/>
      <c r="AD114" s="209"/>
      <c r="AE114" s="212" t="s">
        <v>4775</v>
      </c>
      <c r="AF114" s="212" t="s">
        <v>333</v>
      </c>
      <c r="AG114" s="212" t="s">
        <v>4776</v>
      </c>
      <c r="AH114" s="211" t="s">
        <v>4777</v>
      </c>
      <c r="AI114" s="212" t="s">
        <v>4778</v>
      </c>
      <c r="AJ114" s="212" t="s">
        <v>4076</v>
      </c>
      <c r="AK114" s="212" t="s">
        <v>3834</v>
      </c>
      <c r="AL114" s="212" t="s">
        <v>1642</v>
      </c>
      <c r="AM114" s="209"/>
      <c r="AN114" s="209"/>
      <c r="AO114" s="209"/>
      <c r="AP114" s="252"/>
    </row>
    <row r="115" spans="1:42" ht="128.25" thickBot="1">
      <c r="A115" s="251">
        <v>14</v>
      </c>
      <c r="B115" s="210" t="s">
        <v>3820</v>
      </c>
      <c r="C115" s="211" t="s">
        <v>4779</v>
      </c>
      <c r="D115" s="209"/>
      <c r="E115" s="212" t="s">
        <v>3837</v>
      </c>
      <c r="F115" s="12" t="s">
        <v>699</v>
      </c>
      <c r="G115" s="237" t="s">
        <v>4275</v>
      </c>
      <c r="H115" s="238" t="s">
        <v>4276</v>
      </c>
      <c r="I115" s="214" t="s">
        <v>4691</v>
      </c>
      <c r="J115" s="214">
        <v>1</v>
      </c>
      <c r="K115" s="242" t="s">
        <v>4780</v>
      </c>
      <c r="L115" s="211">
        <v>9916990953</v>
      </c>
      <c r="M115" s="209"/>
      <c r="N115" s="209"/>
      <c r="O115" s="214">
        <v>83.2</v>
      </c>
      <c r="P115" s="209"/>
      <c r="Q115" s="211" t="s">
        <v>3828</v>
      </c>
      <c r="R115" s="10" t="s">
        <v>51</v>
      </c>
      <c r="S115" s="10" t="s">
        <v>51</v>
      </c>
      <c r="T115" s="10" t="s">
        <v>51</v>
      </c>
      <c r="U115" s="209"/>
      <c r="V115" s="209"/>
      <c r="W115" s="209"/>
      <c r="X115" s="209"/>
      <c r="Y115" s="209"/>
      <c r="Z115" s="209"/>
      <c r="AA115" s="209"/>
      <c r="AB115" s="209"/>
      <c r="AC115" s="209"/>
      <c r="AD115" s="209"/>
      <c r="AE115" s="212" t="s">
        <v>4781</v>
      </c>
      <c r="AF115" s="212" t="s">
        <v>4782</v>
      </c>
      <c r="AG115" s="212" t="s">
        <v>4783</v>
      </c>
      <c r="AH115" s="211" t="s">
        <v>4784</v>
      </c>
      <c r="AI115" s="212">
        <v>9845500654</v>
      </c>
      <c r="AJ115" s="212" t="s">
        <v>4785</v>
      </c>
      <c r="AK115" s="212" t="s">
        <v>3834</v>
      </c>
      <c r="AL115" s="212" t="s">
        <v>1642</v>
      </c>
      <c r="AM115" s="209"/>
      <c r="AN115" s="209"/>
      <c r="AO115" s="209"/>
      <c r="AP115" s="252"/>
    </row>
    <row r="116" spans="1:42" ht="179.25" thickBot="1">
      <c r="A116" s="251">
        <v>15</v>
      </c>
      <c r="B116" s="210" t="s">
        <v>3820</v>
      </c>
      <c r="C116" s="211" t="s">
        <v>4786</v>
      </c>
      <c r="D116" s="209"/>
      <c r="E116" s="212" t="s">
        <v>3823</v>
      </c>
      <c r="F116" s="12" t="s">
        <v>699</v>
      </c>
      <c r="G116" s="237" t="s">
        <v>4275</v>
      </c>
      <c r="H116" s="238" t="s">
        <v>4276</v>
      </c>
      <c r="I116" s="214" t="s">
        <v>4691</v>
      </c>
      <c r="J116" s="214">
        <v>1</v>
      </c>
      <c r="K116" s="242" t="s">
        <v>4787</v>
      </c>
      <c r="L116" s="211">
        <v>9739879110</v>
      </c>
      <c r="M116" s="209"/>
      <c r="N116" s="209"/>
      <c r="O116" s="214">
        <v>68.333333333333329</v>
      </c>
      <c r="P116" s="209"/>
      <c r="Q116" s="211" t="s">
        <v>3897</v>
      </c>
      <c r="R116" s="10" t="s">
        <v>51</v>
      </c>
      <c r="S116" s="10" t="s">
        <v>51</v>
      </c>
      <c r="T116" s="10" t="s">
        <v>51</v>
      </c>
      <c r="U116" s="209"/>
      <c r="V116" s="209"/>
      <c r="W116" s="209"/>
      <c r="X116" s="209"/>
      <c r="Y116" s="209"/>
      <c r="Z116" s="209"/>
      <c r="AA116" s="209"/>
      <c r="AB116" s="209"/>
      <c r="AC116" s="209"/>
      <c r="AD116" s="209"/>
      <c r="AE116" s="212" t="s">
        <v>4788</v>
      </c>
      <c r="AF116" s="212" t="s">
        <v>1233</v>
      </c>
      <c r="AG116" s="212" t="s">
        <v>4789</v>
      </c>
      <c r="AH116" s="211" t="s">
        <v>4790</v>
      </c>
      <c r="AI116" s="212"/>
      <c r="AJ116" s="212" t="s">
        <v>3939</v>
      </c>
      <c r="AK116" s="212" t="s">
        <v>3834</v>
      </c>
      <c r="AL116" s="212" t="s">
        <v>1642</v>
      </c>
      <c r="AM116" s="209"/>
      <c r="AN116" s="209"/>
      <c r="AO116" s="209"/>
      <c r="AP116" s="252"/>
    </row>
    <row r="117" spans="1:42" ht="115.5" thickBot="1">
      <c r="A117" s="251">
        <v>16</v>
      </c>
      <c r="B117" s="210" t="s">
        <v>3820</v>
      </c>
      <c r="C117" s="253" t="s">
        <v>4791</v>
      </c>
      <c r="D117" s="209"/>
      <c r="E117" s="254" t="s">
        <v>3837</v>
      </c>
      <c r="F117" s="12" t="s">
        <v>699</v>
      </c>
      <c r="G117" s="237" t="s">
        <v>4275</v>
      </c>
      <c r="H117" s="238" t="s">
        <v>4276</v>
      </c>
      <c r="I117" s="214" t="s">
        <v>4691</v>
      </c>
      <c r="J117" s="214">
        <v>1</v>
      </c>
      <c r="K117" s="255" t="s">
        <v>4792</v>
      </c>
      <c r="L117" s="253">
        <v>9848332033</v>
      </c>
      <c r="M117" s="209"/>
      <c r="N117" s="209"/>
      <c r="O117" s="214">
        <v>90.754716981132077</v>
      </c>
      <c r="P117" s="209"/>
      <c r="Q117" s="253" t="s">
        <v>4746</v>
      </c>
      <c r="R117" s="10" t="s">
        <v>51</v>
      </c>
      <c r="S117" s="10" t="s">
        <v>51</v>
      </c>
      <c r="T117" s="10" t="s">
        <v>51</v>
      </c>
      <c r="U117" s="209"/>
      <c r="V117" s="209"/>
      <c r="W117" s="209"/>
      <c r="X117" s="209"/>
      <c r="Y117" s="209"/>
      <c r="Z117" s="209"/>
      <c r="AA117" s="209"/>
      <c r="AB117" s="209"/>
      <c r="AC117" s="209"/>
      <c r="AD117" s="209"/>
      <c r="AE117" s="254" t="s">
        <v>4793</v>
      </c>
      <c r="AF117" s="254" t="s">
        <v>4794</v>
      </c>
      <c r="AG117" s="254" t="s">
        <v>4795</v>
      </c>
      <c r="AH117" s="253" t="s">
        <v>4796</v>
      </c>
      <c r="AI117" s="254">
        <v>9848332033</v>
      </c>
      <c r="AJ117" s="254" t="s">
        <v>150</v>
      </c>
      <c r="AK117" s="254" t="s">
        <v>3834</v>
      </c>
      <c r="AL117" s="254" t="s">
        <v>1642</v>
      </c>
      <c r="AM117" s="209"/>
      <c r="AN117" s="209"/>
      <c r="AO117" s="209"/>
      <c r="AP117" s="252"/>
    </row>
    <row r="118" spans="1:42" ht="141" thickBot="1">
      <c r="A118" s="251">
        <v>17</v>
      </c>
      <c r="B118" s="210" t="s">
        <v>3820</v>
      </c>
      <c r="C118" s="258" t="s">
        <v>4797</v>
      </c>
      <c r="D118" s="209"/>
      <c r="E118" s="254" t="s">
        <v>3837</v>
      </c>
      <c r="F118" s="12" t="s">
        <v>699</v>
      </c>
      <c r="G118" s="237" t="s">
        <v>4275</v>
      </c>
      <c r="H118" s="238" t="s">
        <v>4276</v>
      </c>
      <c r="I118" s="214" t="s">
        <v>4691</v>
      </c>
      <c r="J118" s="214">
        <v>1</v>
      </c>
      <c r="K118" s="255" t="s">
        <v>4798</v>
      </c>
      <c r="L118" s="258">
        <v>8790224320</v>
      </c>
      <c r="M118" s="209"/>
      <c r="N118" s="209"/>
      <c r="O118" s="214">
        <v>95.283018867924525</v>
      </c>
      <c r="P118" s="209"/>
      <c r="Q118" s="258" t="s">
        <v>4753</v>
      </c>
      <c r="R118" s="10" t="s">
        <v>51</v>
      </c>
      <c r="S118" s="10" t="s">
        <v>51</v>
      </c>
      <c r="T118" s="10" t="s">
        <v>51</v>
      </c>
      <c r="U118" s="209"/>
      <c r="V118" s="209"/>
      <c r="W118" s="209"/>
      <c r="X118" s="209"/>
      <c r="Y118" s="209"/>
      <c r="Z118" s="209"/>
      <c r="AA118" s="209"/>
      <c r="AB118" s="209"/>
      <c r="AC118" s="209"/>
      <c r="AD118" s="209"/>
      <c r="AE118" s="259" t="s">
        <v>4799</v>
      </c>
      <c r="AF118" s="259" t="s">
        <v>4800</v>
      </c>
      <c r="AG118" s="259" t="s">
        <v>4801</v>
      </c>
      <c r="AH118" s="258" t="s">
        <v>4802</v>
      </c>
      <c r="AI118" s="259">
        <v>8500245620</v>
      </c>
      <c r="AJ118" s="259" t="s">
        <v>4803</v>
      </c>
      <c r="AK118" s="254" t="s">
        <v>3834</v>
      </c>
      <c r="AL118" s="254" t="s">
        <v>1642</v>
      </c>
      <c r="AM118" s="209"/>
      <c r="AN118" s="209"/>
      <c r="AO118" s="209"/>
      <c r="AP118" s="252"/>
    </row>
    <row r="119" spans="1:42" ht="141" thickBot="1">
      <c r="A119" s="251">
        <v>18</v>
      </c>
      <c r="B119" s="210" t="s">
        <v>3820</v>
      </c>
      <c r="C119" s="219" t="s">
        <v>4804</v>
      </c>
      <c r="D119" s="209"/>
      <c r="E119" s="220" t="s">
        <v>3837</v>
      </c>
      <c r="F119" s="12" t="s">
        <v>699</v>
      </c>
      <c r="G119" s="237" t="s">
        <v>4275</v>
      </c>
      <c r="H119" s="238" t="s">
        <v>4276</v>
      </c>
      <c r="I119" s="214" t="s">
        <v>4691</v>
      </c>
      <c r="J119" s="214">
        <v>1</v>
      </c>
      <c r="K119" s="211" t="s">
        <v>4805</v>
      </c>
      <c r="L119" s="219">
        <v>9110509497</v>
      </c>
      <c r="M119" s="209"/>
      <c r="N119" s="209"/>
      <c r="O119" s="214">
        <v>87.735849056603783</v>
      </c>
      <c r="P119" s="209"/>
      <c r="Q119" s="219" t="s">
        <v>4753</v>
      </c>
      <c r="R119" s="10" t="s">
        <v>51</v>
      </c>
      <c r="S119" s="10" t="s">
        <v>51</v>
      </c>
      <c r="T119" s="10" t="s">
        <v>51</v>
      </c>
      <c r="U119" s="209"/>
      <c r="V119" s="209"/>
      <c r="W119" s="209"/>
      <c r="X119" s="209"/>
      <c r="Y119" s="209"/>
      <c r="Z119" s="209"/>
      <c r="AA119" s="209"/>
      <c r="AB119" s="209"/>
      <c r="AC119" s="209"/>
      <c r="AD119" s="209"/>
      <c r="AE119" s="220" t="s">
        <v>4806</v>
      </c>
      <c r="AF119" s="220" t="s">
        <v>2951</v>
      </c>
      <c r="AG119" s="220" t="s">
        <v>4807</v>
      </c>
      <c r="AH119" s="219" t="s">
        <v>4808</v>
      </c>
      <c r="AI119" s="220">
        <v>9440026259</v>
      </c>
      <c r="AJ119" s="220" t="s">
        <v>4076</v>
      </c>
      <c r="AK119" s="220" t="s">
        <v>3834</v>
      </c>
      <c r="AL119" s="220" t="s">
        <v>1642</v>
      </c>
      <c r="AM119" s="209"/>
      <c r="AN119" s="209"/>
      <c r="AO119" s="209"/>
      <c r="AP119" s="252"/>
    </row>
    <row r="120" spans="1:42" ht="128.25" thickBot="1">
      <c r="A120" s="251">
        <v>19</v>
      </c>
      <c r="B120" s="210" t="s">
        <v>3820</v>
      </c>
      <c r="C120" s="211" t="s">
        <v>4809</v>
      </c>
      <c r="D120" s="209"/>
      <c r="E120" s="212" t="s">
        <v>3837</v>
      </c>
      <c r="F120" s="12" t="s">
        <v>699</v>
      </c>
      <c r="G120" s="237" t="s">
        <v>4275</v>
      </c>
      <c r="H120" s="238" t="s">
        <v>4276</v>
      </c>
      <c r="I120" s="214" t="s">
        <v>4691</v>
      </c>
      <c r="J120" s="214">
        <v>1</v>
      </c>
      <c r="K120" s="211" t="s">
        <v>4810</v>
      </c>
      <c r="L120" s="211">
        <v>9866292165</v>
      </c>
      <c r="M120" s="209"/>
      <c r="N120" s="209"/>
      <c r="O120" s="214">
        <v>90.57</v>
      </c>
      <c r="P120" s="209"/>
      <c r="Q120" s="211" t="s">
        <v>4753</v>
      </c>
      <c r="R120" s="10" t="s">
        <v>51</v>
      </c>
      <c r="S120" s="10" t="s">
        <v>51</v>
      </c>
      <c r="T120" s="10" t="s">
        <v>51</v>
      </c>
      <c r="U120" s="209"/>
      <c r="V120" s="209"/>
      <c r="W120" s="209"/>
      <c r="X120" s="209"/>
      <c r="Y120" s="209"/>
      <c r="Z120" s="209"/>
      <c r="AA120" s="209"/>
      <c r="AB120" s="209"/>
      <c r="AC120" s="209"/>
      <c r="AD120" s="209"/>
      <c r="AE120" s="212" t="s">
        <v>4811</v>
      </c>
      <c r="AF120" s="212" t="s">
        <v>4812</v>
      </c>
      <c r="AG120" s="212" t="s">
        <v>4813</v>
      </c>
      <c r="AH120" s="211" t="s">
        <v>4814</v>
      </c>
      <c r="AI120" s="212">
        <v>9441864318</v>
      </c>
      <c r="AJ120" s="212" t="s">
        <v>4399</v>
      </c>
      <c r="AK120" s="212" t="s">
        <v>3834</v>
      </c>
      <c r="AL120" s="212" t="s">
        <v>1642</v>
      </c>
      <c r="AM120" s="209"/>
      <c r="AN120" s="209"/>
      <c r="AO120" s="209"/>
      <c r="AP120" s="252"/>
    </row>
    <row r="121" spans="1:42" ht="114.75" thickBot="1">
      <c r="A121" s="251">
        <v>20</v>
      </c>
      <c r="B121" s="210" t="s">
        <v>3820</v>
      </c>
      <c r="C121" s="211" t="s">
        <v>4815</v>
      </c>
      <c r="D121" s="209"/>
      <c r="E121" s="212" t="s">
        <v>3837</v>
      </c>
      <c r="F121" s="12" t="s">
        <v>699</v>
      </c>
      <c r="G121" s="237" t="s">
        <v>4275</v>
      </c>
      <c r="H121" s="238" t="s">
        <v>4276</v>
      </c>
      <c r="I121" s="214" t="s">
        <v>4691</v>
      </c>
      <c r="J121" s="214">
        <v>1</v>
      </c>
      <c r="K121" s="242" t="s">
        <v>4816</v>
      </c>
      <c r="L121" s="211">
        <v>9177231488</v>
      </c>
      <c r="M121" s="209"/>
      <c r="N121" s="209"/>
      <c r="O121" s="214">
        <v>97.169811320754718</v>
      </c>
      <c r="P121" s="209"/>
      <c r="Q121" s="258" t="s">
        <v>4753</v>
      </c>
      <c r="R121" s="10" t="s">
        <v>51</v>
      </c>
      <c r="S121" s="10" t="s">
        <v>51</v>
      </c>
      <c r="T121" s="10" t="s">
        <v>51</v>
      </c>
      <c r="U121" s="209"/>
      <c r="V121" s="209"/>
      <c r="W121" s="209"/>
      <c r="X121" s="209"/>
      <c r="Y121" s="209"/>
      <c r="Z121" s="209"/>
      <c r="AA121" s="209"/>
      <c r="AB121" s="209"/>
      <c r="AC121" s="209"/>
      <c r="AD121" s="209"/>
      <c r="AE121" s="212" t="s">
        <v>4817</v>
      </c>
      <c r="AF121" s="212" t="s">
        <v>1448</v>
      </c>
      <c r="AG121" s="212" t="s">
        <v>4818</v>
      </c>
      <c r="AH121" s="211" t="s">
        <v>4819</v>
      </c>
      <c r="AI121" s="212">
        <v>9949820661</v>
      </c>
      <c r="AJ121" s="212" t="s">
        <v>4820</v>
      </c>
      <c r="AK121" s="212" t="s">
        <v>3834</v>
      </c>
      <c r="AL121" s="212" t="s">
        <v>1642</v>
      </c>
      <c r="AM121" s="209"/>
      <c r="AN121" s="209"/>
      <c r="AO121" s="209"/>
      <c r="AP121" s="252"/>
    </row>
    <row r="122" spans="1:42" ht="128.25" thickBot="1">
      <c r="A122" s="251">
        <v>21</v>
      </c>
      <c r="B122" s="210" t="s">
        <v>3820</v>
      </c>
      <c r="C122" s="211" t="s">
        <v>4821</v>
      </c>
      <c r="D122" s="209"/>
      <c r="E122" s="212" t="s">
        <v>3837</v>
      </c>
      <c r="F122" s="12" t="s">
        <v>699</v>
      </c>
      <c r="G122" s="237" t="s">
        <v>4275</v>
      </c>
      <c r="H122" s="238" t="s">
        <v>4276</v>
      </c>
      <c r="I122" s="214" t="s">
        <v>4691</v>
      </c>
      <c r="J122" s="214">
        <v>1</v>
      </c>
      <c r="K122" s="242" t="s">
        <v>4822</v>
      </c>
      <c r="L122" s="211">
        <v>8618755812</v>
      </c>
      <c r="M122" s="209"/>
      <c r="N122" s="209"/>
      <c r="O122" s="214">
        <v>67.166666666666657</v>
      </c>
      <c r="P122" s="209"/>
      <c r="Q122" s="211" t="s">
        <v>4545</v>
      </c>
      <c r="R122" s="10" t="s">
        <v>51</v>
      </c>
      <c r="S122" s="10" t="s">
        <v>51</v>
      </c>
      <c r="T122" s="10" t="s">
        <v>51</v>
      </c>
      <c r="U122" s="209"/>
      <c r="V122" s="209"/>
      <c r="W122" s="209"/>
      <c r="X122" s="209"/>
      <c r="Y122" s="209"/>
      <c r="Z122" s="209"/>
      <c r="AA122" s="209"/>
      <c r="AB122" s="209"/>
      <c r="AC122" s="209"/>
      <c r="AD122" s="209"/>
      <c r="AE122" s="212" t="s">
        <v>4823</v>
      </c>
      <c r="AF122" s="212" t="s">
        <v>409</v>
      </c>
      <c r="AG122" s="212" t="s">
        <v>4824</v>
      </c>
      <c r="AH122" s="211" t="s">
        <v>4825</v>
      </c>
      <c r="AI122" s="212">
        <v>9448067715</v>
      </c>
      <c r="AJ122" s="212" t="s">
        <v>3902</v>
      </c>
      <c r="AK122" s="212" t="s">
        <v>3834</v>
      </c>
      <c r="AL122" s="212" t="s">
        <v>1642</v>
      </c>
      <c r="AM122" s="209"/>
      <c r="AN122" s="209"/>
      <c r="AO122" s="209"/>
      <c r="AP122" s="252"/>
    </row>
    <row r="123" spans="1:42" ht="141" thickBot="1">
      <c r="A123" s="251">
        <v>22</v>
      </c>
      <c r="B123" s="210" t="s">
        <v>3820</v>
      </c>
      <c r="C123" s="211" t="s">
        <v>4826</v>
      </c>
      <c r="D123" s="209"/>
      <c r="E123" s="212" t="s">
        <v>4827</v>
      </c>
      <c r="F123" s="12" t="s">
        <v>699</v>
      </c>
      <c r="G123" s="237" t="s">
        <v>4275</v>
      </c>
      <c r="H123" s="238" t="s">
        <v>4276</v>
      </c>
      <c r="I123" s="214" t="s">
        <v>4691</v>
      </c>
      <c r="J123" s="214">
        <v>1</v>
      </c>
      <c r="K123" s="242" t="s">
        <v>4828</v>
      </c>
      <c r="L123" s="211">
        <v>9457720094</v>
      </c>
      <c r="M123" s="209"/>
      <c r="N123" s="209"/>
      <c r="O123" s="214">
        <v>69.333333333333343</v>
      </c>
      <c r="P123" s="209"/>
      <c r="Q123" s="211" t="s">
        <v>3828</v>
      </c>
      <c r="R123" s="10" t="s">
        <v>51</v>
      </c>
      <c r="S123" s="10" t="s">
        <v>51</v>
      </c>
      <c r="T123" s="10" t="s">
        <v>51</v>
      </c>
      <c r="U123" s="209"/>
      <c r="V123" s="209"/>
      <c r="W123" s="209"/>
      <c r="X123" s="209"/>
      <c r="Y123" s="209"/>
      <c r="Z123" s="209"/>
      <c r="AA123" s="209"/>
      <c r="AB123" s="209"/>
      <c r="AC123" s="209"/>
      <c r="AD123" s="209"/>
      <c r="AE123" s="212" t="s">
        <v>4829</v>
      </c>
      <c r="AF123" s="212" t="s">
        <v>4830</v>
      </c>
      <c r="AG123" s="212" t="s">
        <v>4831</v>
      </c>
      <c r="AH123" s="211" t="s">
        <v>4832</v>
      </c>
      <c r="AI123" s="212">
        <v>8445449714</v>
      </c>
      <c r="AJ123" s="212" t="s">
        <v>4833</v>
      </c>
      <c r="AK123" s="212" t="s">
        <v>4009</v>
      </c>
      <c r="AL123" s="212" t="s">
        <v>1642</v>
      </c>
      <c r="AM123" s="209"/>
      <c r="AN123" s="209"/>
      <c r="AO123" s="209"/>
      <c r="AP123" s="252"/>
    </row>
    <row r="124" spans="1:42" ht="153.75" thickBot="1">
      <c r="A124" s="251">
        <v>23</v>
      </c>
      <c r="B124" s="210" t="s">
        <v>3820</v>
      </c>
      <c r="C124" s="211" t="s">
        <v>4834</v>
      </c>
      <c r="D124" s="209"/>
      <c r="E124" s="212" t="s">
        <v>3823</v>
      </c>
      <c r="F124" s="12" t="s">
        <v>699</v>
      </c>
      <c r="G124" s="237" t="s">
        <v>4275</v>
      </c>
      <c r="H124" s="238" t="s">
        <v>4276</v>
      </c>
      <c r="I124" s="214" t="s">
        <v>4691</v>
      </c>
      <c r="J124" s="214">
        <v>1</v>
      </c>
      <c r="K124" s="242" t="s">
        <v>4835</v>
      </c>
      <c r="L124" s="211">
        <v>7899181050</v>
      </c>
      <c r="M124" s="209"/>
      <c r="N124" s="209"/>
      <c r="O124" s="214">
        <v>63.666666666666671</v>
      </c>
      <c r="P124" s="209"/>
      <c r="Q124" s="211" t="s">
        <v>3897</v>
      </c>
      <c r="R124" s="10" t="s">
        <v>51</v>
      </c>
      <c r="S124" s="10" t="s">
        <v>51</v>
      </c>
      <c r="T124" s="10" t="s">
        <v>51</v>
      </c>
      <c r="U124" s="209"/>
      <c r="V124" s="209"/>
      <c r="W124" s="209"/>
      <c r="X124" s="209"/>
      <c r="Y124" s="209"/>
      <c r="Z124" s="209"/>
      <c r="AA124" s="209"/>
      <c r="AB124" s="209"/>
      <c r="AC124" s="209"/>
      <c r="AD124" s="209"/>
      <c r="AE124" s="212" t="s">
        <v>4836</v>
      </c>
      <c r="AF124" s="212" t="s">
        <v>4837</v>
      </c>
      <c r="AG124" s="212" t="s">
        <v>4838</v>
      </c>
      <c r="AH124" s="211" t="s">
        <v>4839</v>
      </c>
      <c r="AI124" s="212">
        <v>9620152804</v>
      </c>
      <c r="AJ124" s="212" t="s">
        <v>3902</v>
      </c>
      <c r="AK124" s="212" t="s">
        <v>3834</v>
      </c>
      <c r="AL124" s="212" t="s">
        <v>1642</v>
      </c>
      <c r="AM124" s="209"/>
      <c r="AN124" s="209"/>
      <c r="AO124" s="209"/>
      <c r="AP124" s="252"/>
    </row>
    <row r="125" spans="1:42" ht="179.25" thickBot="1">
      <c r="A125" s="251">
        <v>24</v>
      </c>
      <c r="B125" s="210" t="s">
        <v>3820</v>
      </c>
      <c r="C125" s="258" t="s">
        <v>4840</v>
      </c>
      <c r="D125" s="209"/>
      <c r="E125" s="259" t="s">
        <v>3837</v>
      </c>
      <c r="F125" s="12" t="s">
        <v>699</v>
      </c>
      <c r="G125" s="237" t="s">
        <v>4275</v>
      </c>
      <c r="H125" s="238" t="s">
        <v>4276</v>
      </c>
      <c r="I125" s="214" t="s">
        <v>4691</v>
      </c>
      <c r="J125" s="214">
        <v>1</v>
      </c>
      <c r="K125" s="255" t="s">
        <v>4841</v>
      </c>
      <c r="L125" s="258">
        <v>8600295161</v>
      </c>
      <c r="M125" s="209"/>
      <c r="N125" s="209"/>
      <c r="O125" s="214">
        <v>66.400000000000006</v>
      </c>
      <c r="P125" s="209"/>
      <c r="Q125" s="258" t="s">
        <v>3828</v>
      </c>
      <c r="R125" s="10" t="s">
        <v>51</v>
      </c>
      <c r="S125" s="10" t="s">
        <v>51</v>
      </c>
      <c r="T125" s="10" t="s">
        <v>51</v>
      </c>
      <c r="U125" s="209"/>
      <c r="V125" s="209"/>
      <c r="W125" s="209"/>
      <c r="X125" s="209"/>
      <c r="Y125" s="209"/>
      <c r="Z125" s="209"/>
      <c r="AA125" s="209"/>
      <c r="AB125" s="209"/>
      <c r="AC125" s="209"/>
      <c r="AD125" s="209"/>
      <c r="AE125" s="259" t="s">
        <v>4842</v>
      </c>
      <c r="AF125" s="259" t="s">
        <v>4843</v>
      </c>
      <c r="AG125" s="259" t="s">
        <v>4844</v>
      </c>
      <c r="AH125" s="258" t="s">
        <v>4845</v>
      </c>
      <c r="AI125" s="259">
        <v>7028022463</v>
      </c>
      <c r="AJ125" s="259" t="s">
        <v>4846</v>
      </c>
      <c r="AK125" s="259" t="s">
        <v>3834</v>
      </c>
      <c r="AL125" s="259" t="s">
        <v>1642</v>
      </c>
      <c r="AM125" s="209"/>
      <c r="AN125" s="209"/>
      <c r="AO125" s="209"/>
      <c r="AP125" s="252"/>
    </row>
    <row r="126" spans="1:42" ht="141" thickBot="1">
      <c r="A126" s="251">
        <v>25</v>
      </c>
      <c r="B126" s="210" t="s">
        <v>3820</v>
      </c>
      <c r="C126" s="211" t="s">
        <v>4847</v>
      </c>
      <c r="D126" s="209"/>
      <c r="E126" s="212" t="s">
        <v>3837</v>
      </c>
      <c r="F126" s="12" t="s">
        <v>699</v>
      </c>
      <c r="G126" s="237" t="s">
        <v>4275</v>
      </c>
      <c r="H126" s="238" t="s">
        <v>4276</v>
      </c>
      <c r="I126" s="214" t="s">
        <v>4691</v>
      </c>
      <c r="J126" s="214">
        <v>1</v>
      </c>
      <c r="K126" s="242" t="s">
        <v>4848</v>
      </c>
      <c r="L126" s="211">
        <v>9028561031</v>
      </c>
      <c r="M126" s="209"/>
      <c r="N126" s="209"/>
      <c r="O126" s="214">
        <v>67.384615384615387</v>
      </c>
      <c r="P126" s="209"/>
      <c r="Q126" s="211" t="s">
        <v>4849</v>
      </c>
      <c r="R126" s="10" t="s">
        <v>51</v>
      </c>
      <c r="S126" s="10" t="s">
        <v>51</v>
      </c>
      <c r="T126" s="10" t="s">
        <v>51</v>
      </c>
      <c r="U126" s="209"/>
      <c r="V126" s="209"/>
      <c r="W126" s="209"/>
      <c r="X126" s="209"/>
      <c r="Y126" s="209"/>
      <c r="Z126" s="209"/>
      <c r="AA126" s="209"/>
      <c r="AB126" s="209"/>
      <c r="AC126" s="209"/>
      <c r="AD126" s="209"/>
      <c r="AE126" s="212" t="s">
        <v>4850</v>
      </c>
      <c r="AF126" s="212" t="s">
        <v>4851</v>
      </c>
      <c r="AG126" s="212" t="s">
        <v>4852</v>
      </c>
      <c r="AH126" s="211" t="s">
        <v>4853</v>
      </c>
      <c r="AI126" s="212">
        <v>9890520831</v>
      </c>
      <c r="AJ126" s="212" t="s">
        <v>4009</v>
      </c>
      <c r="AK126" s="212" t="s">
        <v>4009</v>
      </c>
      <c r="AL126" s="212" t="s">
        <v>1642</v>
      </c>
      <c r="AM126" s="209"/>
      <c r="AN126" s="209"/>
      <c r="AO126" s="209"/>
      <c r="AP126" s="252"/>
    </row>
    <row r="127" spans="1:42" ht="141" thickBot="1">
      <c r="A127" s="251">
        <v>26</v>
      </c>
      <c r="B127" s="210" t="s">
        <v>3820</v>
      </c>
      <c r="C127" s="211" t="s">
        <v>4854</v>
      </c>
      <c r="D127" s="209"/>
      <c r="E127" s="212" t="s">
        <v>3837</v>
      </c>
      <c r="F127" s="12" t="s">
        <v>699</v>
      </c>
      <c r="G127" s="237" t="s">
        <v>4275</v>
      </c>
      <c r="H127" s="238" t="s">
        <v>4276</v>
      </c>
      <c r="I127" s="214" t="s">
        <v>4691</v>
      </c>
      <c r="J127" s="214">
        <v>1</v>
      </c>
      <c r="K127" s="211" t="s">
        <v>4855</v>
      </c>
      <c r="L127" s="211"/>
      <c r="M127" s="209"/>
      <c r="N127" s="209"/>
      <c r="O127" s="214">
        <v>97.169811320754718</v>
      </c>
      <c r="P127" s="209"/>
      <c r="Q127" s="211" t="s">
        <v>3926</v>
      </c>
      <c r="R127" s="10" t="s">
        <v>51</v>
      </c>
      <c r="S127" s="10" t="s">
        <v>51</v>
      </c>
      <c r="T127" s="10" t="s">
        <v>51</v>
      </c>
      <c r="U127" s="209"/>
      <c r="V127" s="209"/>
      <c r="W127" s="209"/>
      <c r="X127" s="209"/>
      <c r="Y127" s="209"/>
      <c r="Z127" s="209"/>
      <c r="AA127" s="209"/>
      <c r="AB127" s="209"/>
      <c r="AC127" s="209"/>
      <c r="AD127" s="209"/>
      <c r="AE127" s="212" t="s">
        <v>4856</v>
      </c>
      <c r="AF127" s="212" t="s">
        <v>4857</v>
      </c>
      <c r="AG127" s="212" t="s">
        <v>4858</v>
      </c>
      <c r="AH127" s="211" t="s">
        <v>4859</v>
      </c>
      <c r="AI127" s="212">
        <v>8978749893</v>
      </c>
      <c r="AJ127" s="212" t="s">
        <v>4399</v>
      </c>
      <c r="AK127" s="212" t="s">
        <v>3834</v>
      </c>
      <c r="AL127" s="212" t="s">
        <v>1642</v>
      </c>
      <c r="AM127" s="209"/>
      <c r="AN127" s="209"/>
      <c r="AO127" s="209"/>
      <c r="AP127" s="252"/>
    </row>
    <row r="128" spans="1:42" ht="141" thickBot="1">
      <c r="A128" s="251">
        <v>27</v>
      </c>
      <c r="B128" s="210" t="s">
        <v>3820</v>
      </c>
      <c r="C128" s="211" t="s">
        <v>4860</v>
      </c>
      <c r="D128" s="209"/>
      <c r="E128" s="212" t="s">
        <v>3837</v>
      </c>
      <c r="F128" s="12" t="s">
        <v>699</v>
      </c>
      <c r="G128" s="237" t="s">
        <v>4275</v>
      </c>
      <c r="H128" s="238" t="s">
        <v>4276</v>
      </c>
      <c r="I128" s="214" t="s">
        <v>4691</v>
      </c>
      <c r="J128" s="214">
        <v>1</v>
      </c>
      <c r="K128" s="242" t="s">
        <v>4861</v>
      </c>
      <c r="L128" s="211">
        <v>8978784492</v>
      </c>
      <c r="M128" s="209"/>
      <c r="N128" s="209"/>
      <c r="O128" s="214">
        <v>81.886792452830193</v>
      </c>
      <c r="P128" s="209"/>
      <c r="Q128" s="258" t="s">
        <v>4753</v>
      </c>
      <c r="R128" s="10" t="s">
        <v>51</v>
      </c>
      <c r="S128" s="10" t="s">
        <v>51</v>
      </c>
      <c r="T128" s="10" t="s">
        <v>51</v>
      </c>
      <c r="U128" s="209"/>
      <c r="V128" s="209"/>
      <c r="W128" s="209"/>
      <c r="X128" s="209"/>
      <c r="Y128" s="209"/>
      <c r="Z128" s="209"/>
      <c r="AA128" s="209"/>
      <c r="AB128" s="209"/>
      <c r="AC128" s="209"/>
      <c r="AD128" s="209"/>
      <c r="AE128" s="212" t="s">
        <v>4862</v>
      </c>
      <c r="AF128" s="212" t="s">
        <v>587</v>
      </c>
      <c r="AG128" s="212" t="s">
        <v>4863</v>
      </c>
      <c r="AH128" s="211" t="s">
        <v>4864</v>
      </c>
      <c r="AI128" s="212">
        <v>9885884136</v>
      </c>
      <c r="AJ128" s="212" t="s">
        <v>4865</v>
      </c>
      <c r="AK128" s="212" t="s">
        <v>3834</v>
      </c>
      <c r="AL128" s="212" t="s">
        <v>1642</v>
      </c>
      <c r="AM128" s="209"/>
      <c r="AN128" s="209"/>
      <c r="AO128" s="209"/>
      <c r="AP128" s="252"/>
    </row>
    <row r="129" spans="1:42" ht="115.5" thickBot="1">
      <c r="A129" s="251">
        <v>28</v>
      </c>
      <c r="B129" s="210" t="s">
        <v>3820</v>
      </c>
      <c r="C129" s="253" t="s">
        <v>4866</v>
      </c>
      <c r="D129" s="209"/>
      <c r="E129" s="254" t="s">
        <v>3837</v>
      </c>
      <c r="F129" s="12" t="s">
        <v>699</v>
      </c>
      <c r="G129" s="237" t="s">
        <v>4275</v>
      </c>
      <c r="H129" s="238" t="s">
        <v>4276</v>
      </c>
      <c r="I129" s="214" t="s">
        <v>4691</v>
      </c>
      <c r="J129" s="214">
        <v>1</v>
      </c>
      <c r="K129" s="255" t="s">
        <v>4867</v>
      </c>
      <c r="L129" s="253">
        <v>9440846456</v>
      </c>
      <c r="M129" s="209"/>
      <c r="N129" s="209"/>
      <c r="O129" s="214">
        <v>69.433962264150935</v>
      </c>
      <c r="P129" s="209"/>
      <c r="Q129" s="253" t="s">
        <v>4746</v>
      </c>
      <c r="R129" s="10" t="s">
        <v>51</v>
      </c>
      <c r="S129" s="10" t="s">
        <v>51</v>
      </c>
      <c r="T129" s="10" t="s">
        <v>51</v>
      </c>
      <c r="U129" s="209"/>
      <c r="V129" s="209"/>
      <c r="W129" s="209"/>
      <c r="X129" s="209"/>
      <c r="Y129" s="209"/>
      <c r="Z129" s="209"/>
      <c r="AA129" s="209"/>
      <c r="AB129" s="209"/>
      <c r="AC129" s="209"/>
      <c r="AD129" s="209"/>
      <c r="AE129" s="254" t="s">
        <v>4868</v>
      </c>
      <c r="AF129" s="254" t="s">
        <v>4869</v>
      </c>
      <c r="AG129" s="254" t="s">
        <v>4870</v>
      </c>
      <c r="AH129" s="253" t="s">
        <v>4871</v>
      </c>
      <c r="AI129" s="254">
        <v>9885341000</v>
      </c>
      <c r="AJ129" s="254" t="s">
        <v>4872</v>
      </c>
      <c r="AK129" s="254" t="s">
        <v>3834</v>
      </c>
      <c r="AL129" s="254" t="s">
        <v>1642</v>
      </c>
      <c r="AM129" s="209"/>
      <c r="AN129" s="209"/>
      <c r="AO129" s="209"/>
      <c r="AP129" s="252"/>
    </row>
    <row r="130" spans="1:42" ht="243" thickBot="1">
      <c r="A130" s="251">
        <v>29</v>
      </c>
      <c r="B130" s="210" t="s">
        <v>3820</v>
      </c>
      <c r="C130" s="258" t="s">
        <v>4873</v>
      </c>
      <c r="D130" s="209"/>
      <c r="E130" s="259" t="s">
        <v>3823</v>
      </c>
      <c r="F130" s="12" t="s">
        <v>699</v>
      </c>
      <c r="G130" s="237" t="s">
        <v>4275</v>
      </c>
      <c r="H130" s="238" t="s">
        <v>4276</v>
      </c>
      <c r="I130" s="214" t="s">
        <v>4691</v>
      </c>
      <c r="J130" s="214">
        <v>1</v>
      </c>
      <c r="K130" s="255" t="s">
        <v>4874</v>
      </c>
      <c r="L130" s="258">
        <v>9901005817</v>
      </c>
      <c r="M130" s="209"/>
      <c r="N130" s="209"/>
      <c r="O130" s="214">
        <v>68.400000000000006</v>
      </c>
      <c r="P130" s="209"/>
      <c r="Q130" s="258" t="s">
        <v>3828</v>
      </c>
      <c r="R130" s="10" t="s">
        <v>51</v>
      </c>
      <c r="S130" s="10" t="s">
        <v>51</v>
      </c>
      <c r="T130" s="10" t="s">
        <v>51</v>
      </c>
      <c r="U130" s="209"/>
      <c r="V130" s="209"/>
      <c r="W130" s="209"/>
      <c r="X130" s="209"/>
      <c r="Y130" s="209"/>
      <c r="Z130" s="209"/>
      <c r="AA130" s="209"/>
      <c r="AB130" s="209"/>
      <c r="AC130" s="209"/>
      <c r="AD130" s="209"/>
      <c r="AE130" s="259" t="s">
        <v>4875</v>
      </c>
      <c r="AF130" s="259" t="s">
        <v>4876</v>
      </c>
      <c r="AG130" s="259" t="s">
        <v>4877</v>
      </c>
      <c r="AH130" s="258" t="s">
        <v>4878</v>
      </c>
      <c r="AI130" s="259">
        <v>9945012582</v>
      </c>
      <c r="AJ130" s="259" t="s">
        <v>3939</v>
      </c>
      <c r="AK130" s="259" t="s">
        <v>3834</v>
      </c>
      <c r="AL130" s="259" t="s">
        <v>1642</v>
      </c>
      <c r="AM130" s="209"/>
      <c r="AN130" s="209"/>
      <c r="AO130" s="209"/>
      <c r="AP130" s="252"/>
    </row>
    <row r="131" spans="1:42" ht="115.5" thickBot="1">
      <c r="A131" s="251">
        <v>30</v>
      </c>
      <c r="B131" s="210" t="s">
        <v>3820</v>
      </c>
      <c r="C131" s="253" t="s">
        <v>4879</v>
      </c>
      <c r="D131" s="209"/>
      <c r="E131" s="254" t="s">
        <v>3837</v>
      </c>
      <c r="F131" s="12" t="s">
        <v>699</v>
      </c>
      <c r="G131" s="237" t="s">
        <v>4275</v>
      </c>
      <c r="H131" s="238" t="s">
        <v>4276</v>
      </c>
      <c r="I131" s="214" t="s">
        <v>4691</v>
      </c>
      <c r="J131" s="214">
        <v>1</v>
      </c>
      <c r="K131" s="255" t="s">
        <v>4880</v>
      </c>
      <c r="L131" s="253">
        <v>9052641984</v>
      </c>
      <c r="M131" s="209"/>
      <c r="N131" s="209"/>
      <c r="O131" s="214">
        <v>96.037735849056602</v>
      </c>
      <c r="P131" s="209"/>
      <c r="Q131" s="253" t="s">
        <v>4881</v>
      </c>
      <c r="R131" s="10" t="s">
        <v>51</v>
      </c>
      <c r="S131" s="10" t="s">
        <v>51</v>
      </c>
      <c r="T131" s="10" t="s">
        <v>51</v>
      </c>
      <c r="U131" s="209"/>
      <c r="V131" s="209"/>
      <c r="W131" s="209"/>
      <c r="X131" s="209"/>
      <c r="Y131" s="209"/>
      <c r="Z131" s="209"/>
      <c r="AA131" s="209"/>
      <c r="AB131" s="209"/>
      <c r="AC131" s="209"/>
      <c r="AD131" s="209"/>
      <c r="AE131" s="254" t="s">
        <v>4882</v>
      </c>
      <c r="AF131" s="254" t="s">
        <v>4883</v>
      </c>
      <c r="AG131" s="254" t="s">
        <v>4884</v>
      </c>
      <c r="AH131" s="253" t="s">
        <v>4885</v>
      </c>
      <c r="AI131" s="254">
        <v>9573137311</v>
      </c>
      <c r="AJ131" s="254" t="s">
        <v>4076</v>
      </c>
      <c r="AK131" s="254" t="s">
        <v>3834</v>
      </c>
      <c r="AL131" s="254" t="s">
        <v>1642</v>
      </c>
      <c r="AM131" s="209"/>
      <c r="AN131" s="209"/>
      <c r="AO131" s="209"/>
      <c r="AP131" s="252"/>
    </row>
    <row r="132" spans="1:42" ht="141" thickBot="1">
      <c r="A132" s="251">
        <v>31</v>
      </c>
      <c r="B132" s="210" t="s">
        <v>3820</v>
      </c>
      <c r="C132" s="211" t="s">
        <v>4886</v>
      </c>
      <c r="D132" s="209"/>
      <c r="E132" s="212" t="s">
        <v>3837</v>
      </c>
      <c r="F132" s="12" t="s">
        <v>699</v>
      </c>
      <c r="G132" s="237" t="s">
        <v>4275</v>
      </c>
      <c r="H132" s="238" t="s">
        <v>4276</v>
      </c>
      <c r="I132" s="214" t="s">
        <v>4691</v>
      </c>
      <c r="J132" s="214">
        <v>1</v>
      </c>
      <c r="K132" s="242" t="s">
        <v>4887</v>
      </c>
      <c r="L132" s="211">
        <v>8446141717</v>
      </c>
      <c r="M132" s="209"/>
      <c r="N132" s="209"/>
      <c r="O132" s="214">
        <v>58.307692307692307</v>
      </c>
      <c r="P132" s="209"/>
      <c r="Q132" s="211" t="s">
        <v>4888</v>
      </c>
      <c r="R132" s="10" t="s">
        <v>51</v>
      </c>
      <c r="S132" s="10" t="s">
        <v>51</v>
      </c>
      <c r="T132" s="10" t="s">
        <v>51</v>
      </c>
      <c r="U132" s="209"/>
      <c r="V132" s="209"/>
      <c r="W132" s="209"/>
      <c r="X132" s="209"/>
      <c r="Y132" s="209"/>
      <c r="Z132" s="209"/>
      <c r="AA132" s="209"/>
      <c r="AB132" s="209"/>
      <c r="AC132" s="209"/>
      <c r="AD132" s="209"/>
      <c r="AE132" s="212" t="s">
        <v>4889</v>
      </c>
      <c r="AF132" s="212" t="s">
        <v>4890</v>
      </c>
      <c r="AG132" s="212" t="s">
        <v>4891</v>
      </c>
      <c r="AH132" s="211" t="s">
        <v>4892</v>
      </c>
      <c r="AI132" s="212">
        <v>9764611542</v>
      </c>
      <c r="AJ132" s="212" t="s">
        <v>4893</v>
      </c>
      <c r="AK132" s="212" t="s">
        <v>4009</v>
      </c>
      <c r="AL132" s="212" t="s">
        <v>1642</v>
      </c>
      <c r="AM132" s="209"/>
      <c r="AN132" s="209"/>
      <c r="AO132" s="209"/>
      <c r="AP132" s="252"/>
    </row>
    <row r="133" spans="1:42" ht="166.5" thickBot="1">
      <c r="A133" s="251">
        <v>32</v>
      </c>
      <c r="B133" s="210" t="s">
        <v>3820</v>
      </c>
      <c r="C133" s="211" t="s">
        <v>4894</v>
      </c>
      <c r="D133" s="209"/>
      <c r="E133" s="212" t="s">
        <v>3837</v>
      </c>
      <c r="F133" s="12" t="s">
        <v>699</v>
      </c>
      <c r="G133" s="237" t="s">
        <v>4275</v>
      </c>
      <c r="H133" s="238" t="s">
        <v>4276</v>
      </c>
      <c r="I133" s="214" t="s">
        <v>4691</v>
      </c>
      <c r="J133" s="214">
        <v>1</v>
      </c>
      <c r="K133" s="242" t="s">
        <v>4895</v>
      </c>
      <c r="L133" s="211">
        <v>8521779088</v>
      </c>
      <c r="M133" s="209"/>
      <c r="N133" s="209"/>
      <c r="O133" s="214">
        <v>58.666666666666664</v>
      </c>
      <c r="P133" s="209"/>
      <c r="Q133" s="211" t="s">
        <v>3828</v>
      </c>
      <c r="R133" s="10" t="s">
        <v>51</v>
      </c>
      <c r="S133" s="10" t="s">
        <v>51</v>
      </c>
      <c r="T133" s="10" t="s">
        <v>51</v>
      </c>
      <c r="U133" s="209"/>
      <c r="V133" s="209"/>
      <c r="W133" s="209"/>
      <c r="X133" s="209"/>
      <c r="Y133" s="209"/>
      <c r="Z133" s="209"/>
      <c r="AA133" s="209"/>
      <c r="AB133" s="209"/>
      <c r="AC133" s="209"/>
      <c r="AD133" s="209"/>
      <c r="AE133" s="212" t="s">
        <v>4896</v>
      </c>
      <c r="AF133" s="212" t="s">
        <v>4897</v>
      </c>
      <c r="AG133" s="212" t="s">
        <v>4898</v>
      </c>
      <c r="AH133" s="211" t="s">
        <v>4899</v>
      </c>
      <c r="AI133" s="212">
        <v>9708577300</v>
      </c>
      <c r="AJ133" s="212" t="s">
        <v>3884</v>
      </c>
      <c r="AK133" s="212" t="s">
        <v>3834</v>
      </c>
      <c r="AL133" s="212" t="s">
        <v>1642</v>
      </c>
      <c r="AM133" s="209"/>
      <c r="AN133" s="209"/>
      <c r="AO133" s="209"/>
      <c r="AP133" s="252"/>
    </row>
    <row r="134" spans="1:42" ht="115.5" thickBot="1">
      <c r="A134" s="251">
        <v>33</v>
      </c>
      <c r="B134" s="210" t="s">
        <v>3820</v>
      </c>
      <c r="C134" s="253" t="s">
        <v>4900</v>
      </c>
      <c r="D134" s="209"/>
      <c r="E134" s="254" t="s">
        <v>3823</v>
      </c>
      <c r="F134" s="12" t="s">
        <v>699</v>
      </c>
      <c r="G134" s="237" t="s">
        <v>4275</v>
      </c>
      <c r="H134" s="238" t="s">
        <v>4276</v>
      </c>
      <c r="I134" s="214" t="s">
        <v>4691</v>
      </c>
      <c r="J134" s="214">
        <v>1</v>
      </c>
      <c r="K134" s="255" t="s">
        <v>4901</v>
      </c>
      <c r="L134" s="253">
        <v>9206842787</v>
      </c>
      <c r="M134" s="209"/>
      <c r="N134" s="209"/>
      <c r="O134" s="214">
        <v>79.5</v>
      </c>
      <c r="P134" s="209"/>
      <c r="Q134" s="258" t="s">
        <v>4902</v>
      </c>
      <c r="R134" s="10" t="s">
        <v>51</v>
      </c>
      <c r="S134" s="10" t="s">
        <v>51</v>
      </c>
      <c r="T134" s="10" t="s">
        <v>51</v>
      </c>
      <c r="U134" s="209"/>
      <c r="V134" s="209"/>
      <c r="W134" s="209"/>
      <c r="X134" s="209"/>
      <c r="Y134" s="209"/>
      <c r="Z134" s="209"/>
      <c r="AA134" s="209"/>
      <c r="AB134" s="209"/>
      <c r="AC134" s="209"/>
      <c r="AD134" s="209"/>
      <c r="AE134" s="254" t="s">
        <v>4903</v>
      </c>
      <c r="AF134" s="254" t="s">
        <v>4904</v>
      </c>
      <c r="AG134" s="254" t="s">
        <v>4905</v>
      </c>
      <c r="AH134" s="253" t="s">
        <v>4906</v>
      </c>
      <c r="AI134" s="254">
        <v>9743013330</v>
      </c>
      <c r="AJ134" s="254" t="s">
        <v>3939</v>
      </c>
      <c r="AK134" s="254" t="s">
        <v>3834</v>
      </c>
      <c r="AL134" s="254" t="s">
        <v>1642</v>
      </c>
      <c r="AM134" s="209"/>
      <c r="AN134" s="209"/>
      <c r="AO134" s="209"/>
      <c r="AP134" s="252"/>
    </row>
    <row r="135" spans="1:42" ht="153.75" thickBot="1">
      <c r="A135" s="251">
        <v>34</v>
      </c>
      <c r="B135" s="210" t="s">
        <v>3820</v>
      </c>
      <c r="C135" s="211" t="s">
        <v>4907</v>
      </c>
      <c r="D135" s="209"/>
      <c r="E135" s="212" t="s">
        <v>3837</v>
      </c>
      <c r="F135" s="12" t="s">
        <v>699</v>
      </c>
      <c r="G135" s="237" t="s">
        <v>4275</v>
      </c>
      <c r="H135" s="238" t="s">
        <v>4276</v>
      </c>
      <c r="I135" s="214" t="s">
        <v>4691</v>
      </c>
      <c r="J135" s="214">
        <v>1</v>
      </c>
      <c r="K135" s="242" t="s">
        <v>4908</v>
      </c>
      <c r="L135" s="211">
        <v>7899196726</v>
      </c>
      <c r="M135" s="209"/>
      <c r="N135" s="209"/>
      <c r="O135" s="214">
        <v>51</v>
      </c>
      <c r="P135" s="209"/>
      <c r="Q135" s="258" t="s">
        <v>4902</v>
      </c>
      <c r="R135" s="10" t="s">
        <v>51</v>
      </c>
      <c r="S135" s="10" t="s">
        <v>51</v>
      </c>
      <c r="T135" s="10" t="s">
        <v>51</v>
      </c>
      <c r="U135" s="209"/>
      <c r="V135" s="209"/>
      <c r="W135" s="209"/>
      <c r="X135" s="209"/>
      <c r="Y135" s="209"/>
      <c r="Z135" s="209"/>
      <c r="AA135" s="209"/>
      <c r="AB135" s="209"/>
      <c r="AC135" s="209"/>
      <c r="AD135" s="209"/>
      <c r="AE135" s="212" t="s">
        <v>4909</v>
      </c>
      <c r="AF135" s="212" t="s">
        <v>530</v>
      </c>
      <c r="AG135" s="212" t="s">
        <v>4910</v>
      </c>
      <c r="AH135" s="211" t="s">
        <v>4911</v>
      </c>
      <c r="AI135" s="212">
        <v>9738830004</v>
      </c>
      <c r="AJ135" s="212" t="s">
        <v>3912</v>
      </c>
      <c r="AK135" s="212" t="s">
        <v>3911</v>
      </c>
      <c r="AL135" s="212" t="s">
        <v>1642</v>
      </c>
      <c r="AM135" s="209"/>
      <c r="AN135" s="209"/>
      <c r="AO135" s="209"/>
      <c r="AP135" s="252"/>
    </row>
    <row r="136" spans="1:42" ht="128.25" thickBot="1">
      <c r="A136" s="251">
        <v>35</v>
      </c>
      <c r="B136" s="210" t="s">
        <v>3820</v>
      </c>
      <c r="C136" s="219" t="s">
        <v>4912</v>
      </c>
      <c r="D136" s="209"/>
      <c r="E136" s="220" t="s">
        <v>3837</v>
      </c>
      <c r="F136" s="12" t="s">
        <v>699</v>
      </c>
      <c r="G136" s="237" t="s">
        <v>4275</v>
      </c>
      <c r="H136" s="238" t="s">
        <v>4276</v>
      </c>
      <c r="I136" s="214" t="s">
        <v>4691</v>
      </c>
      <c r="J136" s="214">
        <v>1</v>
      </c>
      <c r="K136" s="242" t="s">
        <v>4913</v>
      </c>
      <c r="L136" s="219">
        <v>9994313929</v>
      </c>
      <c r="M136" s="209"/>
      <c r="N136" s="209"/>
      <c r="O136" s="214">
        <v>66.166666666666657</v>
      </c>
      <c r="P136" s="209"/>
      <c r="Q136" s="219" t="s">
        <v>4914</v>
      </c>
      <c r="R136" s="10" t="s">
        <v>51</v>
      </c>
      <c r="S136" s="10" t="s">
        <v>51</v>
      </c>
      <c r="T136" s="10" t="s">
        <v>51</v>
      </c>
      <c r="U136" s="209"/>
      <c r="V136" s="209"/>
      <c r="W136" s="209"/>
      <c r="X136" s="209"/>
      <c r="Y136" s="209"/>
      <c r="Z136" s="209"/>
      <c r="AA136" s="209"/>
      <c r="AB136" s="209"/>
      <c r="AC136" s="209"/>
      <c r="AD136" s="209"/>
      <c r="AE136" s="220" t="s">
        <v>4915</v>
      </c>
      <c r="AF136" s="220" t="s">
        <v>1583</v>
      </c>
      <c r="AG136" s="220" t="s">
        <v>4912</v>
      </c>
      <c r="AH136" s="219" t="s">
        <v>4916</v>
      </c>
      <c r="AI136" s="220">
        <v>9790560980</v>
      </c>
      <c r="AJ136" s="220" t="s">
        <v>4917</v>
      </c>
      <c r="AK136" s="220" t="s">
        <v>3912</v>
      </c>
      <c r="AL136" s="220" t="s">
        <v>1642</v>
      </c>
      <c r="AM136" s="209"/>
      <c r="AN136" s="209"/>
      <c r="AO136" s="209"/>
      <c r="AP136" s="252"/>
    </row>
    <row r="137" spans="1:42" ht="128.25" thickBot="1">
      <c r="A137" s="251">
        <v>36</v>
      </c>
      <c r="B137" s="210" t="s">
        <v>3820</v>
      </c>
      <c r="C137" s="211" t="s">
        <v>4918</v>
      </c>
      <c r="D137" s="209"/>
      <c r="E137" s="212" t="s">
        <v>3837</v>
      </c>
      <c r="F137" s="12" t="s">
        <v>699</v>
      </c>
      <c r="G137" s="237" t="s">
        <v>4275</v>
      </c>
      <c r="H137" s="238" t="s">
        <v>4276</v>
      </c>
      <c r="I137" s="214" t="s">
        <v>4691</v>
      </c>
      <c r="J137" s="214">
        <v>1</v>
      </c>
      <c r="K137" s="242" t="s">
        <v>4919</v>
      </c>
      <c r="L137" s="211">
        <v>9995581062</v>
      </c>
      <c r="M137" s="209"/>
      <c r="N137" s="209"/>
      <c r="O137" s="214">
        <v>81.416666666666671</v>
      </c>
      <c r="P137" s="209"/>
      <c r="Q137" s="211" t="s">
        <v>4920</v>
      </c>
      <c r="R137" s="10" t="s">
        <v>51</v>
      </c>
      <c r="S137" s="10" t="s">
        <v>51</v>
      </c>
      <c r="T137" s="10" t="s">
        <v>51</v>
      </c>
      <c r="U137" s="209"/>
      <c r="V137" s="209"/>
      <c r="W137" s="209"/>
      <c r="X137" s="209"/>
      <c r="Y137" s="209"/>
      <c r="Z137" s="209"/>
      <c r="AA137" s="209"/>
      <c r="AB137" s="209"/>
      <c r="AC137" s="209"/>
      <c r="AD137" s="209"/>
      <c r="AE137" s="212" t="s">
        <v>4921</v>
      </c>
      <c r="AF137" s="212" t="s">
        <v>3269</v>
      </c>
      <c r="AG137" s="212" t="s">
        <v>4922</v>
      </c>
      <c r="AH137" s="211" t="s">
        <v>4923</v>
      </c>
      <c r="AI137" s="212">
        <v>989514376</v>
      </c>
      <c r="AJ137" s="212" t="s">
        <v>4924</v>
      </c>
      <c r="AK137" s="212" t="s">
        <v>4925</v>
      </c>
      <c r="AL137" s="212" t="s">
        <v>1642</v>
      </c>
      <c r="AM137" s="209"/>
      <c r="AN137" s="209"/>
      <c r="AO137" s="209"/>
      <c r="AP137" s="252"/>
    </row>
    <row r="138" spans="1:42" ht="217.5" thickBot="1">
      <c r="A138" s="251">
        <v>37</v>
      </c>
      <c r="B138" s="210" t="s">
        <v>3820</v>
      </c>
      <c r="C138" s="211" t="s">
        <v>4926</v>
      </c>
      <c r="D138" s="209"/>
      <c r="E138" s="212" t="s">
        <v>3837</v>
      </c>
      <c r="F138" s="12" t="s">
        <v>699</v>
      </c>
      <c r="G138" s="237" t="s">
        <v>4275</v>
      </c>
      <c r="H138" s="238" t="s">
        <v>4276</v>
      </c>
      <c r="I138" s="214" t="s">
        <v>4691</v>
      </c>
      <c r="J138" s="214">
        <v>1</v>
      </c>
      <c r="K138" s="242" t="s">
        <v>4927</v>
      </c>
      <c r="L138" s="211">
        <v>9391822018</v>
      </c>
      <c r="M138" s="209"/>
      <c r="N138" s="209"/>
      <c r="O138" s="214">
        <v>77.358490566037744</v>
      </c>
      <c r="P138" s="209"/>
      <c r="Q138" s="211" t="s">
        <v>4715</v>
      </c>
      <c r="R138" s="10" t="s">
        <v>51</v>
      </c>
      <c r="S138" s="10" t="s">
        <v>51</v>
      </c>
      <c r="T138" s="10" t="s">
        <v>51</v>
      </c>
      <c r="U138" s="209"/>
      <c r="V138" s="209"/>
      <c r="W138" s="209"/>
      <c r="X138" s="209"/>
      <c r="Y138" s="209"/>
      <c r="Z138" s="209"/>
      <c r="AA138" s="209"/>
      <c r="AB138" s="209"/>
      <c r="AC138" s="209"/>
      <c r="AD138" s="209"/>
      <c r="AE138" s="212" t="s">
        <v>4928</v>
      </c>
      <c r="AF138" s="212" t="s">
        <v>4929</v>
      </c>
      <c r="AG138" s="212" t="s">
        <v>4930</v>
      </c>
      <c r="AH138" s="211" t="s">
        <v>4931</v>
      </c>
      <c r="AI138" s="212">
        <v>7730044632</v>
      </c>
      <c r="AJ138" s="212" t="s">
        <v>3863</v>
      </c>
      <c r="AK138" s="212" t="s">
        <v>3834</v>
      </c>
      <c r="AL138" s="212" t="s">
        <v>1642</v>
      </c>
      <c r="AM138" s="209"/>
      <c r="AN138" s="209"/>
      <c r="AO138" s="209"/>
      <c r="AP138" s="252"/>
    </row>
    <row r="139" spans="1:42" ht="115.5" thickBot="1">
      <c r="A139" s="251">
        <v>38</v>
      </c>
      <c r="B139" s="210" t="s">
        <v>3820</v>
      </c>
      <c r="C139" s="211" t="s">
        <v>4932</v>
      </c>
      <c r="D139" s="209"/>
      <c r="E139" s="212" t="s">
        <v>3837</v>
      </c>
      <c r="F139" s="12" t="s">
        <v>699</v>
      </c>
      <c r="G139" s="237" t="s">
        <v>4275</v>
      </c>
      <c r="H139" s="238" t="s">
        <v>4276</v>
      </c>
      <c r="I139" s="214" t="s">
        <v>4691</v>
      </c>
      <c r="J139" s="214">
        <v>1</v>
      </c>
      <c r="K139" s="242" t="s">
        <v>4933</v>
      </c>
      <c r="L139" s="211" t="s">
        <v>4934</v>
      </c>
      <c r="M139" s="209"/>
      <c r="N139" s="209"/>
      <c r="O139" s="214">
        <v>97.547169811320757</v>
      </c>
      <c r="P139" s="209"/>
      <c r="Q139" s="211" t="s">
        <v>4715</v>
      </c>
      <c r="R139" s="10" t="s">
        <v>51</v>
      </c>
      <c r="S139" s="10" t="s">
        <v>51</v>
      </c>
      <c r="T139" s="10" t="s">
        <v>51</v>
      </c>
      <c r="U139" s="209"/>
      <c r="V139" s="209"/>
      <c r="W139" s="209"/>
      <c r="X139" s="209"/>
      <c r="Y139" s="209"/>
      <c r="Z139" s="209"/>
      <c r="AA139" s="209"/>
      <c r="AB139" s="209"/>
      <c r="AC139" s="209"/>
      <c r="AD139" s="209"/>
      <c r="AE139" s="212" t="s">
        <v>4935</v>
      </c>
      <c r="AF139" s="212" t="s">
        <v>4936</v>
      </c>
      <c r="AG139" s="212" t="s">
        <v>4937</v>
      </c>
      <c r="AH139" s="211" t="s">
        <v>4938</v>
      </c>
      <c r="AI139" s="212">
        <v>9985046309</v>
      </c>
      <c r="AJ139" s="212" t="s">
        <v>4820</v>
      </c>
      <c r="AK139" s="212" t="s">
        <v>3834</v>
      </c>
      <c r="AL139" s="212" t="s">
        <v>1642</v>
      </c>
      <c r="AM139" s="209"/>
      <c r="AN139" s="209"/>
      <c r="AO139" s="209"/>
      <c r="AP139" s="252"/>
    </row>
    <row r="140" spans="1:42" ht="141" thickBot="1">
      <c r="A140" s="251">
        <v>39</v>
      </c>
      <c r="B140" s="210" t="s">
        <v>3820</v>
      </c>
      <c r="C140" s="211" t="s">
        <v>4939</v>
      </c>
      <c r="D140" s="209"/>
      <c r="E140" s="212" t="s">
        <v>3837</v>
      </c>
      <c r="F140" s="12" t="s">
        <v>699</v>
      </c>
      <c r="G140" s="237" t="s">
        <v>4275</v>
      </c>
      <c r="H140" s="238" t="s">
        <v>4276</v>
      </c>
      <c r="I140" s="214" t="s">
        <v>4691</v>
      </c>
      <c r="J140" s="214">
        <v>1</v>
      </c>
      <c r="K140" s="242" t="s">
        <v>4940</v>
      </c>
      <c r="L140" s="211">
        <v>9886057756</v>
      </c>
      <c r="M140" s="209"/>
      <c r="N140" s="209"/>
      <c r="O140" s="214">
        <v>62.333333333333329</v>
      </c>
      <c r="P140" s="209"/>
      <c r="Q140" s="211" t="s">
        <v>4941</v>
      </c>
      <c r="R140" s="10" t="s">
        <v>51</v>
      </c>
      <c r="S140" s="10" t="s">
        <v>51</v>
      </c>
      <c r="T140" s="10" t="s">
        <v>51</v>
      </c>
      <c r="U140" s="209"/>
      <c r="V140" s="209"/>
      <c r="W140" s="209"/>
      <c r="X140" s="209"/>
      <c r="Y140" s="209"/>
      <c r="Z140" s="209"/>
      <c r="AA140" s="209"/>
      <c r="AB140" s="209"/>
      <c r="AC140" s="209"/>
      <c r="AD140" s="209"/>
      <c r="AE140" s="212" t="s">
        <v>4942</v>
      </c>
      <c r="AF140" s="212" t="s">
        <v>4943</v>
      </c>
      <c r="AG140" s="212" t="s">
        <v>4944</v>
      </c>
      <c r="AH140" s="211" t="s">
        <v>4945</v>
      </c>
      <c r="AI140" s="212">
        <v>9486279360</v>
      </c>
      <c r="AJ140" s="212" t="s">
        <v>4946</v>
      </c>
      <c r="AK140" s="212" t="s">
        <v>3834</v>
      </c>
      <c r="AL140" s="212" t="s">
        <v>1642</v>
      </c>
      <c r="AM140" s="209"/>
      <c r="AN140" s="209"/>
      <c r="AO140" s="209"/>
      <c r="AP140" s="252"/>
    </row>
    <row r="141" spans="1:42" ht="128.25" thickBot="1">
      <c r="A141" s="251">
        <v>40</v>
      </c>
      <c r="B141" s="210" t="s">
        <v>3820</v>
      </c>
      <c r="C141" s="211" t="s">
        <v>4947</v>
      </c>
      <c r="D141" s="209"/>
      <c r="E141" s="212" t="s">
        <v>3837</v>
      </c>
      <c r="F141" s="12" t="s">
        <v>699</v>
      </c>
      <c r="G141" s="237" t="s">
        <v>4275</v>
      </c>
      <c r="H141" s="238" t="s">
        <v>4276</v>
      </c>
      <c r="I141" s="214" t="s">
        <v>4691</v>
      </c>
      <c r="J141" s="214">
        <v>1</v>
      </c>
      <c r="K141" s="242" t="s">
        <v>4948</v>
      </c>
      <c r="L141" s="211">
        <v>9110760471</v>
      </c>
      <c r="M141" s="209"/>
      <c r="N141" s="209"/>
      <c r="O141" s="214">
        <v>96.037735849056602</v>
      </c>
      <c r="P141" s="209"/>
      <c r="Q141" s="258" t="s">
        <v>4753</v>
      </c>
      <c r="R141" s="10" t="s">
        <v>51</v>
      </c>
      <c r="S141" s="10" t="s">
        <v>51</v>
      </c>
      <c r="T141" s="10" t="s">
        <v>51</v>
      </c>
      <c r="U141" s="209"/>
      <c r="V141" s="209"/>
      <c r="W141" s="209"/>
      <c r="X141" s="209"/>
      <c r="Y141" s="209"/>
      <c r="Z141" s="209"/>
      <c r="AA141" s="209"/>
      <c r="AB141" s="209"/>
      <c r="AC141" s="209"/>
      <c r="AD141" s="209"/>
      <c r="AE141" s="212" t="s">
        <v>4949</v>
      </c>
      <c r="AF141" s="212" t="s">
        <v>4439</v>
      </c>
      <c r="AG141" s="212" t="s">
        <v>4950</v>
      </c>
      <c r="AH141" s="211" t="s">
        <v>4951</v>
      </c>
      <c r="AI141" s="212">
        <v>9848059252</v>
      </c>
      <c r="AJ141" s="212" t="s">
        <v>4076</v>
      </c>
      <c r="AK141" s="212" t="s">
        <v>3834</v>
      </c>
      <c r="AL141" s="212" t="s">
        <v>1642</v>
      </c>
      <c r="AM141" s="209"/>
      <c r="AN141" s="209"/>
      <c r="AO141" s="209"/>
      <c r="AP141" s="252"/>
    </row>
    <row r="142" spans="1:42" ht="114.75" thickBot="1">
      <c r="A142" s="251">
        <v>41</v>
      </c>
      <c r="B142" s="210" t="s">
        <v>3820</v>
      </c>
      <c r="C142" s="211" t="s">
        <v>4952</v>
      </c>
      <c r="D142" s="209"/>
      <c r="E142" s="212" t="s">
        <v>3837</v>
      </c>
      <c r="F142" s="12" t="s">
        <v>699</v>
      </c>
      <c r="G142" s="237" t="s">
        <v>4275</v>
      </c>
      <c r="H142" s="238" t="s">
        <v>4276</v>
      </c>
      <c r="I142" s="214" t="s">
        <v>4691</v>
      </c>
      <c r="J142" s="214">
        <v>1</v>
      </c>
      <c r="K142" s="242" t="s">
        <v>4953</v>
      </c>
      <c r="L142" s="211">
        <v>8296731873</v>
      </c>
      <c r="M142" s="209"/>
      <c r="N142" s="209"/>
      <c r="O142" s="214">
        <v>87.166666666666671</v>
      </c>
      <c r="P142" s="209"/>
      <c r="Q142" s="211" t="s">
        <v>4902</v>
      </c>
      <c r="R142" s="10" t="s">
        <v>51</v>
      </c>
      <c r="S142" s="10" t="s">
        <v>51</v>
      </c>
      <c r="T142" s="10" t="s">
        <v>51</v>
      </c>
      <c r="U142" s="209"/>
      <c r="V142" s="209"/>
      <c r="W142" s="209"/>
      <c r="X142" s="209"/>
      <c r="Y142" s="209"/>
      <c r="Z142" s="209"/>
      <c r="AA142" s="209"/>
      <c r="AB142" s="209"/>
      <c r="AC142" s="209"/>
      <c r="AD142" s="209"/>
      <c r="AE142" s="212" t="s">
        <v>4954</v>
      </c>
      <c r="AF142" s="212" t="s">
        <v>4955</v>
      </c>
      <c r="AG142" s="212" t="s">
        <v>4956</v>
      </c>
      <c r="AH142" s="211" t="s">
        <v>4957</v>
      </c>
      <c r="AI142" s="212" t="s">
        <v>4958</v>
      </c>
      <c r="AJ142" s="212" t="s">
        <v>4820</v>
      </c>
      <c r="AK142" s="212" t="s">
        <v>3834</v>
      </c>
      <c r="AL142" s="212" t="s">
        <v>1642</v>
      </c>
      <c r="AM142" s="209"/>
      <c r="AN142" s="209"/>
      <c r="AO142" s="209"/>
      <c r="AP142" s="252"/>
    </row>
    <row r="143" spans="1:42" ht="192" thickBot="1">
      <c r="A143" s="251">
        <v>42</v>
      </c>
      <c r="B143" s="210" t="s">
        <v>3820</v>
      </c>
      <c r="C143" s="211" t="s">
        <v>4959</v>
      </c>
      <c r="D143" s="209"/>
      <c r="E143" s="212" t="s">
        <v>3837</v>
      </c>
      <c r="F143" s="12" t="s">
        <v>699</v>
      </c>
      <c r="G143" s="237" t="s">
        <v>4275</v>
      </c>
      <c r="H143" s="238" t="s">
        <v>4276</v>
      </c>
      <c r="I143" s="214" t="s">
        <v>4691</v>
      </c>
      <c r="J143" s="214">
        <v>1</v>
      </c>
      <c r="K143" s="242" t="s">
        <v>4960</v>
      </c>
      <c r="L143" s="211">
        <v>9705823456</v>
      </c>
      <c r="M143" s="209"/>
      <c r="N143" s="209"/>
      <c r="O143" s="214">
        <v>84.905660377358487</v>
      </c>
      <c r="P143" s="209"/>
      <c r="Q143" s="211" t="s">
        <v>4753</v>
      </c>
      <c r="R143" s="10" t="s">
        <v>51</v>
      </c>
      <c r="S143" s="10" t="s">
        <v>51</v>
      </c>
      <c r="T143" s="10" t="s">
        <v>51</v>
      </c>
      <c r="U143" s="209"/>
      <c r="V143" s="209"/>
      <c r="W143" s="209"/>
      <c r="X143" s="209"/>
      <c r="Y143" s="209"/>
      <c r="Z143" s="209"/>
      <c r="AA143" s="209"/>
      <c r="AB143" s="209"/>
      <c r="AC143" s="209"/>
      <c r="AD143" s="209"/>
      <c r="AE143" s="212" t="s">
        <v>4961</v>
      </c>
      <c r="AF143" s="212" t="s">
        <v>4962</v>
      </c>
      <c r="AG143" s="212" t="s">
        <v>4963</v>
      </c>
      <c r="AH143" s="211" t="s">
        <v>4964</v>
      </c>
      <c r="AI143" s="212">
        <v>9951523456</v>
      </c>
      <c r="AJ143" s="212" t="s">
        <v>3732</v>
      </c>
      <c r="AK143" s="212" t="s">
        <v>3834</v>
      </c>
      <c r="AL143" s="212" t="s">
        <v>1642</v>
      </c>
      <c r="AM143" s="209"/>
      <c r="AN143" s="209"/>
      <c r="AO143" s="209"/>
      <c r="AP143" s="252"/>
    </row>
    <row r="144" spans="1:42" ht="114.75" thickBot="1">
      <c r="A144" s="251">
        <v>43</v>
      </c>
      <c r="B144" s="210" t="s">
        <v>3820</v>
      </c>
      <c r="C144" s="211" t="s">
        <v>4965</v>
      </c>
      <c r="D144" s="209"/>
      <c r="E144" s="212" t="s">
        <v>3837</v>
      </c>
      <c r="F144" s="12" t="s">
        <v>699</v>
      </c>
      <c r="G144" s="237" t="s">
        <v>4275</v>
      </c>
      <c r="H144" s="238" t="s">
        <v>4276</v>
      </c>
      <c r="I144" s="214" t="s">
        <v>4691</v>
      </c>
      <c r="J144" s="214">
        <v>1</v>
      </c>
      <c r="K144" s="242" t="s">
        <v>4966</v>
      </c>
      <c r="L144" s="211">
        <v>9889068009</v>
      </c>
      <c r="M144" s="209"/>
      <c r="N144" s="209"/>
      <c r="O144" s="214">
        <v>93</v>
      </c>
      <c r="P144" s="209"/>
      <c r="Q144" s="211" t="s">
        <v>3828</v>
      </c>
      <c r="R144" s="10" t="s">
        <v>51</v>
      </c>
      <c r="S144" s="10" t="s">
        <v>51</v>
      </c>
      <c r="T144" s="10" t="s">
        <v>51</v>
      </c>
      <c r="U144" s="209"/>
      <c r="V144" s="209"/>
      <c r="W144" s="209"/>
      <c r="X144" s="209"/>
      <c r="Y144" s="209"/>
      <c r="Z144" s="209"/>
      <c r="AA144" s="209"/>
      <c r="AB144" s="209"/>
      <c r="AC144" s="209"/>
      <c r="AD144" s="209"/>
      <c r="AE144" s="212" t="s">
        <v>4967</v>
      </c>
      <c r="AF144" s="212" t="s">
        <v>4968</v>
      </c>
      <c r="AG144" s="212" t="s">
        <v>4969</v>
      </c>
      <c r="AH144" s="211" t="s">
        <v>4970</v>
      </c>
      <c r="AI144" s="212">
        <v>9415043960</v>
      </c>
      <c r="AJ144" s="212" t="s">
        <v>3884</v>
      </c>
      <c r="AK144" s="212" t="s">
        <v>3834</v>
      </c>
      <c r="AL144" s="212" t="s">
        <v>1642</v>
      </c>
      <c r="AM144" s="209"/>
      <c r="AN144" s="209"/>
      <c r="AO144" s="209"/>
      <c r="AP144" s="252"/>
    </row>
    <row r="145" spans="1:42" ht="217.5" thickBot="1">
      <c r="A145" s="251">
        <v>44</v>
      </c>
      <c r="B145" s="210" t="s">
        <v>3820</v>
      </c>
      <c r="C145" s="211" t="s">
        <v>4971</v>
      </c>
      <c r="D145" s="209"/>
      <c r="E145" s="212" t="s">
        <v>3837</v>
      </c>
      <c r="F145" s="12" t="s">
        <v>699</v>
      </c>
      <c r="G145" s="237" t="s">
        <v>4275</v>
      </c>
      <c r="H145" s="238" t="s">
        <v>4276</v>
      </c>
      <c r="I145" s="214" t="s">
        <v>4691</v>
      </c>
      <c r="J145" s="214">
        <v>1</v>
      </c>
      <c r="K145" s="242" t="s">
        <v>4972</v>
      </c>
      <c r="L145" s="211">
        <v>7619318714</v>
      </c>
      <c r="M145" s="209"/>
      <c r="N145" s="209"/>
      <c r="O145" s="214">
        <v>62.666666666666671</v>
      </c>
      <c r="P145" s="209"/>
      <c r="Q145" s="211" t="s">
        <v>4973</v>
      </c>
      <c r="R145" s="10" t="s">
        <v>51</v>
      </c>
      <c r="S145" s="10" t="s">
        <v>51</v>
      </c>
      <c r="T145" s="10" t="s">
        <v>51</v>
      </c>
      <c r="U145" s="209"/>
      <c r="V145" s="209"/>
      <c r="W145" s="209"/>
      <c r="X145" s="209"/>
      <c r="Y145" s="209"/>
      <c r="Z145" s="209"/>
      <c r="AA145" s="209"/>
      <c r="AB145" s="209"/>
      <c r="AC145" s="209"/>
      <c r="AD145" s="209"/>
      <c r="AE145" s="212" t="s">
        <v>4974</v>
      </c>
      <c r="AF145" s="212" t="s">
        <v>4975</v>
      </c>
      <c r="AG145" s="212" t="s">
        <v>4976</v>
      </c>
      <c r="AH145" s="211" t="s">
        <v>4977</v>
      </c>
      <c r="AI145" s="212">
        <v>9741722576</v>
      </c>
      <c r="AJ145" s="212" t="s">
        <v>4978</v>
      </c>
      <c r="AK145" s="212" t="s">
        <v>3834</v>
      </c>
      <c r="AL145" s="212" t="s">
        <v>1642</v>
      </c>
      <c r="AM145" s="209"/>
      <c r="AN145" s="209"/>
      <c r="AO145" s="209"/>
      <c r="AP145" s="252"/>
    </row>
    <row r="146" spans="1:42" ht="153.75" thickBot="1">
      <c r="A146" s="251">
        <v>45</v>
      </c>
      <c r="B146" s="210" t="s">
        <v>3820</v>
      </c>
      <c r="C146" s="258" t="s">
        <v>4979</v>
      </c>
      <c r="D146" s="209"/>
      <c r="E146" s="254" t="s">
        <v>3837</v>
      </c>
      <c r="F146" s="12" t="s">
        <v>699</v>
      </c>
      <c r="G146" s="237" t="s">
        <v>4275</v>
      </c>
      <c r="H146" s="238" t="s">
        <v>4276</v>
      </c>
      <c r="I146" s="214" t="s">
        <v>4691</v>
      </c>
      <c r="J146" s="214">
        <v>1</v>
      </c>
      <c r="K146" s="255" t="s">
        <v>4980</v>
      </c>
      <c r="L146" s="258">
        <v>7288924866</v>
      </c>
      <c r="M146" s="209"/>
      <c r="N146" s="209"/>
      <c r="O146" s="214">
        <v>76.79245283018868</v>
      </c>
      <c r="P146" s="209"/>
      <c r="Q146" s="258" t="s">
        <v>4753</v>
      </c>
      <c r="R146" s="10" t="s">
        <v>51</v>
      </c>
      <c r="S146" s="10" t="s">
        <v>51</v>
      </c>
      <c r="T146" s="10" t="s">
        <v>51</v>
      </c>
      <c r="U146" s="209"/>
      <c r="V146" s="209"/>
      <c r="W146" s="209"/>
      <c r="X146" s="209"/>
      <c r="Y146" s="209"/>
      <c r="Z146" s="209"/>
      <c r="AA146" s="209"/>
      <c r="AB146" s="209"/>
      <c r="AC146" s="209"/>
      <c r="AD146" s="209"/>
      <c r="AE146" s="259" t="s">
        <v>4981</v>
      </c>
      <c r="AF146" s="259" t="s">
        <v>1494</v>
      </c>
      <c r="AG146" s="259" t="s">
        <v>4982</v>
      </c>
      <c r="AH146" s="258" t="s">
        <v>4983</v>
      </c>
      <c r="AI146" s="259">
        <v>8790027696</v>
      </c>
      <c r="AJ146" s="259" t="s">
        <v>3732</v>
      </c>
      <c r="AK146" s="254" t="s">
        <v>3834</v>
      </c>
      <c r="AL146" s="254" t="s">
        <v>1642</v>
      </c>
      <c r="AM146" s="209"/>
      <c r="AN146" s="209"/>
      <c r="AO146" s="209"/>
      <c r="AP146" s="252"/>
    </row>
    <row r="147" spans="1:42" ht="114.75" thickBot="1">
      <c r="A147" s="251">
        <v>46</v>
      </c>
      <c r="B147" s="210" t="s">
        <v>3820</v>
      </c>
      <c r="C147" s="211" t="s">
        <v>4984</v>
      </c>
      <c r="D147" s="209"/>
      <c r="E147" s="212" t="s">
        <v>3837</v>
      </c>
      <c r="F147" s="12" t="s">
        <v>699</v>
      </c>
      <c r="G147" s="237" t="s">
        <v>4275</v>
      </c>
      <c r="H147" s="238" t="s">
        <v>4276</v>
      </c>
      <c r="I147" s="214" t="s">
        <v>4691</v>
      </c>
      <c r="J147" s="214">
        <v>1</v>
      </c>
      <c r="K147" s="242" t="s">
        <v>4985</v>
      </c>
      <c r="L147" s="211">
        <v>7022062838</v>
      </c>
      <c r="M147" s="209"/>
      <c r="N147" s="209"/>
      <c r="O147" s="214">
        <v>67.833333333333329</v>
      </c>
      <c r="P147" s="209"/>
      <c r="Q147" s="258" t="s">
        <v>4902</v>
      </c>
      <c r="R147" s="10" t="s">
        <v>51</v>
      </c>
      <c r="S147" s="10" t="s">
        <v>51</v>
      </c>
      <c r="T147" s="10" t="s">
        <v>51</v>
      </c>
      <c r="U147" s="209"/>
      <c r="V147" s="209"/>
      <c r="W147" s="209"/>
      <c r="X147" s="209"/>
      <c r="Y147" s="209"/>
      <c r="Z147" s="209"/>
      <c r="AA147" s="209"/>
      <c r="AB147" s="209"/>
      <c r="AC147" s="209"/>
      <c r="AD147" s="209"/>
      <c r="AE147" s="212" t="s">
        <v>4986</v>
      </c>
      <c r="AF147" s="212" t="s">
        <v>1924</v>
      </c>
      <c r="AG147" s="212" t="s">
        <v>4987</v>
      </c>
      <c r="AH147" s="211" t="s">
        <v>4988</v>
      </c>
      <c r="AI147" s="212">
        <v>9845483734</v>
      </c>
      <c r="AJ147" s="212" t="s">
        <v>4009</v>
      </c>
      <c r="AK147" s="212" t="s">
        <v>4009</v>
      </c>
      <c r="AL147" s="212" t="s">
        <v>1642</v>
      </c>
      <c r="AM147" s="209"/>
      <c r="AN147" s="209"/>
      <c r="AO147" s="209"/>
      <c r="AP147" s="252"/>
    </row>
    <row r="148" spans="1:42" ht="153.75" thickBot="1">
      <c r="A148" s="251">
        <v>47</v>
      </c>
      <c r="B148" s="210" t="s">
        <v>3820</v>
      </c>
      <c r="C148" s="211" t="s">
        <v>4989</v>
      </c>
      <c r="D148" s="209"/>
      <c r="E148" s="212" t="s">
        <v>3837</v>
      </c>
      <c r="F148" s="12" t="s">
        <v>699</v>
      </c>
      <c r="G148" s="237" t="s">
        <v>4275</v>
      </c>
      <c r="H148" s="238" t="s">
        <v>4276</v>
      </c>
      <c r="I148" s="214" t="s">
        <v>4691</v>
      </c>
      <c r="J148" s="214">
        <v>1</v>
      </c>
      <c r="K148" s="242" t="s">
        <v>4990</v>
      </c>
      <c r="L148" s="211">
        <v>9651806009</v>
      </c>
      <c r="M148" s="209"/>
      <c r="N148" s="209"/>
      <c r="O148" s="214">
        <v>63.4</v>
      </c>
      <c r="P148" s="209"/>
      <c r="Q148" s="211" t="s">
        <v>4991</v>
      </c>
      <c r="R148" s="10" t="s">
        <v>51</v>
      </c>
      <c r="S148" s="10" t="s">
        <v>51</v>
      </c>
      <c r="T148" s="10" t="s">
        <v>51</v>
      </c>
      <c r="U148" s="209"/>
      <c r="V148" s="209"/>
      <c r="W148" s="209"/>
      <c r="X148" s="209"/>
      <c r="Y148" s="209"/>
      <c r="Z148" s="209"/>
      <c r="AA148" s="209"/>
      <c r="AB148" s="209"/>
      <c r="AC148" s="209"/>
      <c r="AD148" s="209"/>
      <c r="AE148" s="212" t="s">
        <v>4992</v>
      </c>
      <c r="AF148" s="212" t="s">
        <v>4993</v>
      </c>
      <c r="AG148" s="212" t="s">
        <v>4994</v>
      </c>
      <c r="AH148" s="211" t="s">
        <v>4995</v>
      </c>
      <c r="AI148" s="212">
        <v>9199374571</v>
      </c>
      <c r="AJ148" s="212" t="s">
        <v>4316</v>
      </c>
      <c r="AK148" s="212" t="s">
        <v>3834</v>
      </c>
      <c r="AL148" s="212" t="s">
        <v>1642</v>
      </c>
      <c r="AM148" s="209"/>
      <c r="AN148" s="209"/>
      <c r="AO148" s="209"/>
      <c r="AP148" s="252"/>
    </row>
    <row r="149" spans="1:42" ht="153.75" thickBot="1">
      <c r="A149" s="251">
        <v>48</v>
      </c>
      <c r="B149" s="210" t="s">
        <v>3820</v>
      </c>
      <c r="C149" s="211" t="s">
        <v>4996</v>
      </c>
      <c r="D149" s="209"/>
      <c r="E149" s="212" t="s">
        <v>3823</v>
      </c>
      <c r="F149" s="12" t="s">
        <v>699</v>
      </c>
      <c r="G149" s="237" t="s">
        <v>4275</v>
      </c>
      <c r="H149" s="238" t="s">
        <v>4276</v>
      </c>
      <c r="I149" s="214" t="s">
        <v>4691</v>
      </c>
      <c r="J149" s="214">
        <v>1</v>
      </c>
      <c r="K149" s="242" t="s">
        <v>4997</v>
      </c>
      <c r="L149" s="211">
        <v>9441155566</v>
      </c>
      <c r="M149" s="209"/>
      <c r="N149" s="209"/>
      <c r="O149" s="214">
        <v>97.35849056603773</v>
      </c>
      <c r="P149" s="209"/>
      <c r="Q149" s="211" t="s">
        <v>4753</v>
      </c>
      <c r="R149" s="10" t="s">
        <v>51</v>
      </c>
      <c r="S149" s="10" t="s">
        <v>51</v>
      </c>
      <c r="T149" s="10" t="s">
        <v>51</v>
      </c>
      <c r="U149" s="209"/>
      <c r="V149" s="209"/>
      <c r="W149" s="209"/>
      <c r="X149" s="209"/>
      <c r="Y149" s="209"/>
      <c r="Z149" s="209"/>
      <c r="AA149" s="209"/>
      <c r="AB149" s="209"/>
      <c r="AC149" s="209"/>
      <c r="AD149" s="209"/>
      <c r="AE149" s="212" t="s">
        <v>4998</v>
      </c>
      <c r="AF149" s="212" t="s">
        <v>4999</v>
      </c>
      <c r="AG149" s="212" t="s">
        <v>5000</v>
      </c>
      <c r="AH149" s="211" t="s">
        <v>5001</v>
      </c>
      <c r="AI149" s="212">
        <v>8919751380</v>
      </c>
      <c r="AJ149" s="212" t="s">
        <v>3732</v>
      </c>
      <c r="AK149" s="212" t="s">
        <v>3834</v>
      </c>
      <c r="AL149" s="212" t="s">
        <v>1642</v>
      </c>
      <c r="AM149" s="209"/>
      <c r="AN149" s="209"/>
      <c r="AO149" s="209"/>
      <c r="AP149" s="252"/>
    </row>
    <row r="150" spans="1:42" ht="166.5" thickBot="1">
      <c r="A150" s="251">
        <v>49</v>
      </c>
      <c r="B150" s="210" t="s">
        <v>3820</v>
      </c>
      <c r="C150" s="211" t="s">
        <v>5002</v>
      </c>
      <c r="D150" s="209"/>
      <c r="E150" s="212" t="s">
        <v>3837</v>
      </c>
      <c r="F150" s="12" t="s">
        <v>699</v>
      </c>
      <c r="G150" s="237" t="s">
        <v>4275</v>
      </c>
      <c r="H150" s="238" t="s">
        <v>4276</v>
      </c>
      <c r="I150" s="214" t="s">
        <v>4691</v>
      </c>
      <c r="J150" s="214">
        <v>1</v>
      </c>
      <c r="K150" s="242" t="s">
        <v>5003</v>
      </c>
      <c r="L150" s="211">
        <v>8971999017</v>
      </c>
      <c r="M150" s="209"/>
      <c r="N150" s="209"/>
      <c r="O150" s="214">
        <v>69.8</v>
      </c>
      <c r="P150" s="209"/>
      <c r="Q150" s="211" t="s">
        <v>3828</v>
      </c>
      <c r="R150" s="10" t="s">
        <v>51</v>
      </c>
      <c r="S150" s="10" t="s">
        <v>51</v>
      </c>
      <c r="T150" s="10" t="s">
        <v>51</v>
      </c>
      <c r="U150" s="209"/>
      <c r="V150" s="209"/>
      <c r="W150" s="209"/>
      <c r="X150" s="209"/>
      <c r="Y150" s="209"/>
      <c r="Z150" s="209"/>
      <c r="AA150" s="209"/>
      <c r="AB150" s="209"/>
      <c r="AC150" s="209"/>
      <c r="AD150" s="209"/>
      <c r="AE150" s="212" t="s">
        <v>5004</v>
      </c>
      <c r="AF150" s="212" t="s">
        <v>4876</v>
      </c>
      <c r="AG150" s="212" t="s">
        <v>5005</v>
      </c>
      <c r="AH150" s="211" t="s">
        <v>5006</v>
      </c>
      <c r="AI150" s="212">
        <v>9900584388</v>
      </c>
      <c r="AJ150" s="212" t="s">
        <v>5007</v>
      </c>
      <c r="AK150" s="212" t="s">
        <v>3834</v>
      </c>
      <c r="AL150" s="212" t="s">
        <v>1642</v>
      </c>
      <c r="AM150" s="209"/>
      <c r="AN150" s="209"/>
      <c r="AO150" s="209"/>
      <c r="AP150" s="252"/>
    </row>
    <row r="151" spans="1:42" ht="166.5" thickBot="1">
      <c r="A151" s="251">
        <v>50</v>
      </c>
      <c r="B151" s="210" t="s">
        <v>3820</v>
      </c>
      <c r="C151" s="211" t="s">
        <v>5008</v>
      </c>
      <c r="D151" s="209"/>
      <c r="E151" s="212" t="s">
        <v>3837</v>
      </c>
      <c r="F151" s="12" t="s">
        <v>699</v>
      </c>
      <c r="G151" s="237" t="s">
        <v>4275</v>
      </c>
      <c r="H151" s="238" t="s">
        <v>4276</v>
      </c>
      <c r="I151" s="214" t="s">
        <v>4691</v>
      </c>
      <c r="J151" s="214">
        <v>1</v>
      </c>
      <c r="K151" s="242" t="s">
        <v>5009</v>
      </c>
      <c r="L151" s="211">
        <v>9885414357</v>
      </c>
      <c r="M151" s="209"/>
      <c r="N151" s="209"/>
      <c r="O151" s="214">
        <v>95.660377358490564</v>
      </c>
      <c r="P151" s="209"/>
      <c r="Q151" s="211" t="s">
        <v>4715</v>
      </c>
      <c r="R151" s="10" t="s">
        <v>51</v>
      </c>
      <c r="S151" s="10" t="s">
        <v>51</v>
      </c>
      <c r="T151" s="10" t="s">
        <v>51</v>
      </c>
      <c r="U151" s="209"/>
      <c r="V151" s="209"/>
      <c r="W151" s="209"/>
      <c r="X151" s="209"/>
      <c r="Y151" s="209"/>
      <c r="Z151" s="209"/>
      <c r="AA151" s="209"/>
      <c r="AB151" s="209"/>
      <c r="AC151" s="209"/>
      <c r="AD151" s="209"/>
      <c r="AE151" s="212" t="s">
        <v>5010</v>
      </c>
      <c r="AF151" s="212" t="s">
        <v>5011</v>
      </c>
      <c r="AG151" s="212" t="s">
        <v>5012</v>
      </c>
      <c r="AH151" s="211" t="s">
        <v>5013</v>
      </c>
      <c r="AI151" s="212">
        <v>9000353345</v>
      </c>
      <c r="AJ151" s="212" t="s">
        <v>150</v>
      </c>
      <c r="AK151" s="212" t="s">
        <v>3912</v>
      </c>
      <c r="AL151" s="212" t="s">
        <v>1642</v>
      </c>
      <c r="AM151" s="209"/>
      <c r="AN151" s="209"/>
      <c r="AO151" s="209"/>
      <c r="AP151" s="252"/>
    </row>
    <row r="152" spans="1:42" ht="114.75" thickBot="1">
      <c r="A152" s="251">
        <v>51</v>
      </c>
      <c r="B152" s="210" t="s">
        <v>3820</v>
      </c>
      <c r="C152" s="211" t="s">
        <v>5014</v>
      </c>
      <c r="D152" s="209"/>
      <c r="E152" s="212" t="s">
        <v>3837</v>
      </c>
      <c r="F152" s="12" t="s">
        <v>699</v>
      </c>
      <c r="G152" s="237" t="s">
        <v>4275</v>
      </c>
      <c r="H152" s="238" t="s">
        <v>4276</v>
      </c>
      <c r="I152" s="214" t="s">
        <v>4691</v>
      </c>
      <c r="J152" s="214">
        <v>1</v>
      </c>
      <c r="K152" s="242" t="s">
        <v>5015</v>
      </c>
      <c r="L152" s="211">
        <v>8209408755</v>
      </c>
      <c r="M152" s="209"/>
      <c r="N152" s="209"/>
      <c r="O152" s="214">
        <v>71.2</v>
      </c>
      <c r="P152" s="209"/>
      <c r="Q152" s="211" t="s">
        <v>3828</v>
      </c>
      <c r="R152" s="10" t="s">
        <v>51</v>
      </c>
      <c r="S152" s="10" t="s">
        <v>51</v>
      </c>
      <c r="T152" s="10" t="s">
        <v>51</v>
      </c>
      <c r="U152" s="209"/>
      <c r="V152" s="209"/>
      <c r="W152" s="209"/>
      <c r="X152" s="209"/>
      <c r="Y152" s="209"/>
      <c r="Z152" s="209"/>
      <c r="AA152" s="209"/>
      <c r="AB152" s="209"/>
      <c r="AC152" s="209"/>
      <c r="AD152" s="209"/>
      <c r="AE152" s="212" t="s">
        <v>5016</v>
      </c>
      <c r="AF152" s="212" t="s">
        <v>610</v>
      </c>
      <c r="AG152" s="212" t="s">
        <v>5017</v>
      </c>
      <c r="AH152" s="211" t="s">
        <v>5018</v>
      </c>
      <c r="AI152" s="212">
        <v>7258930995</v>
      </c>
      <c r="AJ152" s="212" t="s">
        <v>3939</v>
      </c>
      <c r="AK152" s="212" t="s">
        <v>3834</v>
      </c>
      <c r="AL152" s="212" t="s">
        <v>1642</v>
      </c>
      <c r="AM152" s="209"/>
      <c r="AN152" s="209"/>
      <c r="AO152" s="209"/>
      <c r="AP152" s="252"/>
    </row>
    <row r="153" spans="1:42" ht="141" thickBot="1">
      <c r="A153" s="251">
        <v>52</v>
      </c>
      <c r="B153" s="210" t="s">
        <v>3820</v>
      </c>
      <c r="C153" s="211" t="s">
        <v>5019</v>
      </c>
      <c r="D153" s="209"/>
      <c r="E153" s="212" t="s">
        <v>3823</v>
      </c>
      <c r="F153" s="12" t="s">
        <v>699</v>
      </c>
      <c r="G153" s="237" t="s">
        <v>4275</v>
      </c>
      <c r="H153" s="238" t="s">
        <v>4276</v>
      </c>
      <c r="I153" s="214" t="s">
        <v>4691</v>
      </c>
      <c r="J153" s="214">
        <v>1</v>
      </c>
      <c r="K153" s="242" t="s">
        <v>5020</v>
      </c>
      <c r="L153" s="211">
        <v>8971184661</v>
      </c>
      <c r="M153" s="209"/>
      <c r="N153" s="209"/>
      <c r="O153" s="214">
        <v>70</v>
      </c>
      <c r="P153" s="209"/>
      <c r="Q153" s="211" t="s">
        <v>3828</v>
      </c>
      <c r="R153" s="10" t="s">
        <v>51</v>
      </c>
      <c r="S153" s="10" t="s">
        <v>51</v>
      </c>
      <c r="T153" s="10" t="s">
        <v>51</v>
      </c>
      <c r="U153" s="209"/>
      <c r="V153" s="209"/>
      <c r="W153" s="209"/>
      <c r="X153" s="209"/>
      <c r="Y153" s="209"/>
      <c r="Z153" s="209"/>
      <c r="AA153" s="209"/>
      <c r="AB153" s="209"/>
      <c r="AC153" s="209"/>
      <c r="AD153" s="209"/>
      <c r="AE153" s="212" t="s">
        <v>5021</v>
      </c>
      <c r="AF153" s="212" t="s">
        <v>556</v>
      </c>
      <c r="AG153" s="212" t="s">
        <v>5022</v>
      </c>
      <c r="AH153" s="211" t="s">
        <v>5023</v>
      </c>
      <c r="AI153" s="212">
        <v>8105586828</v>
      </c>
      <c r="AJ153" s="212" t="s">
        <v>3939</v>
      </c>
      <c r="AK153" s="212" t="s">
        <v>3834</v>
      </c>
      <c r="AL153" s="212" t="s">
        <v>1642</v>
      </c>
      <c r="AM153" s="209"/>
      <c r="AN153" s="209"/>
      <c r="AO153" s="209"/>
      <c r="AP153" s="252"/>
    </row>
    <row r="154" spans="1:42" ht="128.25" thickBot="1">
      <c r="A154" s="251">
        <v>53</v>
      </c>
      <c r="B154" s="210" t="s">
        <v>3820</v>
      </c>
      <c r="C154" s="211" t="s">
        <v>5024</v>
      </c>
      <c r="D154" s="209"/>
      <c r="E154" s="212" t="s">
        <v>3837</v>
      </c>
      <c r="F154" s="12" t="s">
        <v>699</v>
      </c>
      <c r="G154" s="237" t="s">
        <v>4275</v>
      </c>
      <c r="H154" s="238" t="s">
        <v>4276</v>
      </c>
      <c r="I154" s="214" t="s">
        <v>4691</v>
      </c>
      <c r="J154" s="214">
        <v>1</v>
      </c>
      <c r="K154" s="242" t="s">
        <v>5025</v>
      </c>
      <c r="L154" s="211">
        <v>8982628692</v>
      </c>
      <c r="M154" s="209"/>
      <c r="N154" s="209"/>
      <c r="O154" s="214">
        <v>76.599999999999994</v>
      </c>
      <c r="P154" s="209"/>
      <c r="Q154" s="211" t="s">
        <v>3828</v>
      </c>
      <c r="R154" s="10" t="s">
        <v>51</v>
      </c>
      <c r="S154" s="10" t="s">
        <v>51</v>
      </c>
      <c r="T154" s="10" t="s">
        <v>51</v>
      </c>
      <c r="U154" s="209"/>
      <c r="V154" s="209"/>
      <c r="W154" s="209"/>
      <c r="X154" s="209"/>
      <c r="Y154" s="209"/>
      <c r="Z154" s="209"/>
      <c r="AA154" s="209"/>
      <c r="AB154" s="209"/>
      <c r="AC154" s="209"/>
      <c r="AD154" s="209"/>
      <c r="AE154" s="212" t="s">
        <v>5026</v>
      </c>
      <c r="AF154" s="212" t="s">
        <v>5027</v>
      </c>
      <c r="AG154" s="212" t="s">
        <v>5028</v>
      </c>
      <c r="AH154" s="211" t="s">
        <v>5029</v>
      </c>
      <c r="AI154" s="212">
        <v>9302047626</v>
      </c>
      <c r="AJ154" s="212" t="s">
        <v>4009</v>
      </c>
      <c r="AK154" s="212" t="s">
        <v>4009</v>
      </c>
      <c r="AL154" s="212" t="s">
        <v>1642</v>
      </c>
      <c r="AM154" s="209"/>
      <c r="AN154" s="209"/>
      <c r="AO154" s="209"/>
      <c r="AP154" s="252"/>
    </row>
    <row r="155" spans="1:42" ht="115.5" thickBot="1">
      <c r="A155" s="251">
        <v>54</v>
      </c>
      <c r="B155" s="210" t="s">
        <v>3820</v>
      </c>
      <c r="C155" s="211" t="s">
        <v>5030</v>
      </c>
      <c r="D155" s="209"/>
      <c r="E155" s="212" t="s">
        <v>4827</v>
      </c>
      <c r="F155" s="12" t="s">
        <v>699</v>
      </c>
      <c r="G155" s="237" t="s">
        <v>4275</v>
      </c>
      <c r="H155" s="238" t="s">
        <v>4276</v>
      </c>
      <c r="I155" s="214" t="s">
        <v>4691</v>
      </c>
      <c r="J155" s="214">
        <v>1</v>
      </c>
      <c r="K155" s="242" t="s">
        <v>5031</v>
      </c>
      <c r="L155" s="211">
        <v>8824241615</v>
      </c>
      <c r="M155" s="209"/>
      <c r="N155" s="209"/>
      <c r="O155" s="214">
        <v>59.4</v>
      </c>
      <c r="P155" s="209"/>
      <c r="Q155" s="211" t="s">
        <v>3828</v>
      </c>
      <c r="R155" s="10" t="s">
        <v>51</v>
      </c>
      <c r="S155" s="10" t="s">
        <v>51</v>
      </c>
      <c r="T155" s="10" t="s">
        <v>51</v>
      </c>
      <c r="U155" s="209"/>
      <c r="V155" s="209"/>
      <c r="W155" s="209"/>
      <c r="X155" s="209"/>
      <c r="Y155" s="209"/>
      <c r="Z155" s="209"/>
      <c r="AA155" s="209"/>
      <c r="AB155" s="209"/>
      <c r="AC155" s="209"/>
      <c r="AD155" s="209"/>
      <c r="AE155" s="212" t="s">
        <v>5032</v>
      </c>
      <c r="AF155" s="212" t="s">
        <v>5033</v>
      </c>
      <c r="AG155" s="212" t="s">
        <v>5034</v>
      </c>
      <c r="AH155" s="211" t="s">
        <v>5035</v>
      </c>
      <c r="AI155" s="212">
        <v>9413300451</v>
      </c>
      <c r="AJ155" s="212" t="s">
        <v>5036</v>
      </c>
      <c r="AK155" s="212" t="s">
        <v>4009</v>
      </c>
      <c r="AL155" s="212" t="s">
        <v>1642</v>
      </c>
      <c r="AM155" s="209"/>
      <c r="AN155" s="209"/>
      <c r="AO155" s="209"/>
      <c r="AP155" s="252"/>
    </row>
    <row r="156" spans="1:42" ht="115.5" thickBot="1">
      <c r="A156" s="251">
        <v>55</v>
      </c>
      <c r="B156" s="210" t="s">
        <v>3820</v>
      </c>
      <c r="C156" s="211" t="s">
        <v>5037</v>
      </c>
      <c r="D156" s="209"/>
      <c r="E156" s="212" t="s">
        <v>3823</v>
      </c>
      <c r="F156" s="12" t="s">
        <v>699</v>
      </c>
      <c r="G156" s="237" t="s">
        <v>4275</v>
      </c>
      <c r="H156" s="238" t="s">
        <v>4276</v>
      </c>
      <c r="I156" s="214" t="s">
        <v>4691</v>
      </c>
      <c r="J156" s="214">
        <v>1</v>
      </c>
      <c r="K156" s="242" t="s">
        <v>5038</v>
      </c>
      <c r="L156" s="211">
        <v>7218767401</v>
      </c>
      <c r="M156" s="209"/>
      <c r="N156" s="209"/>
      <c r="O156" s="214">
        <v>75.400000000000006</v>
      </c>
      <c r="P156" s="209"/>
      <c r="Q156" s="211" t="s">
        <v>3828</v>
      </c>
      <c r="R156" s="10" t="s">
        <v>51</v>
      </c>
      <c r="S156" s="10" t="s">
        <v>51</v>
      </c>
      <c r="T156" s="10" t="s">
        <v>51</v>
      </c>
      <c r="U156" s="209"/>
      <c r="V156" s="209"/>
      <c r="W156" s="209"/>
      <c r="X156" s="209"/>
      <c r="Y156" s="209"/>
      <c r="Z156" s="209"/>
      <c r="AA156" s="209"/>
      <c r="AB156" s="209"/>
      <c r="AC156" s="209"/>
      <c r="AD156" s="209"/>
      <c r="AE156" s="212" t="s">
        <v>5039</v>
      </c>
      <c r="AF156" s="212" t="s">
        <v>4843</v>
      </c>
      <c r="AG156" s="212" t="s">
        <v>5040</v>
      </c>
      <c r="AH156" s="211" t="s">
        <v>5041</v>
      </c>
      <c r="AI156" s="212">
        <v>8600691305</v>
      </c>
      <c r="AJ156" s="212"/>
      <c r="AK156" s="212" t="s">
        <v>3834</v>
      </c>
      <c r="AL156" s="212" t="s">
        <v>1642</v>
      </c>
      <c r="AM156" s="209"/>
      <c r="AN156" s="209"/>
      <c r="AO156" s="209"/>
      <c r="AP156" s="252"/>
    </row>
    <row r="157" spans="1:42" ht="115.5" thickBot="1">
      <c r="A157" s="251">
        <v>56</v>
      </c>
      <c r="B157" s="210" t="s">
        <v>3820</v>
      </c>
      <c r="C157" s="211" t="s">
        <v>5042</v>
      </c>
      <c r="D157" s="209"/>
      <c r="E157" s="212" t="s">
        <v>3837</v>
      </c>
      <c r="F157" s="12" t="s">
        <v>699</v>
      </c>
      <c r="G157" s="237" t="s">
        <v>4275</v>
      </c>
      <c r="H157" s="238" t="s">
        <v>4276</v>
      </c>
      <c r="I157" s="214" t="s">
        <v>4691</v>
      </c>
      <c r="J157" s="214">
        <v>1</v>
      </c>
      <c r="K157" s="242" t="s">
        <v>5043</v>
      </c>
      <c r="L157" s="211">
        <v>8114613927</v>
      </c>
      <c r="M157" s="209"/>
      <c r="N157" s="209"/>
      <c r="O157" s="214">
        <v>65.833333333333329</v>
      </c>
      <c r="P157" s="209"/>
      <c r="Q157" s="211" t="s">
        <v>5044</v>
      </c>
      <c r="R157" s="10" t="s">
        <v>51</v>
      </c>
      <c r="S157" s="10" t="s">
        <v>51</v>
      </c>
      <c r="T157" s="10" t="s">
        <v>51</v>
      </c>
      <c r="U157" s="209"/>
      <c r="V157" s="209"/>
      <c r="W157" s="209"/>
      <c r="X157" s="209"/>
      <c r="Y157" s="209"/>
      <c r="Z157" s="209"/>
      <c r="AA157" s="209"/>
      <c r="AB157" s="209"/>
      <c r="AC157" s="209"/>
      <c r="AD157" s="209"/>
      <c r="AE157" s="212" t="s">
        <v>5045</v>
      </c>
      <c r="AF157" s="212" t="s">
        <v>1481</v>
      </c>
      <c r="AG157" s="212" t="s">
        <v>5046</v>
      </c>
      <c r="AH157" s="211" t="s">
        <v>5047</v>
      </c>
      <c r="AI157" s="212">
        <v>9937548393</v>
      </c>
      <c r="AJ157" s="212" t="s">
        <v>5048</v>
      </c>
      <c r="AK157" s="212" t="s">
        <v>3834</v>
      </c>
      <c r="AL157" s="212" t="s">
        <v>1642</v>
      </c>
      <c r="AM157" s="209"/>
      <c r="AN157" s="209"/>
      <c r="AO157" s="209"/>
      <c r="AP157" s="252"/>
    </row>
    <row r="158" spans="1:42" ht="141" thickBot="1">
      <c r="A158" s="251">
        <v>57</v>
      </c>
      <c r="B158" s="210" t="s">
        <v>3820</v>
      </c>
      <c r="C158" s="211" t="s">
        <v>5049</v>
      </c>
      <c r="D158" s="209"/>
      <c r="E158" s="212" t="s">
        <v>3823</v>
      </c>
      <c r="F158" s="12" t="s">
        <v>699</v>
      </c>
      <c r="G158" s="237" t="s">
        <v>4275</v>
      </c>
      <c r="H158" s="238" t="s">
        <v>4276</v>
      </c>
      <c r="I158" s="214" t="s">
        <v>4691</v>
      </c>
      <c r="J158" s="214">
        <v>1</v>
      </c>
      <c r="K158" s="242" t="s">
        <v>5050</v>
      </c>
      <c r="L158" s="211">
        <v>9425648619</v>
      </c>
      <c r="M158" s="209"/>
      <c r="N158" s="209"/>
      <c r="O158" s="214">
        <v>69.8</v>
      </c>
      <c r="P158" s="209"/>
      <c r="Q158" s="211" t="s">
        <v>3828</v>
      </c>
      <c r="R158" s="10" t="s">
        <v>51</v>
      </c>
      <c r="S158" s="10" t="s">
        <v>51</v>
      </c>
      <c r="T158" s="10" t="s">
        <v>51</v>
      </c>
      <c r="U158" s="209"/>
      <c r="V158" s="209"/>
      <c r="W158" s="209"/>
      <c r="X158" s="209"/>
      <c r="Y158" s="209"/>
      <c r="Z158" s="209"/>
      <c r="AA158" s="209"/>
      <c r="AB158" s="209"/>
      <c r="AC158" s="209"/>
      <c r="AD158" s="209"/>
      <c r="AE158" s="212" t="s">
        <v>5051</v>
      </c>
      <c r="AF158" s="212" t="s">
        <v>5052</v>
      </c>
      <c r="AG158" s="212" t="s">
        <v>5053</v>
      </c>
      <c r="AH158" s="211" t="s">
        <v>5054</v>
      </c>
      <c r="AI158" s="212">
        <v>9329404228</v>
      </c>
      <c r="AJ158" s="212" t="s">
        <v>3939</v>
      </c>
      <c r="AK158" s="212" t="s">
        <v>3834</v>
      </c>
      <c r="AL158" s="212" t="s">
        <v>1642</v>
      </c>
      <c r="AM158" s="209"/>
      <c r="AN158" s="209"/>
      <c r="AO158" s="209"/>
      <c r="AP158" s="252"/>
    </row>
    <row r="159" spans="1:42" ht="114.75" thickBot="1">
      <c r="A159" s="251">
        <v>58</v>
      </c>
      <c r="B159" s="210" t="s">
        <v>3820</v>
      </c>
      <c r="C159" s="258" t="s">
        <v>5055</v>
      </c>
      <c r="D159" s="209"/>
      <c r="E159" s="254" t="s">
        <v>3837</v>
      </c>
      <c r="F159" s="12" t="s">
        <v>699</v>
      </c>
      <c r="G159" s="237" t="s">
        <v>4275</v>
      </c>
      <c r="H159" s="238" t="s">
        <v>4276</v>
      </c>
      <c r="I159" s="214" t="s">
        <v>4691</v>
      </c>
      <c r="J159" s="214">
        <v>1</v>
      </c>
      <c r="K159" s="255" t="s">
        <v>5056</v>
      </c>
      <c r="L159" s="258">
        <v>8328446364</v>
      </c>
      <c r="M159" s="209"/>
      <c r="N159" s="209"/>
      <c r="O159" s="214">
        <v>68.8</v>
      </c>
      <c r="P159" s="209"/>
      <c r="Q159" s="258" t="s">
        <v>3828</v>
      </c>
      <c r="R159" s="10" t="s">
        <v>51</v>
      </c>
      <c r="S159" s="10" t="s">
        <v>51</v>
      </c>
      <c r="T159" s="10" t="s">
        <v>51</v>
      </c>
      <c r="U159" s="209"/>
      <c r="V159" s="209"/>
      <c r="W159" s="209"/>
      <c r="X159" s="209"/>
      <c r="Y159" s="209"/>
      <c r="Z159" s="209"/>
      <c r="AA159" s="209"/>
      <c r="AB159" s="209"/>
      <c r="AC159" s="209"/>
      <c r="AD159" s="209"/>
      <c r="AE159" s="259" t="s">
        <v>5057</v>
      </c>
      <c r="AF159" s="259" t="s">
        <v>5058</v>
      </c>
      <c r="AG159" s="259" t="s">
        <v>5059</v>
      </c>
      <c r="AH159" s="258" t="s">
        <v>5060</v>
      </c>
      <c r="AI159" s="259">
        <v>9963000865</v>
      </c>
      <c r="AJ159" s="259" t="s">
        <v>3892</v>
      </c>
      <c r="AK159" s="254" t="s">
        <v>3834</v>
      </c>
      <c r="AL159" s="254" t="s">
        <v>1642</v>
      </c>
      <c r="AM159" s="209"/>
      <c r="AN159" s="209"/>
      <c r="AO159" s="209"/>
      <c r="AP159" s="252"/>
    </row>
    <row r="160" spans="1:42" ht="115.5" thickBot="1">
      <c r="A160" s="251">
        <v>59</v>
      </c>
      <c r="B160" s="210" t="s">
        <v>3820</v>
      </c>
      <c r="C160" s="211" t="s">
        <v>5061</v>
      </c>
      <c r="D160" s="209"/>
      <c r="E160" s="212" t="s">
        <v>3837</v>
      </c>
      <c r="F160" s="12" t="s">
        <v>699</v>
      </c>
      <c r="G160" s="237" t="s">
        <v>4275</v>
      </c>
      <c r="H160" s="238" t="s">
        <v>4276</v>
      </c>
      <c r="I160" s="214" t="s">
        <v>4691</v>
      </c>
      <c r="J160" s="214">
        <v>1</v>
      </c>
      <c r="K160" s="242" t="s">
        <v>5062</v>
      </c>
      <c r="L160" s="211">
        <v>8106513729</v>
      </c>
      <c r="M160" s="209"/>
      <c r="N160" s="209"/>
      <c r="O160" s="214">
        <v>76.226415094339629</v>
      </c>
      <c r="P160" s="209"/>
      <c r="Q160" s="258" t="s">
        <v>4753</v>
      </c>
      <c r="R160" s="10" t="s">
        <v>51</v>
      </c>
      <c r="S160" s="10" t="s">
        <v>51</v>
      </c>
      <c r="T160" s="10" t="s">
        <v>51</v>
      </c>
      <c r="U160" s="209"/>
      <c r="V160" s="209"/>
      <c r="W160" s="209"/>
      <c r="X160" s="209"/>
      <c r="Y160" s="209"/>
      <c r="Z160" s="209"/>
      <c r="AA160" s="209"/>
      <c r="AB160" s="209"/>
      <c r="AC160" s="209"/>
      <c r="AD160" s="209"/>
      <c r="AE160" s="212" t="s">
        <v>5063</v>
      </c>
      <c r="AF160" s="212" t="s">
        <v>2922</v>
      </c>
      <c r="AG160" s="212" t="s">
        <v>5064</v>
      </c>
      <c r="AH160" s="211" t="s">
        <v>5065</v>
      </c>
      <c r="AI160" s="212">
        <v>9676313587</v>
      </c>
      <c r="AJ160" s="212" t="s">
        <v>3911</v>
      </c>
      <c r="AK160" s="212" t="s">
        <v>3912</v>
      </c>
      <c r="AL160" s="212" t="s">
        <v>1642</v>
      </c>
      <c r="AM160" s="209"/>
      <c r="AN160" s="209"/>
      <c r="AO160" s="209"/>
      <c r="AP160" s="252"/>
    </row>
    <row r="161" spans="1:42" ht="115.5" thickBot="1">
      <c r="A161" s="251">
        <v>60</v>
      </c>
      <c r="B161" s="210" t="s">
        <v>3820</v>
      </c>
      <c r="C161" s="211" t="s">
        <v>5066</v>
      </c>
      <c r="D161" s="209"/>
      <c r="E161" s="212" t="s">
        <v>3837</v>
      </c>
      <c r="F161" s="12" t="s">
        <v>699</v>
      </c>
      <c r="G161" s="237" t="s">
        <v>4275</v>
      </c>
      <c r="H161" s="238" t="s">
        <v>4276</v>
      </c>
      <c r="I161" s="214" t="s">
        <v>4691</v>
      </c>
      <c r="J161" s="214">
        <v>1</v>
      </c>
      <c r="K161" s="242" t="s">
        <v>5067</v>
      </c>
      <c r="L161" s="211"/>
      <c r="M161" s="209"/>
      <c r="N161" s="209"/>
      <c r="O161" s="214">
        <v>79.433962264150949</v>
      </c>
      <c r="P161" s="209"/>
      <c r="Q161" s="258" t="s">
        <v>4753</v>
      </c>
      <c r="R161" s="10" t="s">
        <v>51</v>
      </c>
      <c r="S161" s="10" t="s">
        <v>51</v>
      </c>
      <c r="T161" s="10" t="s">
        <v>51</v>
      </c>
      <c r="U161" s="209"/>
      <c r="V161" s="209"/>
      <c r="W161" s="209"/>
      <c r="X161" s="209"/>
      <c r="Y161" s="209"/>
      <c r="Z161" s="209"/>
      <c r="AA161" s="209"/>
      <c r="AB161" s="209"/>
      <c r="AC161" s="209"/>
      <c r="AD161" s="209"/>
      <c r="AE161" s="212" t="s">
        <v>5068</v>
      </c>
      <c r="AF161" s="212" t="s">
        <v>5069</v>
      </c>
      <c r="AG161" s="212" t="s">
        <v>5070</v>
      </c>
      <c r="AH161" s="211" t="s">
        <v>5071</v>
      </c>
      <c r="AI161" s="212">
        <v>8897716645</v>
      </c>
      <c r="AJ161" s="212" t="s">
        <v>5072</v>
      </c>
      <c r="AK161" s="212" t="s">
        <v>3834</v>
      </c>
      <c r="AL161" s="212" t="s">
        <v>1642</v>
      </c>
      <c r="AM161" s="209"/>
      <c r="AN161" s="209"/>
      <c r="AO161" s="209"/>
      <c r="AP161" s="252"/>
    </row>
    <row r="162" spans="1:42" ht="153.75" thickBot="1">
      <c r="A162" s="251">
        <v>61</v>
      </c>
      <c r="B162" s="210" t="s">
        <v>3820</v>
      </c>
      <c r="C162" s="211" t="s">
        <v>5073</v>
      </c>
      <c r="D162" s="209"/>
      <c r="E162" s="212" t="s">
        <v>4827</v>
      </c>
      <c r="F162" s="12" t="s">
        <v>699</v>
      </c>
      <c r="G162" s="237" t="s">
        <v>4275</v>
      </c>
      <c r="H162" s="238" t="s">
        <v>4276</v>
      </c>
      <c r="I162" s="214" t="s">
        <v>4691</v>
      </c>
      <c r="J162" s="214">
        <v>1</v>
      </c>
      <c r="K162" s="242" t="s">
        <v>5074</v>
      </c>
      <c r="L162" s="211">
        <v>7745899461</v>
      </c>
      <c r="M162" s="209"/>
      <c r="N162" s="209"/>
      <c r="O162" s="214">
        <v>56.769230769230774</v>
      </c>
      <c r="P162" s="209"/>
      <c r="Q162" s="211" t="s">
        <v>4888</v>
      </c>
      <c r="R162" s="10" t="s">
        <v>51</v>
      </c>
      <c r="S162" s="10" t="s">
        <v>51</v>
      </c>
      <c r="T162" s="10" t="s">
        <v>51</v>
      </c>
      <c r="U162" s="209"/>
      <c r="V162" s="209"/>
      <c r="W162" s="209"/>
      <c r="X162" s="209"/>
      <c r="Y162" s="209"/>
      <c r="Z162" s="209"/>
      <c r="AA162" s="209"/>
      <c r="AB162" s="209"/>
      <c r="AC162" s="209"/>
      <c r="AD162" s="209"/>
      <c r="AE162" s="212" t="s">
        <v>5075</v>
      </c>
      <c r="AF162" s="212" t="s">
        <v>5076</v>
      </c>
      <c r="AG162" s="212" t="s">
        <v>5077</v>
      </c>
      <c r="AH162" s="211" t="s">
        <v>5078</v>
      </c>
      <c r="AI162" s="212">
        <v>9423149715</v>
      </c>
      <c r="AJ162" s="212" t="s">
        <v>4009</v>
      </c>
      <c r="AK162" s="212" t="s">
        <v>4009</v>
      </c>
      <c r="AL162" s="212" t="s">
        <v>1642</v>
      </c>
      <c r="AM162" s="209"/>
      <c r="AN162" s="209"/>
      <c r="AO162" s="209"/>
      <c r="AP162" s="252"/>
    </row>
    <row r="163" spans="1:42" ht="128.25" thickBot="1">
      <c r="A163" s="260">
        <v>62</v>
      </c>
      <c r="B163" s="210" t="s">
        <v>3820</v>
      </c>
      <c r="C163" s="261" t="s">
        <v>5079</v>
      </c>
      <c r="D163" s="262"/>
      <c r="E163" s="263" t="s">
        <v>3837</v>
      </c>
      <c r="F163" s="12" t="s">
        <v>699</v>
      </c>
      <c r="G163" s="237" t="s">
        <v>4275</v>
      </c>
      <c r="H163" s="238" t="s">
        <v>4276</v>
      </c>
      <c r="I163" s="264" t="s">
        <v>4691</v>
      </c>
      <c r="J163" s="264">
        <v>1</v>
      </c>
      <c r="K163" s="265" t="s">
        <v>5080</v>
      </c>
      <c r="L163" s="261">
        <v>9490330638</v>
      </c>
      <c r="M163" s="262"/>
      <c r="N163" s="262"/>
      <c r="O163" s="264">
        <v>92.452830188679243</v>
      </c>
      <c r="P163" s="262"/>
      <c r="Q163" s="261" t="s">
        <v>4715</v>
      </c>
      <c r="R163" s="10" t="s">
        <v>51</v>
      </c>
      <c r="S163" s="10" t="s">
        <v>51</v>
      </c>
      <c r="T163" s="10" t="s">
        <v>51</v>
      </c>
      <c r="U163" s="262"/>
      <c r="V163" s="262"/>
      <c r="W163" s="262"/>
      <c r="X163" s="262"/>
      <c r="Y163" s="262"/>
      <c r="Z163" s="262"/>
      <c r="AA163" s="262"/>
      <c r="AB163" s="262"/>
      <c r="AC163" s="262"/>
      <c r="AD163" s="262"/>
      <c r="AE163" s="263" t="s">
        <v>5081</v>
      </c>
      <c r="AF163" s="263" t="s">
        <v>5082</v>
      </c>
      <c r="AG163" s="263" t="s">
        <v>5083</v>
      </c>
      <c r="AH163" s="261" t="s">
        <v>5084</v>
      </c>
      <c r="AI163" s="263">
        <v>9849403388</v>
      </c>
      <c r="AJ163" s="263" t="s">
        <v>5085</v>
      </c>
      <c r="AK163" s="263" t="s">
        <v>3834</v>
      </c>
      <c r="AL163" s="263" t="s">
        <v>1642</v>
      </c>
      <c r="AM163" s="262"/>
      <c r="AN163" s="262"/>
      <c r="AO163" s="262"/>
      <c r="AP163" s="266"/>
    </row>
    <row r="164" spans="1:42" ht="128.25" thickBot="1">
      <c r="A164" s="244">
        <v>1</v>
      </c>
      <c r="B164" s="210" t="s">
        <v>3820</v>
      </c>
      <c r="C164" s="267" t="s">
        <v>5086</v>
      </c>
      <c r="D164" s="246"/>
      <c r="E164" s="268" t="s">
        <v>3823</v>
      </c>
      <c r="F164" s="12" t="s">
        <v>699</v>
      </c>
      <c r="G164" s="237" t="s">
        <v>3824</v>
      </c>
      <c r="H164" s="238" t="s">
        <v>701</v>
      </c>
      <c r="I164" s="248" t="s">
        <v>4691</v>
      </c>
      <c r="J164" s="248">
        <v>1</v>
      </c>
      <c r="K164" s="269" t="s">
        <v>5087</v>
      </c>
      <c r="L164" s="267">
        <v>8290343003</v>
      </c>
      <c r="M164" s="246"/>
      <c r="N164" s="246"/>
      <c r="O164" s="248">
        <v>77.833333333333329</v>
      </c>
      <c r="P164" s="246"/>
      <c r="Q164" s="267" t="s">
        <v>3828</v>
      </c>
      <c r="R164" s="10" t="s">
        <v>51</v>
      </c>
      <c r="S164" s="10" t="s">
        <v>51</v>
      </c>
      <c r="T164" s="10" t="s">
        <v>51</v>
      </c>
      <c r="U164" s="246"/>
      <c r="V164" s="246"/>
      <c r="W164" s="246"/>
      <c r="X164" s="246"/>
      <c r="Y164" s="246"/>
      <c r="Z164" s="246"/>
      <c r="AA164" s="246"/>
      <c r="AB164" s="246"/>
      <c r="AC164" s="246"/>
      <c r="AD164" s="246"/>
      <c r="AE164" s="267" t="s">
        <v>5088</v>
      </c>
      <c r="AF164" s="268" t="s">
        <v>5089</v>
      </c>
      <c r="AG164" s="268" t="s">
        <v>5090</v>
      </c>
      <c r="AH164" s="268" t="s">
        <v>5091</v>
      </c>
      <c r="AI164" s="268">
        <v>8058730269</v>
      </c>
      <c r="AJ164" s="268" t="s">
        <v>4484</v>
      </c>
      <c r="AK164" s="268" t="s">
        <v>3834</v>
      </c>
      <c r="AL164" s="268" t="s">
        <v>1642</v>
      </c>
      <c r="AM164" s="246"/>
      <c r="AN164" s="246"/>
      <c r="AO164" s="246"/>
      <c r="AP164" s="250"/>
    </row>
    <row r="165" spans="1:42" ht="141" thickBot="1">
      <c r="A165" s="251">
        <v>2</v>
      </c>
      <c r="B165" s="210" t="s">
        <v>3820</v>
      </c>
      <c r="C165" s="211" t="s">
        <v>5092</v>
      </c>
      <c r="D165" s="209"/>
      <c r="E165" s="212" t="s">
        <v>3837</v>
      </c>
      <c r="F165" s="12" t="s">
        <v>699</v>
      </c>
      <c r="G165" s="237" t="s">
        <v>3824</v>
      </c>
      <c r="H165" s="238" t="s">
        <v>701</v>
      </c>
      <c r="I165" s="214" t="s">
        <v>4691</v>
      </c>
      <c r="J165" s="214">
        <v>1</v>
      </c>
      <c r="K165" s="242" t="s">
        <v>5093</v>
      </c>
      <c r="L165" s="211">
        <v>8103444497</v>
      </c>
      <c r="M165" s="209"/>
      <c r="N165" s="209"/>
      <c r="O165" s="214">
        <v>69.399999999999991</v>
      </c>
      <c r="P165" s="209"/>
      <c r="Q165" s="211" t="s">
        <v>3828</v>
      </c>
      <c r="R165" s="10" t="s">
        <v>51</v>
      </c>
      <c r="S165" s="10" t="s">
        <v>51</v>
      </c>
      <c r="T165" s="10" t="s">
        <v>51</v>
      </c>
      <c r="U165" s="209"/>
      <c r="V165" s="209"/>
      <c r="W165" s="209"/>
      <c r="X165" s="209"/>
      <c r="Y165" s="209"/>
      <c r="Z165" s="209"/>
      <c r="AA165" s="209"/>
      <c r="AB165" s="209"/>
      <c r="AC165" s="209"/>
      <c r="AD165" s="209"/>
      <c r="AE165" s="211" t="s">
        <v>5094</v>
      </c>
      <c r="AF165" s="212" t="s">
        <v>5095</v>
      </c>
      <c r="AG165" s="212" t="s">
        <v>5096</v>
      </c>
      <c r="AH165" s="212" t="s">
        <v>5097</v>
      </c>
      <c r="AI165" s="212">
        <v>9770199000</v>
      </c>
      <c r="AJ165" s="212" t="s">
        <v>5098</v>
      </c>
      <c r="AK165" s="212" t="s">
        <v>3834</v>
      </c>
      <c r="AL165" s="212" t="s">
        <v>1642</v>
      </c>
      <c r="AM165" s="209"/>
      <c r="AN165" s="209"/>
      <c r="AO165" s="209"/>
      <c r="AP165" s="252"/>
    </row>
    <row r="166" spans="1:42" ht="153.75" thickBot="1">
      <c r="A166" s="251">
        <v>3</v>
      </c>
      <c r="B166" s="210" t="s">
        <v>3820</v>
      </c>
      <c r="C166" s="211" t="s">
        <v>5099</v>
      </c>
      <c r="D166" s="209"/>
      <c r="E166" s="212" t="s">
        <v>3837</v>
      </c>
      <c r="F166" s="12" t="s">
        <v>699</v>
      </c>
      <c r="G166" s="237" t="s">
        <v>3824</v>
      </c>
      <c r="H166" s="238" t="s">
        <v>701</v>
      </c>
      <c r="I166" s="214" t="s">
        <v>4691</v>
      </c>
      <c r="J166" s="214">
        <v>1</v>
      </c>
      <c r="K166" s="242" t="s">
        <v>5100</v>
      </c>
      <c r="L166" s="211">
        <v>8867456701</v>
      </c>
      <c r="M166" s="209"/>
      <c r="N166" s="209"/>
      <c r="O166" s="214">
        <v>64</v>
      </c>
      <c r="P166" s="209"/>
      <c r="Q166" s="211" t="s">
        <v>5101</v>
      </c>
      <c r="R166" s="10" t="s">
        <v>51</v>
      </c>
      <c r="S166" s="10" t="s">
        <v>51</v>
      </c>
      <c r="T166" s="10" t="s">
        <v>51</v>
      </c>
      <c r="U166" s="209"/>
      <c r="V166" s="209"/>
      <c r="W166" s="209"/>
      <c r="X166" s="209"/>
      <c r="Y166" s="209"/>
      <c r="Z166" s="209"/>
      <c r="AA166" s="209"/>
      <c r="AB166" s="209"/>
      <c r="AC166" s="209"/>
      <c r="AD166" s="209"/>
      <c r="AE166" s="211" t="s">
        <v>5102</v>
      </c>
      <c r="AF166" s="212" t="s">
        <v>5103</v>
      </c>
      <c r="AG166" s="212" t="s">
        <v>5104</v>
      </c>
      <c r="AH166" s="212" t="s">
        <v>5105</v>
      </c>
      <c r="AI166" s="212">
        <v>9844094174</v>
      </c>
      <c r="AJ166" s="212" t="s">
        <v>5106</v>
      </c>
      <c r="AK166" s="212" t="s">
        <v>3854</v>
      </c>
      <c r="AL166" s="212" t="s">
        <v>1642</v>
      </c>
      <c r="AM166" s="209"/>
      <c r="AN166" s="209"/>
      <c r="AO166" s="209"/>
      <c r="AP166" s="252"/>
    </row>
    <row r="167" spans="1:42" ht="153.75" thickBot="1">
      <c r="A167" s="251">
        <v>4</v>
      </c>
      <c r="B167" s="210" t="s">
        <v>3820</v>
      </c>
      <c r="C167" s="211" t="s">
        <v>5107</v>
      </c>
      <c r="D167" s="209"/>
      <c r="E167" s="212" t="s">
        <v>3837</v>
      </c>
      <c r="F167" s="12" t="s">
        <v>699</v>
      </c>
      <c r="G167" s="237" t="s">
        <v>3824</v>
      </c>
      <c r="H167" s="238" t="s">
        <v>701</v>
      </c>
      <c r="I167" s="214" t="s">
        <v>4691</v>
      </c>
      <c r="J167" s="214">
        <v>1</v>
      </c>
      <c r="K167" s="242" t="s">
        <v>5108</v>
      </c>
      <c r="L167" s="211">
        <v>9532347105</v>
      </c>
      <c r="M167" s="209"/>
      <c r="N167" s="209"/>
      <c r="O167" s="214">
        <v>66.2</v>
      </c>
      <c r="P167" s="209"/>
      <c r="Q167" s="211" t="s">
        <v>3828</v>
      </c>
      <c r="R167" s="10" t="s">
        <v>51</v>
      </c>
      <c r="S167" s="10" t="s">
        <v>51</v>
      </c>
      <c r="T167" s="10" t="s">
        <v>51</v>
      </c>
      <c r="U167" s="209"/>
      <c r="V167" s="209"/>
      <c r="W167" s="209"/>
      <c r="X167" s="209"/>
      <c r="Y167" s="209"/>
      <c r="Z167" s="209"/>
      <c r="AA167" s="209"/>
      <c r="AB167" s="209"/>
      <c r="AC167" s="209"/>
      <c r="AD167" s="209"/>
      <c r="AE167" s="211" t="s">
        <v>5109</v>
      </c>
      <c r="AF167" s="212" t="s">
        <v>5110</v>
      </c>
      <c r="AG167" s="212" t="s">
        <v>5111</v>
      </c>
      <c r="AH167" s="212" t="s">
        <v>5112</v>
      </c>
      <c r="AI167" s="212">
        <v>9889077347</v>
      </c>
      <c r="AJ167" s="212" t="s">
        <v>3939</v>
      </c>
      <c r="AK167" s="212" t="s">
        <v>3834</v>
      </c>
      <c r="AL167" s="212" t="s">
        <v>1642</v>
      </c>
      <c r="AM167" s="209"/>
      <c r="AN167" s="209"/>
      <c r="AO167" s="209"/>
      <c r="AP167" s="252"/>
    </row>
    <row r="168" spans="1:42" ht="179.25" thickBot="1">
      <c r="A168" s="251">
        <v>5</v>
      </c>
      <c r="B168" s="210" t="s">
        <v>3820</v>
      </c>
      <c r="C168" s="211" t="s">
        <v>5113</v>
      </c>
      <c r="D168" s="209"/>
      <c r="E168" s="212" t="s">
        <v>3837</v>
      </c>
      <c r="F168" s="12" t="s">
        <v>699</v>
      </c>
      <c r="G168" s="237" t="s">
        <v>3824</v>
      </c>
      <c r="H168" s="238" t="s">
        <v>701</v>
      </c>
      <c r="I168" s="214" t="s">
        <v>4691</v>
      </c>
      <c r="J168" s="214">
        <v>1</v>
      </c>
      <c r="K168" s="242" t="s">
        <v>5114</v>
      </c>
      <c r="L168" s="211">
        <v>8296130998</v>
      </c>
      <c r="M168" s="209"/>
      <c r="N168" s="209"/>
      <c r="O168" s="214">
        <v>56.499999999999993</v>
      </c>
      <c r="P168" s="209"/>
      <c r="Q168" s="211" t="s">
        <v>5115</v>
      </c>
      <c r="R168" s="10" t="s">
        <v>51</v>
      </c>
      <c r="S168" s="10" t="s">
        <v>51</v>
      </c>
      <c r="T168" s="10" t="s">
        <v>51</v>
      </c>
      <c r="U168" s="209"/>
      <c r="V168" s="209"/>
      <c r="W168" s="209"/>
      <c r="X168" s="209"/>
      <c r="Y168" s="209"/>
      <c r="Z168" s="209"/>
      <c r="AA168" s="209"/>
      <c r="AB168" s="209"/>
      <c r="AC168" s="209"/>
      <c r="AD168" s="209"/>
      <c r="AE168" s="211" t="s">
        <v>5116</v>
      </c>
      <c r="AF168" s="212" t="s">
        <v>5117</v>
      </c>
      <c r="AG168" s="212" t="s">
        <v>5118</v>
      </c>
      <c r="AH168" s="212" t="s">
        <v>5119</v>
      </c>
      <c r="AI168" s="212">
        <v>9673006747</v>
      </c>
      <c r="AJ168" s="212" t="s">
        <v>5120</v>
      </c>
      <c r="AK168" s="212" t="s">
        <v>3834</v>
      </c>
      <c r="AL168" s="212" t="s">
        <v>1642</v>
      </c>
      <c r="AM168" s="209"/>
      <c r="AN168" s="209"/>
      <c r="AO168" s="209"/>
      <c r="AP168" s="252"/>
    </row>
    <row r="169" spans="1:42" ht="153.75" thickBot="1">
      <c r="A169" s="251">
        <v>6</v>
      </c>
      <c r="B169" s="210" t="s">
        <v>3820</v>
      </c>
      <c r="C169" s="211" t="s">
        <v>5121</v>
      </c>
      <c r="D169" s="209"/>
      <c r="E169" s="212" t="s">
        <v>3837</v>
      </c>
      <c r="F169" s="12" t="s">
        <v>699</v>
      </c>
      <c r="G169" s="237" t="s">
        <v>3824</v>
      </c>
      <c r="H169" s="238" t="s">
        <v>701</v>
      </c>
      <c r="I169" s="214" t="s">
        <v>4691</v>
      </c>
      <c r="J169" s="214">
        <v>1</v>
      </c>
      <c r="K169" s="242" t="s">
        <v>5122</v>
      </c>
      <c r="L169" s="211" t="s">
        <v>5123</v>
      </c>
      <c r="M169" s="209"/>
      <c r="N169" s="209"/>
      <c r="O169" s="214">
        <v>97.924528301886795</v>
      </c>
      <c r="P169" s="209"/>
      <c r="Q169" s="211" t="s">
        <v>4753</v>
      </c>
      <c r="R169" s="10" t="s">
        <v>51</v>
      </c>
      <c r="S169" s="10" t="s">
        <v>51</v>
      </c>
      <c r="T169" s="10" t="s">
        <v>51</v>
      </c>
      <c r="U169" s="209"/>
      <c r="V169" s="209"/>
      <c r="W169" s="209"/>
      <c r="X169" s="209"/>
      <c r="Y169" s="209"/>
      <c r="Z169" s="209"/>
      <c r="AA169" s="209"/>
      <c r="AB169" s="209"/>
      <c r="AC169" s="209"/>
      <c r="AD169" s="209"/>
      <c r="AE169" s="211" t="s">
        <v>5124</v>
      </c>
      <c r="AF169" s="212" t="s">
        <v>5125</v>
      </c>
      <c r="AG169" s="212" t="s">
        <v>5126</v>
      </c>
      <c r="AH169" s="212" t="s">
        <v>5127</v>
      </c>
      <c r="AI169" s="212">
        <v>8008226795</v>
      </c>
      <c r="AJ169" s="212" t="s">
        <v>4803</v>
      </c>
      <c r="AK169" s="212" t="s">
        <v>3834</v>
      </c>
      <c r="AL169" s="212" t="s">
        <v>1642</v>
      </c>
      <c r="AM169" s="209"/>
      <c r="AN169" s="209"/>
      <c r="AO169" s="209"/>
      <c r="AP169" s="252"/>
    </row>
    <row r="170" spans="1:42" ht="141" thickBot="1">
      <c r="A170" s="251">
        <v>7</v>
      </c>
      <c r="B170" s="210" t="s">
        <v>3820</v>
      </c>
      <c r="C170" s="258" t="s">
        <v>5128</v>
      </c>
      <c r="D170" s="209"/>
      <c r="E170" s="259" t="s">
        <v>3823</v>
      </c>
      <c r="F170" s="12" t="s">
        <v>699</v>
      </c>
      <c r="G170" s="237" t="s">
        <v>3824</v>
      </c>
      <c r="H170" s="238" t="s">
        <v>701</v>
      </c>
      <c r="I170" s="214" t="s">
        <v>4691</v>
      </c>
      <c r="J170" s="214">
        <v>1</v>
      </c>
      <c r="K170" s="255" t="s">
        <v>5129</v>
      </c>
      <c r="L170" s="258">
        <v>9880919053</v>
      </c>
      <c r="M170" s="209"/>
      <c r="N170" s="209"/>
      <c r="O170" s="214">
        <v>63</v>
      </c>
      <c r="P170" s="209"/>
      <c r="Q170" s="258" t="s">
        <v>4902</v>
      </c>
      <c r="R170" s="10" t="s">
        <v>51</v>
      </c>
      <c r="S170" s="10" t="s">
        <v>51</v>
      </c>
      <c r="T170" s="10" t="s">
        <v>51</v>
      </c>
      <c r="U170" s="209"/>
      <c r="V170" s="209"/>
      <c r="W170" s="209"/>
      <c r="X170" s="209"/>
      <c r="Y170" s="209"/>
      <c r="Z170" s="209"/>
      <c r="AA170" s="209"/>
      <c r="AB170" s="209"/>
      <c r="AC170" s="209"/>
      <c r="AD170" s="209"/>
      <c r="AE170" s="258" t="s">
        <v>5130</v>
      </c>
      <c r="AF170" s="259" t="s">
        <v>5131</v>
      </c>
      <c r="AG170" s="259" t="s">
        <v>5132</v>
      </c>
      <c r="AH170" s="259" t="s">
        <v>5133</v>
      </c>
      <c r="AI170" s="259">
        <v>7760983570</v>
      </c>
      <c r="AJ170" s="259" t="s">
        <v>3939</v>
      </c>
      <c r="AK170" s="259" t="s">
        <v>3834</v>
      </c>
      <c r="AL170" s="259" t="s">
        <v>1642</v>
      </c>
      <c r="AM170" s="209"/>
      <c r="AN170" s="209"/>
      <c r="AO170" s="209"/>
      <c r="AP170" s="252"/>
    </row>
    <row r="171" spans="1:42" ht="114.75" thickBot="1">
      <c r="A171" s="251">
        <v>8</v>
      </c>
      <c r="B171" s="210" t="s">
        <v>3820</v>
      </c>
      <c r="C171" s="211" t="s">
        <v>5134</v>
      </c>
      <c r="D171" s="209"/>
      <c r="E171" s="212" t="s">
        <v>3823</v>
      </c>
      <c r="F171" s="12" t="s">
        <v>699</v>
      </c>
      <c r="G171" s="237" t="s">
        <v>3824</v>
      </c>
      <c r="H171" s="238" t="s">
        <v>701</v>
      </c>
      <c r="I171" s="214" t="s">
        <v>4691</v>
      </c>
      <c r="J171" s="214">
        <v>1</v>
      </c>
      <c r="K171" s="242" t="s">
        <v>5135</v>
      </c>
      <c r="L171" s="211">
        <v>9131690511</v>
      </c>
      <c r="M171" s="209"/>
      <c r="N171" s="209"/>
      <c r="O171" s="214">
        <v>66</v>
      </c>
      <c r="P171" s="209"/>
      <c r="Q171" s="211" t="s">
        <v>3828</v>
      </c>
      <c r="R171" s="10" t="s">
        <v>51</v>
      </c>
      <c r="S171" s="10" t="s">
        <v>51</v>
      </c>
      <c r="T171" s="10" t="s">
        <v>51</v>
      </c>
      <c r="U171" s="209"/>
      <c r="V171" s="209"/>
      <c r="W171" s="209"/>
      <c r="X171" s="209"/>
      <c r="Y171" s="209"/>
      <c r="Z171" s="209"/>
      <c r="AA171" s="209"/>
      <c r="AB171" s="209"/>
      <c r="AC171" s="209"/>
      <c r="AD171" s="209"/>
      <c r="AE171" s="211" t="s">
        <v>5136</v>
      </c>
      <c r="AF171" s="212" t="s">
        <v>5137</v>
      </c>
      <c r="AG171" s="212" t="s">
        <v>5138</v>
      </c>
      <c r="AH171" s="212" t="s">
        <v>5139</v>
      </c>
      <c r="AI171" s="212">
        <v>9425182688</v>
      </c>
      <c r="AJ171" s="212" t="s">
        <v>4725</v>
      </c>
      <c r="AK171" s="212" t="s">
        <v>3834</v>
      </c>
      <c r="AL171" s="212" t="s">
        <v>1642</v>
      </c>
      <c r="AM171" s="209"/>
      <c r="AN171" s="209"/>
      <c r="AO171" s="209"/>
      <c r="AP171" s="252"/>
    </row>
    <row r="172" spans="1:42" ht="179.25" thickBot="1">
      <c r="A172" s="251">
        <v>9</v>
      </c>
      <c r="B172" s="210" t="s">
        <v>3820</v>
      </c>
      <c r="C172" s="211" t="s">
        <v>5140</v>
      </c>
      <c r="D172" s="209"/>
      <c r="E172" s="212" t="s">
        <v>3823</v>
      </c>
      <c r="F172" s="12" t="s">
        <v>699</v>
      </c>
      <c r="G172" s="237" t="s">
        <v>3824</v>
      </c>
      <c r="H172" s="238" t="s">
        <v>701</v>
      </c>
      <c r="I172" s="214" t="s">
        <v>4691</v>
      </c>
      <c r="J172" s="214">
        <v>1</v>
      </c>
      <c r="K172" s="242" t="s">
        <v>5141</v>
      </c>
      <c r="L172" s="211">
        <v>8310274167</v>
      </c>
      <c r="M172" s="209"/>
      <c r="N172" s="209"/>
      <c r="O172" s="214">
        <v>67.400000000000006</v>
      </c>
      <c r="P172" s="209"/>
      <c r="Q172" s="211" t="s">
        <v>3828</v>
      </c>
      <c r="R172" s="10" t="s">
        <v>51</v>
      </c>
      <c r="S172" s="10" t="s">
        <v>51</v>
      </c>
      <c r="T172" s="10" t="s">
        <v>51</v>
      </c>
      <c r="U172" s="209"/>
      <c r="V172" s="209"/>
      <c r="W172" s="209"/>
      <c r="X172" s="209"/>
      <c r="Y172" s="209"/>
      <c r="Z172" s="209"/>
      <c r="AA172" s="209"/>
      <c r="AB172" s="209"/>
      <c r="AC172" s="209"/>
      <c r="AD172" s="209"/>
      <c r="AE172" s="211" t="s">
        <v>5142</v>
      </c>
      <c r="AF172" s="212" t="s">
        <v>3028</v>
      </c>
      <c r="AG172" s="212" t="s">
        <v>5143</v>
      </c>
      <c r="AH172" s="212" t="s">
        <v>5144</v>
      </c>
      <c r="AI172" s="212">
        <v>8980026550</v>
      </c>
      <c r="AJ172" s="212" t="s">
        <v>3939</v>
      </c>
      <c r="AK172" s="212" t="s">
        <v>3834</v>
      </c>
      <c r="AL172" s="212" t="s">
        <v>1642</v>
      </c>
      <c r="AM172" s="209"/>
      <c r="AN172" s="209"/>
      <c r="AO172" s="209"/>
      <c r="AP172" s="252"/>
    </row>
    <row r="173" spans="1:42" ht="128.25" thickBot="1">
      <c r="A173" s="251">
        <v>10</v>
      </c>
      <c r="B173" s="210" t="s">
        <v>3820</v>
      </c>
      <c r="C173" s="253" t="s">
        <v>5145</v>
      </c>
      <c r="D173" s="209"/>
      <c r="E173" s="254" t="s">
        <v>3837</v>
      </c>
      <c r="F173" s="12" t="s">
        <v>699</v>
      </c>
      <c r="G173" s="237" t="s">
        <v>3824</v>
      </c>
      <c r="H173" s="238" t="s">
        <v>701</v>
      </c>
      <c r="I173" s="214" t="s">
        <v>4691</v>
      </c>
      <c r="J173" s="214">
        <v>1</v>
      </c>
      <c r="K173" s="255" t="s">
        <v>5146</v>
      </c>
      <c r="L173" s="253">
        <v>8897601280</v>
      </c>
      <c r="M173" s="209"/>
      <c r="N173" s="209"/>
      <c r="O173" s="214">
        <v>59.056603773584904</v>
      </c>
      <c r="P173" s="209"/>
      <c r="Q173" s="253" t="s">
        <v>4881</v>
      </c>
      <c r="R173" s="10" t="s">
        <v>51</v>
      </c>
      <c r="S173" s="10" t="s">
        <v>51</v>
      </c>
      <c r="T173" s="10" t="s">
        <v>51</v>
      </c>
      <c r="U173" s="209"/>
      <c r="V173" s="209"/>
      <c r="W173" s="209"/>
      <c r="X173" s="209"/>
      <c r="Y173" s="209"/>
      <c r="Z173" s="209"/>
      <c r="AA173" s="209"/>
      <c r="AB173" s="209"/>
      <c r="AC173" s="209"/>
      <c r="AD173" s="209"/>
      <c r="AE173" s="253" t="s">
        <v>5147</v>
      </c>
      <c r="AF173" s="254" t="s">
        <v>5148</v>
      </c>
      <c r="AG173" s="254" t="s">
        <v>5149</v>
      </c>
      <c r="AH173" s="254" t="s">
        <v>5150</v>
      </c>
      <c r="AI173" s="254" t="s">
        <v>4734</v>
      </c>
      <c r="AJ173" s="254" t="s">
        <v>5151</v>
      </c>
      <c r="AK173" s="254" t="s">
        <v>3912</v>
      </c>
      <c r="AL173" s="254" t="s">
        <v>1642</v>
      </c>
      <c r="AM173" s="209"/>
      <c r="AN173" s="209"/>
      <c r="AO173" s="209"/>
      <c r="AP173" s="252"/>
    </row>
    <row r="174" spans="1:42" ht="141" thickBot="1">
      <c r="A174" s="251">
        <v>11</v>
      </c>
      <c r="B174" s="210" t="s">
        <v>3820</v>
      </c>
      <c r="C174" s="211" t="s">
        <v>5152</v>
      </c>
      <c r="D174" s="209"/>
      <c r="E174" s="212" t="s">
        <v>3837</v>
      </c>
      <c r="F174" s="12" t="s">
        <v>699</v>
      </c>
      <c r="G174" s="237" t="s">
        <v>3824</v>
      </c>
      <c r="H174" s="238" t="s">
        <v>701</v>
      </c>
      <c r="I174" s="214" t="s">
        <v>4691</v>
      </c>
      <c r="J174" s="214">
        <v>1</v>
      </c>
      <c r="K174" s="242" t="s">
        <v>5153</v>
      </c>
      <c r="L174" s="211">
        <v>8500552411</v>
      </c>
      <c r="M174" s="209"/>
      <c r="N174" s="209"/>
      <c r="O174" s="214">
        <v>97.169811320754718</v>
      </c>
      <c r="P174" s="209"/>
      <c r="Q174" s="211" t="s">
        <v>4715</v>
      </c>
      <c r="R174" s="10" t="s">
        <v>51</v>
      </c>
      <c r="S174" s="10" t="s">
        <v>51</v>
      </c>
      <c r="T174" s="10" t="s">
        <v>51</v>
      </c>
      <c r="U174" s="209"/>
      <c r="V174" s="209"/>
      <c r="W174" s="209"/>
      <c r="X174" s="209"/>
      <c r="Y174" s="209"/>
      <c r="Z174" s="209"/>
      <c r="AA174" s="209"/>
      <c r="AB174" s="209"/>
      <c r="AC174" s="209"/>
      <c r="AD174" s="209"/>
      <c r="AE174" s="211" t="s">
        <v>5154</v>
      </c>
      <c r="AF174" s="212" t="s">
        <v>4782</v>
      </c>
      <c r="AG174" s="212" t="s">
        <v>5155</v>
      </c>
      <c r="AH174" s="212" t="s">
        <v>5156</v>
      </c>
      <c r="AI174" s="212">
        <v>9703447989</v>
      </c>
      <c r="AJ174" s="212" t="s">
        <v>4785</v>
      </c>
      <c r="AK174" s="212" t="s">
        <v>3834</v>
      </c>
      <c r="AL174" s="212" t="s">
        <v>1642</v>
      </c>
      <c r="AM174" s="209"/>
      <c r="AN174" s="209"/>
      <c r="AO174" s="209"/>
      <c r="AP174" s="252"/>
    </row>
    <row r="175" spans="1:42" ht="153.75" thickBot="1">
      <c r="A175" s="251">
        <v>12</v>
      </c>
      <c r="B175" s="210" t="s">
        <v>3820</v>
      </c>
      <c r="C175" s="211" t="s">
        <v>5157</v>
      </c>
      <c r="D175" s="209"/>
      <c r="E175" s="212" t="s">
        <v>3837</v>
      </c>
      <c r="F175" s="12" t="s">
        <v>699</v>
      </c>
      <c r="G175" s="237" t="s">
        <v>3824</v>
      </c>
      <c r="H175" s="238" t="s">
        <v>701</v>
      </c>
      <c r="I175" s="214" t="s">
        <v>4691</v>
      </c>
      <c r="J175" s="214">
        <v>1</v>
      </c>
      <c r="K175" s="242" t="s">
        <v>5158</v>
      </c>
      <c r="L175" s="211">
        <v>7382055052</v>
      </c>
      <c r="M175" s="209"/>
      <c r="N175" s="209"/>
      <c r="O175" s="214">
        <v>70.978260869565219</v>
      </c>
      <c r="P175" s="209"/>
      <c r="Q175" s="211" t="s">
        <v>5159</v>
      </c>
      <c r="R175" s="10" t="s">
        <v>51</v>
      </c>
      <c r="S175" s="10" t="s">
        <v>51</v>
      </c>
      <c r="T175" s="10" t="s">
        <v>51</v>
      </c>
      <c r="U175" s="209"/>
      <c r="V175" s="209"/>
      <c r="W175" s="209"/>
      <c r="X175" s="209"/>
      <c r="Y175" s="209"/>
      <c r="Z175" s="209"/>
      <c r="AA175" s="209"/>
      <c r="AB175" s="209"/>
      <c r="AC175" s="209"/>
      <c r="AD175" s="209"/>
      <c r="AE175" s="211" t="s">
        <v>5160</v>
      </c>
      <c r="AF175" s="212" t="s">
        <v>1397</v>
      </c>
      <c r="AG175" s="212" t="s">
        <v>5161</v>
      </c>
      <c r="AH175" s="212" t="s">
        <v>5162</v>
      </c>
      <c r="AI175" s="212">
        <v>9441134660</v>
      </c>
      <c r="AJ175" s="212" t="s">
        <v>5163</v>
      </c>
      <c r="AK175" s="212" t="s">
        <v>3834</v>
      </c>
      <c r="AL175" s="212" t="s">
        <v>1642</v>
      </c>
      <c r="AM175" s="209"/>
      <c r="AN175" s="209"/>
      <c r="AO175" s="209"/>
      <c r="AP175" s="252"/>
    </row>
    <row r="176" spans="1:42" ht="115.5" thickBot="1">
      <c r="A176" s="251">
        <v>13</v>
      </c>
      <c r="B176" s="210" t="s">
        <v>3820</v>
      </c>
      <c r="C176" s="211" t="s">
        <v>5164</v>
      </c>
      <c r="D176" s="209"/>
      <c r="E176" s="212" t="s">
        <v>3837</v>
      </c>
      <c r="F176" s="12" t="s">
        <v>699</v>
      </c>
      <c r="G176" s="237" t="s">
        <v>3824</v>
      </c>
      <c r="H176" s="238" t="s">
        <v>701</v>
      </c>
      <c r="I176" s="214" t="s">
        <v>4691</v>
      </c>
      <c r="J176" s="214">
        <v>1</v>
      </c>
      <c r="K176" s="242" t="s">
        <v>5165</v>
      </c>
      <c r="L176" s="211">
        <v>9652297886</v>
      </c>
      <c r="M176" s="209"/>
      <c r="N176" s="209"/>
      <c r="O176" s="214">
        <v>87.358490566037744</v>
      </c>
      <c r="P176" s="209"/>
      <c r="Q176" s="211" t="s">
        <v>4182</v>
      </c>
      <c r="R176" s="10" t="s">
        <v>51</v>
      </c>
      <c r="S176" s="10" t="s">
        <v>51</v>
      </c>
      <c r="T176" s="10" t="s">
        <v>51</v>
      </c>
      <c r="U176" s="209"/>
      <c r="V176" s="209"/>
      <c r="W176" s="209"/>
      <c r="X176" s="209"/>
      <c r="Y176" s="209"/>
      <c r="Z176" s="209"/>
      <c r="AA176" s="209"/>
      <c r="AB176" s="209"/>
      <c r="AC176" s="209"/>
      <c r="AD176" s="209"/>
      <c r="AE176" s="211" t="s">
        <v>5166</v>
      </c>
      <c r="AF176" s="212" t="s">
        <v>3076</v>
      </c>
      <c r="AG176" s="212" t="s">
        <v>5167</v>
      </c>
      <c r="AH176" s="212" t="s">
        <v>5168</v>
      </c>
      <c r="AI176" s="212">
        <v>9298253706</v>
      </c>
      <c r="AJ176" s="212" t="s">
        <v>5169</v>
      </c>
      <c r="AK176" s="212" t="s">
        <v>3834</v>
      </c>
      <c r="AL176" s="212" t="s">
        <v>1642</v>
      </c>
      <c r="AM176" s="209"/>
      <c r="AN176" s="209"/>
      <c r="AO176" s="209"/>
      <c r="AP176" s="252"/>
    </row>
    <row r="177" spans="1:42" ht="128.25" thickBot="1">
      <c r="A177" s="251">
        <v>14</v>
      </c>
      <c r="B177" s="210" t="s">
        <v>3820</v>
      </c>
      <c r="C177" s="253" t="s">
        <v>5170</v>
      </c>
      <c r="D177" s="209"/>
      <c r="E177" s="254" t="s">
        <v>3837</v>
      </c>
      <c r="F177" s="12" t="s">
        <v>699</v>
      </c>
      <c r="G177" s="237" t="s">
        <v>3824</v>
      </c>
      <c r="H177" s="238" t="s">
        <v>701</v>
      </c>
      <c r="I177" s="214" t="s">
        <v>4691</v>
      </c>
      <c r="J177" s="214">
        <v>1</v>
      </c>
      <c r="K177" s="255" t="s">
        <v>5171</v>
      </c>
      <c r="L177" s="253">
        <v>7095795640</v>
      </c>
      <c r="M177" s="209"/>
      <c r="N177" s="209"/>
      <c r="O177" s="214">
        <v>71.132075471698101</v>
      </c>
      <c r="P177" s="209"/>
      <c r="Q177" s="253" t="s">
        <v>4881</v>
      </c>
      <c r="R177" s="10" t="s">
        <v>51</v>
      </c>
      <c r="S177" s="10" t="s">
        <v>51</v>
      </c>
      <c r="T177" s="10" t="s">
        <v>51</v>
      </c>
      <c r="U177" s="209"/>
      <c r="V177" s="209"/>
      <c r="W177" s="209"/>
      <c r="X177" s="209"/>
      <c r="Y177" s="209"/>
      <c r="Z177" s="209"/>
      <c r="AA177" s="209"/>
      <c r="AB177" s="209"/>
      <c r="AC177" s="209"/>
      <c r="AD177" s="209"/>
      <c r="AE177" s="253" t="s">
        <v>5172</v>
      </c>
      <c r="AF177" s="254" t="s">
        <v>5173</v>
      </c>
      <c r="AG177" s="254" t="s">
        <v>5174</v>
      </c>
      <c r="AH177" s="254" t="s">
        <v>5175</v>
      </c>
      <c r="AI177" s="254">
        <v>9440134055</v>
      </c>
      <c r="AJ177" s="254" t="s">
        <v>4872</v>
      </c>
      <c r="AK177" s="254" t="s">
        <v>3834</v>
      </c>
      <c r="AL177" s="254" t="s">
        <v>1642</v>
      </c>
      <c r="AM177" s="209"/>
      <c r="AN177" s="209"/>
      <c r="AO177" s="209"/>
      <c r="AP177" s="252"/>
    </row>
    <row r="178" spans="1:42" ht="153.75" thickBot="1">
      <c r="A178" s="251">
        <v>15</v>
      </c>
      <c r="B178" s="210" t="s">
        <v>3820</v>
      </c>
      <c r="C178" s="211" t="s">
        <v>5176</v>
      </c>
      <c r="D178" s="209"/>
      <c r="E178" s="212" t="s">
        <v>3823</v>
      </c>
      <c r="F178" s="12" t="s">
        <v>699</v>
      </c>
      <c r="G178" s="237" t="s">
        <v>3824</v>
      </c>
      <c r="H178" s="238" t="s">
        <v>701</v>
      </c>
      <c r="I178" s="214" t="s">
        <v>4691</v>
      </c>
      <c r="J178" s="214">
        <v>1</v>
      </c>
      <c r="K178" s="211"/>
      <c r="L178" s="211"/>
      <c r="M178" s="209"/>
      <c r="N178" s="209"/>
      <c r="O178" s="214">
        <v>55.333333333333336</v>
      </c>
      <c r="P178" s="209"/>
      <c r="Q178" s="211" t="s">
        <v>4545</v>
      </c>
      <c r="R178" s="10" t="s">
        <v>51</v>
      </c>
      <c r="S178" s="10" t="s">
        <v>51</v>
      </c>
      <c r="T178" s="10" t="s">
        <v>51</v>
      </c>
      <c r="U178" s="209"/>
      <c r="V178" s="209"/>
      <c r="W178" s="209"/>
      <c r="X178" s="209"/>
      <c r="Y178" s="209"/>
      <c r="Z178" s="209"/>
      <c r="AA178" s="209"/>
      <c r="AB178" s="209"/>
      <c r="AC178" s="209"/>
      <c r="AD178" s="209"/>
      <c r="AE178" s="211" t="s">
        <v>5177</v>
      </c>
      <c r="AF178" s="212" t="s">
        <v>5178</v>
      </c>
      <c r="AG178" s="212" t="s">
        <v>5179</v>
      </c>
      <c r="AH178" s="212" t="s">
        <v>5180</v>
      </c>
      <c r="AI178" s="212">
        <v>9844199898</v>
      </c>
      <c r="AJ178" s="212" t="s">
        <v>5181</v>
      </c>
      <c r="AK178" s="212" t="s">
        <v>3834</v>
      </c>
      <c r="AL178" s="212" t="s">
        <v>1642</v>
      </c>
      <c r="AM178" s="209"/>
      <c r="AN178" s="209"/>
      <c r="AO178" s="209"/>
      <c r="AP178" s="252"/>
    </row>
    <row r="179" spans="1:42" ht="115.5" thickBot="1">
      <c r="A179" s="251">
        <v>16</v>
      </c>
      <c r="B179" s="210" t="s">
        <v>3820</v>
      </c>
      <c r="C179" s="211" t="s">
        <v>5182</v>
      </c>
      <c r="D179" s="209"/>
      <c r="E179" s="212" t="s">
        <v>3837</v>
      </c>
      <c r="F179" s="12" t="s">
        <v>699</v>
      </c>
      <c r="G179" s="237" t="s">
        <v>3824</v>
      </c>
      <c r="H179" s="238" t="s">
        <v>701</v>
      </c>
      <c r="I179" s="214" t="s">
        <v>4691</v>
      </c>
      <c r="J179" s="214">
        <v>1</v>
      </c>
      <c r="K179" s="242" t="s">
        <v>5183</v>
      </c>
      <c r="L179" s="211">
        <v>8712200780</v>
      </c>
      <c r="M179" s="209"/>
      <c r="N179" s="209"/>
      <c r="O179" s="214">
        <v>97.35849056603773</v>
      </c>
      <c r="P179" s="209"/>
      <c r="Q179" s="258" t="s">
        <v>4753</v>
      </c>
      <c r="R179" s="10" t="s">
        <v>51</v>
      </c>
      <c r="S179" s="10" t="s">
        <v>51</v>
      </c>
      <c r="T179" s="10" t="s">
        <v>51</v>
      </c>
      <c r="U179" s="209"/>
      <c r="V179" s="209"/>
      <c r="W179" s="209"/>
      <c r="X179" s="209"/>
      <c r="Y179" s="209"/>
      <c r="Z179" s="209"/>
      <c r="AA179" s="209"/>
      <c r="AB179" s="209"/>
      <c r="AC179" s="209"/>
      <c r="AD179" s="209"/>
      <c r="AE179" s="211" t="s">
        <v>5184</v>
      </c>
      <c r="AF179" s="212" t="s">
        <v>1556</v>
      </c>
      <c r="AG179" s="212" t="s">
        <v>5185</v>
      </c>
      <c r="AH179" s="212" t="s">
        <v>5186</v>
      </c>
      <c r="AI179" s="212">
        <v>9298108306</v>
      </c>
      <c r="AJ179" s="212" t="s">
        <v>4076</v>
      </c>
      <c r="AK179" s="212" t="s">
        <v>3834</v>
      </c>
      <c r="AL179" s="212" t="s">
        <v>1642</v>
      </c>
      <c r="AM179" s="209"/>
      <c r="AN179" s="209"/>
      <c r="AO179" s="209"/>
      <c r="AP179" s="252"/>
    </row>
    <row r="180" spans="1:42" ht="114.75" thickBot="1">
      <c r="A180" s="251">
        <v>17</v>
      </c>
      <c r="B180" s="210" t="s">
        <v>3820</v>
      </c>
      <c r="C180" s="211" t="s">
        <v>5187</v>
      </c>
      <c r="D180" s="209"/>
      <c r="E180" s="212" t="s">
        <v>3823</v>
      </c>
      <c r="F180" s="12" t="s">
        <v>699</v>
      </c>
      <c r="G180" s="237" t="s">
        <v>3824</v>
      </c>
      <c r="H180" s="238" t="s">
        <v>701</v>
      </c>
      <c r="I180" s="214" t="s">
        <v>4691</v>
      </c>
      <c r="J180" s="214">
        <v>1</v>
      </c>
      <c r="K180" s="242" t="s">
        <v>5188</v>
      </c>
      <c r="L180" s="211">
        <v>9483449446</v>
      </c>
      <c r="M180" s="209"/>
      <c r="N180" s="209"/>
      <c r="O180" s="214">
        <v>92.64150943396227</v>
      </c>
      <c r="P180" s="209"/>
      <c r="Q180" s="258" t="s">
        <v>4753</v>
      </c>
      <c r="R180" s="10" t="s">
        <v>51</v>
      </c>
      <c r="S180" s="10" t="s">
        <v>51</v>
      </c>
      <c r="T180" s="10" t="s">
        <v>51</v>
      </c>
      <c r="U180" s="209"/>
      <c r="V180" s="209"/>
      <c r="W180" s="209"/>
      <c r="X180" s="209"/>
      <c r="Y180" s="209"/>
      <c r="Z180" s="209"/>
      <c r="AA180" s="209"/>
      <c r="AB180" s="209"/>
      <c r="AC180" s="209"/>
      <c r="AD180" s="209"/>
      <c r="AE180" s="211" t="s">
        <v>5189</v>
      </c>
      <c r="AF180" s="212" t="s">
        <v>5190</v>
      </c>
      <c r="AG180" s="212" t="s">
        <v>5191</v>
      </c>
      <c r="AH180" s="212" t="s">
        <v>5192</v>
      </c>
      <c r="AI180" s="212">
        <v>9440728470</v>
      </c>
      <c r="AJ180" s="212" t="s">
        <v>4820</v>
      </c>
      <c r="AK180" s="212" t="s">
        <v>3834</v>
      </c>
      <c r="AL180" s="212" t="s">
        <v>1642</v>
      </c>
      <c r="AM180" s="209"/>
      <c r="AN180" s="209"/>
      <c r="AO180" s="209"/>
      <c r="AP180" s="252"/>
    </row>
    <row r="181" spans="1:42" ht="114.75" thickBot="1">
      <c r="A181" s="251">
        <v>18</v>
      </c>
      <c r="B181" s="210" t="s">
        <v>3820</v>
      </c>
      <c r="C181" s="211" t="s">
        <v>5193</v>
      </c>
      <c r="D181" s="209"/>
      <c r="E181" s="212" t="s">
        <v>3837</v>
      </c>
      <c r="F181" s="12" t="s">
        <v>699</v>
      </c>
      <c r="G181" s="237" t="s">
        <v>3824</v>
      </c>
      <c r="H181" s="238" t="s">
        <v>701</v>
      </c>
      <c r="I181" s="214" t="s">
        <v>4691</v>
      </c>
      <c r="J181" s="214">
        <v>1</v>
      </c>
      <c r="K181" s="242" t="s">
        <v>5194</v>
      </c>
      <c r="L181" s="211">
        <v>7086023411</v>
      </c>
      <c r="M181" s="209"/>
      <c r="N181" s="209"/>
      <c r="O181" s="214">
        <v>75.599999999999994</v>
      </c>
      <c r="P181" s="209"/>
      <c r="Q181" s="211" t="s">
        <v>3828</v>
      </c>
      <c r="R181" s="10" t="s">
        <v>51</v>
      </c>
      <c r="S181" s="10" t="s">
        <v>51</v>
      </c>
      <c r="T181" s="10" t="s">
        <v>51</v>
      </c>
      <c r="U181" s="209"/>
      <c r="V181" s="209"/>
      <c r="W181" s="209"/>
      <c r="X181" s="209"/>
      <c r="Y181" s="209"/>
      <c r="Z181" s="209"/>
      <c r="AA181" s="209"/>
      <c r="AB181" s="209"/>
      <c r="AC181" s="209"/>
      <c r="AD181" s="209"/>
      <c r="AE181" s="211" t="s">
        <v>5195</v>
      </c>
      <c r="AF181" s="212" t="s">
        <v>1874</v>
      </c>
      <c r="AG181" s="212" t="s">
        <v>5196</v>
      </c>
      <c r="AH181" s="212" t="s">
        <v>5197</v>
      </c>
      <c r="AI181" s="212">
        <v>9435702011</v>
      </c>
      <c r="AJ181" s="212" t="s">
        <v>5198</v>
      </c>
      <c r="AK181" s="212" t="s">
        <v>3834</v>
      </c>
      <c r="AL181" s="212" t="s">
        <v>1642</v>
      </c>
      <c r="AM181" s="209"/>
      <c r="AN181" s="209"/>
      <c r="AO181" s="209"/>
      <c r="AP181" s="252"/>
    </row>
    <row r="182" spans="1:42" ht="141" thickBot="1">
      <c r="A182" s="251">
        <v>19</v>
      </c>
      <c r="B182" s="210" t="s">
        <v>3820</v>
      </c>
      <c r="C182" s="211" t="s">
        <v>5199</v>
      </c>
      <c r="D182" s="209"/>
      <c r="E182" s="212" t="s">
        <v>3837</v>
      </c>
      <c r="F182" s="12" t="s">
        <v>699</v>
      </c>
      <c r="G182" s="237" t="s">
        <v>3824</v>
      </c>
      <c r="H182" s="238" t="s">
        <v>701</v>
      </c>
      <c r="I182" s="214" t="s">
        <v>4691</v>
      </c>
      <c r="J182" s="214">
        <v>1</v>
      </c>
      <c r="K182" s="242" t="s">
        <v>5200</v>
      </c>
      <c r="L182" s="211">
        <v>9995485551</v>
      </c>
      <c r="M182" s="209"/>
      <c r="N182" s="209"/>
      <c r="O182" s="214">
        <v>69</v>
      </c>
      <c r="P182" s="209"/>
      <c r="Q182" s="211" t="s">
        <v>3828</v>
      </c>
      <c r="R182" s="10" t="s">
        <v>51</v>
      </c>
      <c r="S182" s="10" t="s">
        <v>51</v>
      </c>
      <c r="T182" s="10" t="s">
        <v>51</v>
      </c>
      <c r="U182" s="209"/>
      <c r="V182" s="209"/>
      <c r="W182" s="209"/>
      <c r="X182" s="209"/>
      <c r="Y182" s="209"/>
      <c r="Z182" s="209"/>
      <c r="AA182" s="209"/>
      <c r="AB182" s="209"/>
      <c r="AC182" s="209"/>
      <c r="AD182" s="209"/>
      <c r="AE182" s="211" t="s">
        <v>5201</v>
      </c>
      <c r="AF182" s="212" t="s">
        <v>5202</v>
      </c>
      <c r="AG182" s="212" t="s">
        <v>5203</v>
      </c>
      <c r="AH182" s="212" t="s">
        <v>5204</v>
      </c>
      <c r="AI182" s="212">
        <v>9447834708</v>
      </c>
      <c r="AJ182" s="212" t="s">
        <v>5205</v>
      </c>
      <c r="AK182" s="212" t="s">
        <v>3834</v>
      </c>
      <c r="AL182" s="212" t="s">
        <v>1642</v>
      </c>
      <c r="AM182" s="209"/>
      <c r="AN182" s="209"/>
      <c r="AO182" s="209"/>
      <c r="AP182" s="252"/>
    </row>
    <row r="183" spans="1:42" ht="115.5" thickBot="1">
      <c r="A183" s="251">
        <v>20</v>
      </c>
      <c r="B183" s="210" t="s">
        <v>3820</v>
      </c>
      <c r="C183" s="253" t="s">
        <v>5206</v>
      </c>
      <c r="D183" s="209"/>
      <c r="E183" s="254" t="s">
        <v>3837</v>
      </c>
      <c r="F183" s="12" t="s">
        <v>699</v>
      </c>
      <c r="G183" s="237" t="s">
        <v>3824</v>
      </c>
      <c r="H183" s="238" t="s">
        <v>701</v>
      </c>
      <c r="I183" s="214" t="s">
        <v>4691</v>
      </c>
      <c r="J183" s="214">
        <v>1</v>
      </c>
      <c r="K183" s="255" t="s">
        <v>5207</v>
      </c>
      <c r="L183" s="253">
        <v>8098254595</v>
      </c>
      <c r="M183" s="209"/>
      <c r="N183" s="209"/>
      <c r="O183" s="214">
        <v>84.916666666666657</v>
      </c>
      <c r="P183" s="209"/>
      <c r="Q183" s="253" t="s">
        <v>5208</v>
      </c>
      <c r="R183" s="10" t="s">
        <v>51</v>
      </c>
      <c r="S183" s="10" t="s">
        <v>51</v>
      </c>
      <c r="T183" s="10" t="s">
        <v>51</v>
      </c>
      <c r="U183" s="209"/>
      <c r="V183" s="209"/>
      <c r="W183" s="209"/>
      <c r="X183" s="209"/>
      <c r="Y183" s="209"/>
      <c r="Z183" s="209"/>
      <c r="AA183" s="209"/>
      <c r="AB183" s="209"/>
      <c r="AC183" s="209"/>
      <c r="AD183" s="209"/>
      <c r="AE183" s="253" t="s">
        <v>5209</v>
      </c>
      <c r="AF183" s="254" t="s">
        <v>5210</v>
      </c>
      <c r="AG183" s="254" t="s">
        <v>5211</v>
      </c>
      <c r="AH183" s="254" t="s">
        <v>5212</v>
      </c>
      <c r="AI183" s="254">
        <v>9655369672</v>
      </c>
      <c r="AJ183" s="254" t="s">
        <v>4076</v>
      </c>
      <c r="AK183" s="254" t="s">
        <v>3834</v>
      </c>
      <c r="AL183" s="254" t="s">
        <v>1642</v>
      </c>
      <c r="AM183" s="209"/>
      <c r="AN183" s="209"/>
      <c r="AO183" s="209"/>
      <c r="AP183" s="252"/>
    </row>
    <row r="184" spans="1:42" ht="115.5" thickBot="1">
      <c r="A184" s="251">
        <v>21</v>
      </c>
      <c r="B184" s="210" t="s">
        <v>3820</v>
      </c>
      <c r="C184" s="258" t="s">
        <v>5213</v>
      </c>
      <c r="D184" s="209"/>
      <c r="E184" s="259" t="s">
        <v>3837</v>
      </c>
      <c r="F184" s="12" t="s">
        <v>699</v>
      </c>
      <c r="G184" s="237" t="s">
        <v>3824</v>
      </c>
      <c r="H184" s="238" t="s">
        <v>701</v>
      </c>
      <c r="I184" s="214" t="s">
        <v>4691</v>
      </c>
      <c r="J184" s="214">
        <v>1</v>
      </c>
      <c r="K184" s="255" t="s">
        <v>5214</v>
      </c>
      <c r="L184" s="258">
        <v>7670927228</v>
      </c>
      <c r="M184" s="209"/>
      <c r="N184" s="209"/>
      <c r="O184" s="214">
        <v>80</v>
      </c>
      <c r="P184" s="209"/>
      <c r="Q184" s="258" t="s">
        <v>4753</v>
      </c>
      <c r="R184" s="10" t="s">
        <v>51</v>
      </c>
      <c r="S184" s="10" t="s">
        <v>51</v>
      </c>
      <c r="T184" s="10" t="s">
        <v>51</v>
      </c>
      <c r="U184" s="209"/>
      <c r="V184" s="209"/>
      <c r="W184" s="209"/>
      <c r="X184" s="209"/>
      <c r="Y184" s="209"/>
      <c r="Z184" s="209"/>
      <c r="AA184" s="209"/>
      <c r="AB184" s="209"/>
      <c r="AC184" s="209"/>
      <c r="AD184" s="209"/>
      <c r="AE184" s="258" t="s">
        <v>5215</v>
      </c>
      <c r="AF184" s="259" t="s">
        <v>1881</v>
      </c>
      <c r="AG184" s="259" t="s">
        <v>5216</v>
      </c>
      <c r="AH184" s="259" t="s">
        <v>5217</v>
      </c>
      <c r="AI184" s="259">
        <v>9985923264</v>
      </c>
      <c r="AJ184" s="259" t="s">
        <v>3939</v>
      </c>
      <c r="AK184" s="259" t="s">
        <v>3834</v>
      </c>
      <c r="AL184" s="259" t="s">
        <v>1642</v>
      </c>
      <c r="AM184" s="209"/>
      <c r="AN184" s="209"/>
      <c r="AO184" s="209"/>
      <c r="AP184" s="252"/>
    </row>
    <row r="185" spans="1:42" ht="115.5" thickBot="1">
      <c r="A185" s="251">
        <v>22</v>
      </c>
      <c r="B185" s="210" t="s">
        <v>3820</v>
      </c>
      <c r="C185" s="253" t="s">
        <v>5218</v>
      </c>
      <c r="D185" s="209"/>
      <c r="E185" s="254" t="s">
        <v>3837</v>
      </c>
      <c r="F185" s="12" t="s">
        <v>699</v>
      </c>
      <c r="G185" s="237" t="s">
        <v>3824</v>
      </c>
      <c r="H185" s="238" t="s">
        <v>701</v>
      </c>
      <c r="I185" s="214" t="s">
        <v>4691</v>
      </c>
      <c r="J185" s="214">
        <v>1</v>
      </c>
      <c r="K185" s="255" t="s">
        <v>5219</v>
      </c>
      <c r="L185" s="253">
        <v>9951088818</v>
      </c>
      <c r="M185" s="209"/>
      <c r="N185" s="209"/>
      <c r="O185" s="214">
        <v>88.301886792452834</v>
      </c>
      <c r="P185" s="209"/>
      <c r="Q185" s="253" t="s">
        <v>4881</v>
      </c>
      <c r="R185" s="10" t="s">
        <v>51</v>
      </c>
      <c r="S185" s="10" t="s">
        <v>51</v>
      </c>
      <c r="T185" s="10" t="s">
        <v>51</v>
      </c>
      <c r="U185" s="209"/>
      <c r="V185" s="209"/>
      <c r="W185" s="209"/>
      <c r="X185" s="209"/>
      <c r="Y185" s="209"/>
      <c r="Z185" s="209"/>
      <c r="AA185" s="209"/>
      <c r="AB185" s="209"/>
      <c r="AC185" s="209"/>
      <c r="AD185" s="209"/>
      <c r="AE185" s="253" t="s">
        <v>5220</v>
      </c>
      <c r="AF185" s="254" t="s">
        <v>5221</v>
      </c>
      <c r="AG185" s="254" t="s">
        <v>5222</v>
      </c>
      <c r="AH185" s="254" t="s">
        <v>5223</v>
      </c>
      <c r="AI185" s="254">
        <v>9848915755</v>
      </c>
      <c r="AJ185" s="254" t="s">
        <v>5224</v>
      </c>
      <c r="AK185" s="254" t="s">
        <v>3834</v>
      </c>
      <c r="AL185" s="254" t="s">
        <v>1642</v>
      </c>
      <c r="AM185" s="209"/>
      <c r="AN185" s="209"/>
      <c r="AO185" s="209"/>
      <c r="AP185" s="252"/>
    </row>
    <row r="186" spans="1:42" ht="128.25" thickBot="1">
      <c r="A186" s="251">
        <v>23</v>
      </c>
      <c r="B186" s="210" t="s">
        <v>3820</v>
      </c>
      <c r="C186" s="211" t="s">
        <v>5225</v>
      </c>
      <c r="D186" s="209"/>
      <c r="E186" s="212" t="s">
        <v>3837</v>
      </c>
      <c r="F186" s="12" t="s">
        <v>699</v>
      </c>
      <c r="G186" s="237" t="s">
        <v>3824</v>
      </c>
      <c r="H186" s="238" t="s">
        <v>701</v>
      </c>
      <c r="I186" s="214" t="s">
        <v>4691</v>
      </c>
      <c r="J186" s="214">
        <v>1</v>
      </c>
      <c r="K186" s="242" t="s">
        <v>5226</v>
      </c>
      <c r="L186" s="211">
        <v>9885566985</v>
      </c>
      <c r="M186" s="209"/>
      <c r="N186" s="209"/>
      <c r="O186" s="214">
        <v>71.320754716981128</v>
      </c>
      <c r="P186" s="209"/>
      <c r="Q186" s="211" t="s">
        <v>4715</v>
      </c>
      <c r="R186" s="10" t="s">
        <v>51</v>
      </c>
      <c r="S186" s="10" t="s">
        <v>51</v>
      </c>
      <c r="T186" s="10" t="s">
        <v>51</v>
      </c>
      <c r="U186" s="209"/>
      <c r="V186" s="209"/>
      <c r="W186" s="209"/>
      <c r="X186" s="209"/>
      <c r="Y186" s="209"/>
      <c r="Z186" s="209"/>
      <c r="AA186" s="209"/>
      <c r="AB186" s="209"/>
      <c r="AC186" s="209"/>
      <c r="AD186" s="209"/>
      <c r="AE186" s="211" t="s">
        <v>5227</v>
      </c>
      <c r="AF186" s="212" t="s">
        <v>5228</v>
      </c>
      <c r="AG186" s="212" t="s">
        <v>5229</v>
      </c>
      <c r="AH186" s="212" t="s">
        <v>5230</v>
      </c>
      <c r="AI186" s="212">
        <v>9492516544</v>
      </c>
      <c r="AJ186" s="212" t="s">
        <v>4725</v>
      </c>
      <c r="AK186" s="212" t="s">
        <v>3834</v>
      </c>
      <c r="AL186" s="212" t="s">
        <v>1642</v>
      </c>
      <c r="AM186" s="209"/>
      <c r="AN186" s="209"/>
      <c r="AO186" s="209"/>
      <c r="AP186" s="252"/>
    </row>
    <row r="187" spans="1:42" ht="141" thickBot="1">
      <c r="A187" s="251">
        <v>24</v>
      </c>
      <c r="B187" s="210" t="s">
        <v>3820</v>
      </c>
      <c r="C187" s="211" t="s">
        <v>5231</v>
      </c>
      <c r="D187" s="209"/>
      <c r="E187" s="212" t="s">
        <v>3837</v>
      </c>
      <c r="F187" s="12" t="s">
        <v>699</v>
      </c>
      <c r="G187" s="237" t="s">
        <v>3824</v>
      </c>
      <c r="H187" s="238" t="s">
        <v>701</v>
      </c>
      <c r="I187" s="214" t="s">
        <v>4691</v>
      </c>
      <c r="J187" s="214">
        <v>1</v>
      </c>
      <c r="K187" s="242" t="s">
        <v>5232</v>
      </c>
      <c r="L187" s="211">
        <v>7899006245</v>
      </c>
      <c r="M187" s="209"/>
      <c r="N187" s="209"/>
      <c r="O187" s="214">
        <v>92</v>
      </c>
      <c r="P187" s="209"/>
      <c r="Q187" s="211" t="s">
        <v>5233</v>
      </c>
      <c r="R187" s="10" t="s">
        <v>51</v>
      </c>
      <c r="S187" s="10" t="s">
        <v>51</v>
      </c>
      <c r="T187" s="10" t="s">
        <v>51</v>
      </c>
      <c r="U187" s="209"/>
      <c r="V187" s="209"/>
      <c r="W187" s="209"/>
      <c r="X187" s="209"/>
      <c r="Y187" s="209"/>
      <c r="Z187" s="209"/>
      <c r="AA187" s="209"/>
      <c r="AB187" s="209"/>
      <c r="AC187" s="209"/>
      <c r="AD187" s="209"/>
      <c r="AE187" s="211" t="s">
        <v>5234</v>
      </c>
      <c r="AF187" s="212" t="s">
        <v>5235</v>
      </c>
      <c r="AG187" s="212" t="s">
        <v>5236</v>
      </c>
      <c r="AH187" s="212" t="s">
        <v>5237</v>
      </c>
      <c r="AI187" s="212" t="s">
        <v>5238</v>
      </c>
      <c r="AJ187" s="212" t="s">
        <v>5239</v>
      </c>
      <c r="AK187" s="212" t="s">
        <v>3854</v>
      </c>
      <c r="AL187" s="212" t="s">
        <v>1642</v>
      </c>
      <c r="AM187" s="209"/>
      <c r="AN187" s="209"/>
      <c r="AO187" s="209"/>
      <c r="AP187" s="252"/>
    </row>
    <row r="188" spans="1:42" ht="114.75" thickBot="1">
      <c r="A188" s="251">
        <v>25</v>
      </c>
      <c r="B188" s="210" t="s">
        <v>3820</v>
      </c>
      <c r="C188" s="211" t="s">
        <v>5240</v>
      </c>
      <c r="D188" s="209"/>
      <c r="E188" s="212" t="s">
        <v>3837</v>
      </c>
      <c r="F188" s="12" t="s">
        <v>699</v>
      </c>
      <c r="G188" s="237" t="s">
        <v>3824</v>
      </c>
      <c r="H188" s="238" t="s">
        <v>701</v>
      </c>
      <c r="I188" s="214" t="s">
        <v>4691</v>
      </c>
      <c r="J188" s="214">
        <v>1</v>
      </c>
      <c r="K188" s="242" t="s">
        <v>5241</v>
      </c>
      <c r="L188" s="211">
        <v>9949948866</v>
      </c>
      <c r="M188" s="209"/>
      <c r="N188" s="209"/>
      <c r="O188" s="214">
        <v>85.471698113207552</v>
      </c>
      <c r="P188" s="209"/>
      <c r="Q188" s="211" t="s">
        <v>4715</v>
      </c>
      <c r="R188" s="10" t="s">
        <v>51</v>
      </c>
      <c r="S188" s="10" t="s">
        <v>51</v>
      </c>
      <c r="T188" s="10" t="s">
        <v>51</v>
      </c>
      <c r="U188" s="209"/>
      <c r="V188" s="209"/>
      <c r="W188" s="209"/>
      <c r="X188" s="209"/>
      <c r="Y188" s="209"/>
      <c r="Z188" s="209"/>
      <c r="AA188" s="209"/>
      <c r="AB188" s="209"/>
      <c r="AC188" s="209"/>
      <c r="AD188" s="209"/>
      <c r="AE188" s="211" t="s">
        <v>5242</v>
      </c>
      <c r="AF188" s="212" t="s">
        <v>5243</v>
      </c>
      <c r="AG188" s="212" t="s">
        <v>5244</v>
      </c>
      <c r="AH188" s="212" t="s">
        <v>5245</v>
      </c>
      <c r="AI188" s="212">
        <v>9110590069</v>
      </c>
      <c r="AJ188" s="212" t="s">
        <v>3732</v>
      </c>
      <c r="AK188" s="212" t="s">
        <v>3834</v>
      </c>
      <c r="AL188" s="212" t="s">
        <v>1642</v>
      </c>
      <c r="AM188" s="209"/>
      <c r="AN188" s="209"/>
      <c r="AO188" s="209"/>
      <c r="AP188" s="252"/>
    </row>
    <row r="189" spans="1:42" ht="128.25" thickBot="1">
      <c r="A189" s="251">
        <v>26</v>
      </c>
      <c r="B189" s="210" t="s">
        <v>3820</v>
      </c>
      <c r="C189" s="211" t="s">
        <v>5246</v>
      </c>
      <c r="D189" s="209"/>
      <c r="E189" s="212" t="s">
        <v>3837</v>
      </c>
      <c r="F189" s="12" t="s">
        <v>699</v>
      </c>
      <c r="G189" s="237" t="s">
        <v>3824</v>
      </c>
      <c r="H189" s="238" t="s">
        <v>701</v>
      </c>
      <c r="I189" s="214" t="s">
        <v>4691</v>
      </c>
      <c r="J189" s="214">
        <v>1</v>
      </c>
      <c r="K189" s="242" t="s">
        <v>5247</v>
      </c>
      <c r="L189" s="211">
        <v>9447367791</v>
      </c>
      <c r="M189" s="209"/>
      <c r="N189" s="209"/>
      <c r="O189" s="214">
        <v>83.083333333333329</v>
      </c>
      <c r="P189" s="209"/>
      <c r="Q189" s="211" t="s">
        <v>4920</v>
      </c>
      <c r="R189" s="10" t="s">
        <v>51</v>
      </c>
      <c r="S189" s="10" t="s">
        <v>51</v>
      </c>
      <c r="T189" s="10" t="s">
        <v>51</v>
      </c>
      <c r="U189" s="209"/>
      <c r="V189" s="209"/>
      <c r="W189" s="209"/>
      <c r="X189" s="209"/>
      <c r="Y189" s="209"/>
      <c r="Z189" s="209"/>
      <c r="AA189" s="209"/>
      <c r="AB189" s="209"/>
      <c r="AC189" s="209"/>
      <c r="AD189" s="209"/>
      <c r="AE189" s="211" t="s">
        <v>5248</v>
      </c>
      <c r="AF189" s="212" t="s">
        <v>5249</v>
      </c>
      <c r="AG189" s="212" t="s">
        <v>5250</v>
      </c>
      <c r="AH189" s="212" t="s">
        <v>5251</v>
      </c>
      <c r="AI189" s="212">
        <v>8547930791</v>
      </c>
      <c r="AJ189" s="212" t="s">
        <v>5239</v>
      </c>
      <c r="AK189" s="212" t="s">
        <v>3854</v>
      </c>
      <c r="AL189" s="212" t="s">
        <v>1642</v>
      </c>
      <c r="AM189" s="209"/>
      <c r="AN189" s="209"/>
      <c r="AO189" s="209"/>
      <c r="AP189" s="252"/>
    </row>
    <row r="190" spans="1:42" ht="141" thickBot="1">
      <c r="A190" s="251">
        <v>27</v>
      </c>
      <c r="B190" s="210" t="s">
        <v>3820</v>
      </c>
      <c r="C190" s="211" t="s">
        <v>5252</v>
      </c>
      <c r="D190" s="209"/>
      <c r="E190" s="212" t="s">
        <v>3837</v>
      </c>
      <c r="F190" s="12" t="s">
        <v>699</v>
      </c>
      <c r="G190" s="237" t="s">
        <v>3824</v>
      </c>
      <c r="H190" s="238" t="s">
        <v>701</v>
      </c>
      <c r="I190" s="214" t="s">
        <v>4691</v>
      </c>
      <c r="J190" s="214">
        <v>1</v>
      </c>
      <c r="K190" s="242" t="s">
        <v>5253</v>
      </c>
      <c r="L190" s="211">
        <v>9061928356</v>
      </c>
      <c r="M190" s="209"/>
      <c r="N190" s="209"/>
      <c r="O190" s="214">
        <v>59.083333333333329</v>
      </c>
      <c r="P190" s="209"/>
      <c r="Q190" s="211" t="s">
        <v>4941</v>
      </c>
      <c r="R190" s="10" t="s">
        <v>51</v>
      </c>
      <c r="S190" s="10" t="s">
        <v>51</v>
      </c>
      <c r="T190" s="10" t="s">
        <v>51</v>
      </c>
      <c r="U190" s="209"/>
      <c r="V190" s="209"/>
      <c r="W190" s="209"/>
      <c r="X190" s="209"/>
      <c r="Y190" s="209"/>
      <c r="Z190" s="209"/>
      <c r="AA190" s="209"/>
      <c r="AB190" s="209"/>
      <c r="AC190" s="209"/>
      <c r="AD190" s="209"/>
      <c r="AE190" s="211" t="s">
        <v>5254</v>
      </c>
      <c r="AF190" s="212" t="s">
        <v>4702</v>
      </c>
      <c r="AG190" s="212" t="s">
        <v>5255</v>
      </c>
      <c r="AH190" s="212" t="s">
        <v>5256</v>
      </c>
      <c r="AI190" s="212"/>
      <c r="AJ190" s="212" t="s">
        <v>4592</v>
      </c>
      <c r="AK190" s="212" t="s">
        <v>3834</v>
      </c>
      <c r="AL190" s="212" t="s">
        <v>1642</v>
      </c>
      <c r="AM190" s="209"/>
      <c r="AN190" s="209"/>
      <c r="AO190" s="209"/>
      <c r="AP190" s="252"/>
    </row>
    <row r="191" spans="1:42" ht="192" thickBot="1">
      <c r="A191" s="251">
        <v>28</v>
      </c>
      <c r="B191" s="210" t="s">
        <v>3820</v>
      </c>
      <c r="C191" s="211" t="s">
        <v>5257</v>
      </c>
      <c r="D191" s="209"/>
      <c r="E191" s="212" t="s">
        <v>3837</v>
      </c>
      <c r="F191" s="12" t="s">
        <v>699</v>
      </c>
      <c r="G191" s="237" t="s">
        <v>3824</v>
      </c>
      <c r="H191" s="238" t="s">
        <v>701</v>
      </c>
      <c r="I191" s="214" t="s">
        <v>4691</v>
      </c>
      <c r="J191" s="214">
        <v>1</v>
      </c>
      <c r="K191" s="242" t="s">
        <v>5258</v>
      </c>
      <c r="L191" s="211">
        <v>9848883742</v>
      </c>
      <c r="M191" s="209"/>
      <c r="N191" s="209"/>
      <c r="O191" s="214">
        <v>73.018867924528294</v>
      </c>
      <c r="P191" s="209"/>
      <c r="Q191" s="258" t="s">
        <v>4753</v>
      </c>
      <c r="R191" s="10" t="s">
        <v>51</v>
      </c>
      <c r="S191" s="10" t="s">
        <v>51</v>
      </c>
      <c r="T191" s="10" t="s">
        <v>51</v>
      </c>
      <c r="U191" s="209"/>
      <c r="V191" s="209"/>
      <c r="W191" s="209"/>
      <c r="X191" s="209"/>
      <c r="Y191" s="209"/>
      <c r="Z191" s="209"/>
      <c r="AA191" s="209"/>
      <c r="AB191" s="209"/>
      <c r="AC191" s="209"/>
      <c r="AD191" s="209"/>
      <c r="AE191" s="211" t="s">
        <v>5259</v>
      </c>
      <c r="AF191" s="212" t="s">
        <v>4555</v>
      </c>
      <c r="AG191" s="212" t="s">
        <v>5260</v>
      </c>
      <c r="AH191" s="212" t="s">
        <v>5261</v>
      </c>
      <c r="AI191" s="212">
        <v>8688940454</v>
      </c>
      <c r="AJ191" s="212" t="s">
        <v>3863</v>
      </c>
      <c r="AK191" s="212" t="s">
        <v>3834</v>
      </c>
      <c r="AL191" s="212" t="s">
        <v>1642</v>
      </c>
      <c r="AM191" s="209"/>
      <c r="AN191" s="209"/>
      <c r="AO191" s="209"/>
      <c r="AP191" s="252"/>
    </row>
    <row r="192" spans="1:42" ht="114.75" thickBot="1">
      <c r="A192" s="251">
        <v>29</v>
      </c>
      <c r="B192" s="210" t="s">
        <v>3820</v>
      </c>
      <c r="C192" s="253" t="s">
        <v>5262</v>
      </c>
      <c r="D192" s="209"/>
      <c r="E192" s="254" t="s">
        <v>3837</v>
      </c>
      <c r="F192" s="12" t="s">
        <v>699</v>
      </c>
      <c r="G192" s="237" t="s">
        <v>3824</v>
      </c>
      <c r="H192" s="238" t="s">
        <v>701</v>
      </c>
      <c r="I192" s="214" t="s">
        <v>4691</v>
      </c>
      <c r="J192" s="214">
        <v>1</v>
      </c>
      <c r="K192" s="255" t="s">
        <v>5263</v>
      </c>
      <c r="L192" s="253">
        <v>9640998104</v>
      </c>
      <c r="M192" s="209"/>
      <c r="N192" s="209"/>
      <c r="O192" s="214">
        <v>52.333333333333329</v>
      </c>
      <c r="P192" s="209"/>
      <c r="Q192" s="258" t="s">
        <v>4902</v>
      </c>
      <c r="R192" s="10" t="s">
        <v>51</v>
      </c>
      <c r="S192" s="10" t="s">
        <v>51</v>
      </c>
      <c r="T192" s="10" t="s">
        <v>51</v>
      </c>
      <c r="U192" s="209"/>
      <c r="V192" s="209"/>
      <c r="W192" s="209"/>
      <c r="X192" s="209"/>
      <c r="Y192" s="209"/>
      <c r="Z192" s="209"/>
      <c r="AA192" s="209"/>
      <c r="AB192" s="209"/>
      <c r="AC192" s="209"/>
      <c r="AD192" s="209"/>
      <c r="AE192" s="253" t="s">
        <v>5264</v>
      </c>
      <c r="AF192" s="254" t="s">
        <v>5265</v>
      </c>
      <c r="AG192" s="254" t="s">
        <v>5266</v>
      </c>
      <c r="AH192" s="254" t="s">
        <v>5267</v>
      </c>
      <c r="AI192" s="254" t="s">
        <v>4734</v>
      </c>
      <c r="AJ192" s="254" t="s">
        <v>5224</v>
      </c>
      <c r="AK192" s="254" t="s">
        <v>3834</v>
      </c>
      <c r="AL192" s="254" t="s">
        <v>1642</v>
      </c>
      <c r="AM192" s="209"/>
      <c r="AN192" s="209"/>
      <c r="AO192" s="209"/>
      <c r="AP192" s="252"/>
    </row>
    <row r="193" spans="1:42" ht="153.75" thickBot="1">
      <c r="A193" s="251">
        <v>30</v>
      </c>
      <c r="B193" s="210" t="s">
        <v>3820</v>
      </c>
      <c r="C193" s="258" t="s">
        <v>5268</v>
      </c>
      <c r="D193" s="209"/>
      <c r="E193" s="259" t="s">
        <v>3837</v>
      </c>
      <c r="F193" s="12" t="s">
        <v>699</v>
      </c>
      <c r="G193" s="237" t="s">
        <v>3824</v>
      </c>
      <c r="H193" s="238" t="s">
        <v>701</v>
      </c>
      <c r="I193" s="214" t="s">
        <v>4691</v>
      </c>
      <c r="J193" s="214">
        <v>1</v>
      </c>
      <c r="K193" s="255" t="s">
        <v>5269</v>
      </c>
      <c r="L193" s="258">
        <v>9032241758</v>
      </c>
      <c r="M193" s="209"/>
      <c r="N193" s="209"/>
      <c r="O193" s="214">
        <v>91.886792452830193</v>
      </c>
      <c r="P193" s="209"/>
      <c r="Q193" s="258" t="s">
        <v>4753</v>
      </c>
      <c r="R193" s="10" t="s">
        <v>51</v>
      </c>
      <c r="S193" s="10" t="s">
        <v>51</v>
      </c>
      <c r="T193" s="10" t="s">
        <v>51</v>
      </c>
      <c r="U193" s="209"/>
      <c r="V193" s="209"/>
      <c r="W193" s="209"/>
      <c r="X193" s="209"/>
      <c r="Y193" s="209"/>
      <c r="Z193" s="209"/>
      <c r="AA193" s="209"/>
      <c r="AB193" s="209"/>
      <c r="AC193" s="209"/>
      <c r="AD193" s="209"/>
      <c r="AE193" s="258" t="s">
        <v>5270</v>
      </c>
      <c r="AF193" s="259" t="s">
        <v>4955</v>
      </c>
      <c r="AG193" s="259" t="s">
        <v>5271</v>
      </c>
      <c r="AH193" s="259" t="s">
        <v>5272</v>
      </c>
      <c r="AI193" s="259">
        <v>9440181752</v>
      </c>
      <c r="AJ193" s="259" t="s">
        <v>5273</v>
      </c>
      <c r="AK193" s="259" t="s">
        <v>4009</v>
      </c>
      <c r="AL193" s="259" t="s">
        <v>1642</v>
      </c>
      <c r="AM193" s="209"/>
      <c r="AN193" s="209"/>
      <c r="AO193" s="209"/>
      <c r="AP193" s="252"/>
    </row>
    <row r="194" spans="1:42" ht="179.25" thickBot="1">
      <c r="A194" s="251">
        <v>31</v>
      </c>
      <c r="B194" s="210" t="s">
        <v>3820</v>
      </c>
      <c r="C194" s="211" t="s">
        <v>5274</v>
      </c>
      <c r="D194" s="209"/>
      <c r="E194" s="212" t="s">
        <v>3837</v>
      </c>
      <c r="F194" s="12" t="s">
        <v>699</v>
      </c>
      <c r="G194" s="237" t="s">
        <v>3824</v>
      </c>
      <c r="H194" s="238" t="s">
        <v>701</v>
      </c>
      <c r="I194" s="214" t="s">
        <v>4691</v>
      </c>
      <c r="J194" s="214">
        <v>1</v>
      </c>
      <c r="K194" s="242" t="s">
        <v>5275</v>
      </c>
      <c r="L194" s="211">
        <v>9030409950</v>
      </c>
      <c r="M194" s="209"/>
      <c r="N194" s="209"/>
      <c r="O194" s="214">
        <v>93.962264150943398</v>
      </c>
      <c r="P194" s="209"/>
      <c r="Q194" s="258" t="s">
        <v>4753</v>
      </c>
      <c r="R194" s="10" t="s">
        <v>51</v>
      </c>
      <c r="S194" s="10" t="s">
        <v>51</v>
      </c>
      <c r="T194" s="10" t="s">
        <v>51</v>
      </c>
      <c r="U194" s="209"/>
      <c r="V194" s="209"/>
      <c r="W194" s="209"/>
      <c r="X194" s="209"/>
      <c r="Y194" s="209"/>
      <c r="Z194" s="209"/>
      <c r="AA194" s="209"/>
      <c r="AB194" s="209"/>
      <c r="AC194" s="209"/>
      <c r="AD194" s="209"/>
      <c r="AE194" s="211" t="s">
        <v>5276</v>
      </c>
      <c r="AF194" s="212" t="s">
        <v>4955</v>
      </c>
      <c r="AG194" s="212" t="s">
        <v>5277</v>
      </c>
      <c r="AH194" s="212" t="s">
        <v>5278</v>
      </c>
      <c r="AI194" s="212">
        <v>9010010229</v>
      </c>
      <c r="AJ194" s="212" t="s">
        <v>5279</v>
      </c>
      <c r="AK194" s="212" t="s">
        <v>3834</v>
      </c>
      <c r="AL194" s="212" t="s">
        <v>1642</v>
      </c>
      <c r="AM194" s="209"/>
      <c r="AN194" s="209"/>
      <c r="AO194" s="209"/>
      <c r="AP194" s="252"/>
    </row>
    <row r="195" spans="1:42" ht="115.5" thickBot="1">
      <c r="A195" s="251">
        <v>32</v>
      </c>
      <c r="B195" s="210" t="s">
        <v>3820</v>
      </c>
      <c r="C195" s="258" t="s">
        <v>5280</v>
      </c>
      <c r="D195" s="209"/>
      <c r="E195" s="259" t="s">
        <v>3837</v>
      </c>
      <c r="F195" s="12" t="s">
        <v>699</v>
      </c>
      <c r="G195" s="237" t="s">
        <v>3824</v>
      </c>
      <c r="H195" s="238" t="s">
        <v>701</v>
      </c>
      <c r="I195" s="214" t="s">
        <v>4691</v>
      </c>
      <c r="J195" s="214">
        <v>1</v>
      </c>
      <c r="K195" s="255" t="s">
        <v>5281</v>
      </c>
      <c r="L195" s="258">
        <v>8086475777</v>
      </c>
      <c r="M195" s="209"/>
      <c r="N195" s="209"/>
      <c r="O195" s="214">
        <v>70.599999999999994</v>
      </c>
      <c r="P195" s="209"/>
      <c r="Q195" s="258" t="s">
        <v>3828</v>
      </c>
      <c r="R195" s="10" t="s">
        <v>51</v>
      </c>
      <c r="S195" s="10" t="s">
        <v>51</v>
      </c>
      <c r="T195" s="10" t="s">
        <v>51</v>
      </c>
      <c r="U195" s="209"/>
      <c r="V195" s="209"/>
      <c r="W195" s="209"/>
      <c r="X195" s="209"/>
      <c r="Y195" s="209"/>
      <c r="Z195" s="209"/>
      <c r="AA195" s="209"/>
      <c r="AB195" s="209"/>
      <c r="AC195" s="209"/>
      <c r="AD195" s="209"/>
      <c r="AE195" s="258" t="s">
        <v>5282</v>
      </c>
      <c r="AF195" s="259" t="s">
        <v>5283</v>
      </c>
      <c r="AG195" s="259" t="s">
        <v>5284</v>
      </c>
      <c r="AH195" s="259" t="s">
        <v>5285</v>
      </c>
      <c r="AI195" s="259" t="s">
        <v>5286</v>
      </c>
      <c r="AJ195" s="259" t="s">
        <v>5106</v>
      </c>
      <c r="AK195" s="259" t="s">
        <v>3854</v>
      </c>
      <c r="AL195" s="259" t="s">
        <v>1642</v>
      </c>
      <c r="AM195" s="209"/>
      <c r="AN195" s="209"/>
      <c r="AO195" s="209"/>
      <c r="AP195" s="252"/>
    </row>
    <row r="196" spans="1:42" ht="141" thickBot="1">
      <c r="A196" s="251">
        <v>33</v>
      </c>
      <c r="B196" s="210" t="s">
        <v>3820</v>
      </c>
      <c r="C196" s="253" t="s">
        <v>5287</v>
      </c>
      <c r="D196" s="209"/>
      <c r="E196" s="254" t="s">
        <v>3837</v>
      </c>
      <c r="F196" s="12" t="s">
        <v>699</v>
      </c>
      <c r="G196" s="237" t="s">
        <v>3824</v>
      </c>
      <c r="H196" s="238" t="s">
        <v>701</v>
      </c>
      <c r="I196" s="214" t="s">
        <v>4691</v>
      </c>
      <c r="J196" s="214">
        <v>1</v>
      </c>
      <c r="K196" s="255" t="s">
        <v>5288</v>
      </c>
      <c r="L196" s="253">
        <v>9821222041</v>
      </c>
      <c r="M196" s="209"/>
      <c r="N196" s="209"/>
      <c r="O196" s="214">
        <v>79.230769230769226</v>
      </c>
      <c r="P196" s="209"/>
      <c r="Q196" s="253" t="s">
        <v>4849</v>
      </c>
      <c r="R196" s="10" t="s">
        <v>51</v>
      </c>
      <c r="S196" s="10" t="s">
        <v>51</v>
      </c>
      <c r="T196" s="10" t="s">
        <v>51</v>
      </c>
      <c r="U196" s="209"/>
      <c r="V196" s="209"/>
      <c r="W196" s="209"/>
      <c r="X196" s="209"/>
      <c r="Y196" s="209"/>
      <c r="Z196" s="209"/>
      <c r="AA196" s="209"/>
      <c r="AB196" s="209"/>
      <c r="AC196" s="209"/>
      <c r="AD196" s="209"/>
      <c r="AE196" s="253" t="s">
        <v>5289</v>
      </c>
      <c r="AF196" s="254" t="s">
        <v>2964</v>
      </c>
      <c r="AG196" s="254" t="s">
        <v>5290</v>
      </c>
      <c r="AH196" s="254" t="s">
        <v>5291</v>
      </c>
      <c r="AI196" s="254">
        <v>9820198210</v>
      </c>
      <c r="AJ196" s="254" t="s">
        <v>4249</v>
      </c>
      <c r="AK196" s="254" t="s">
        <v>4009</v>
      </c>
      <c r="AL196" s="254" t="s">
        <v>1642</v>
      </c>
      <c r="AM196" s="209"/>
      <c r="AN196" s="209"/>
      <c r="AO196" s="209"/>
      <c r="AP196" s="252"/>
    </row>
    <row r="197" spans="1:42" ht="128.25" thickBot="1">
      <c r="A197" s="251">
        <v>34</v>
      </c>
      <c r="B197" s="210" t="s">
        <v>3820</v>
      </c>
      <c r="C197" s="211" t="s">
        <v>5292</v>
      </c>
      <c r="D197" s="209"/>
      <c r="E197" s="212" t="s">
        <v>3837</v>
      </c>
      <c r="F197" s="12" t="s">
        <v>699</v>
      </c>
      <c r="G197" s="237" t="s">
        <v>3824</v>
      </c>
      <c r="H197" s="238" t="s">
        <v>701</v>
      </c>
      <c r="I197" s="214" t="s">
        <v>4691</v>
      </c>
      <c r="J197" s="214">
        <v>1</v>
      </c>
      <c r="K197" s="242" t="s">
        <v>5293</v>
      </c>
      <c r="L197" s="211">
        <v>9744907276</v>
      </c>
      <c r="M197" s="209"/>
      <c r="N197" s="209"/>
      <c r="O197" s="214">
        <v>81.666666666666671</v>
      </c>
      <c r="P197" s="209"/>
      <c r="Q197" s="211" t="s">
        <v>4920</v>
      </c>
      <c r="R197" s="10" t="s">
        <v>51</v>
      </c>
      <c r="S197" s="10" t="s">
        <v>51</v>
      </c>
      <c r="T197" s="10" t="s">
        <v>51</v>
      </c>
      <c r="U197" s="209"/>
      <c r="V197" s="209"/>
      <c r="W197" s="209"/>
      <c r="X197" s="209"/>
      <c r="Y197" s="209"/>
      <c r="Z197" s="209"/>
      <c r="AA197" s="209"/>
      <c r="AB197" s="209"/>
      <c r="AC197" s="209"/>
      <c r="AD197" s="209"/>
      <c r="AE197" s="211" t="s">
        <v>5294</v>
      </c>
      <c r="AF197" s="212" t="s">
        <v>1164</v>
      </c>
      <c r="AG197" s="212" t="s">
        <v>5295</v>
      </c>
      <c r="AH197" s="212" t="s">
        <v>5296</v>
      </c>
      <c r="AI197" s="212">
        <v>9947390067</v>
      </c>
      <c r="AJ197" s="212" t="s">
        <v>3912</v>
      </c>
      <c r="AK197" s="212" t="s">
        <v>4925</v>
      </c>
      <c r="AL197" s="212" t="s">
        <v>1642</v>
      </c>
      <c r="AM197" s="209"/>
      <c r="AN197" s="209"/>
      <c r="AO197" s="209"/>
      <c r="AP197" s="252"/>
    </row>
    <row r="198" spans="1:42" ht="255.75" thickBot="1">
      <c r="A198" s="251">
        <v>35</v>
      </c>
      <c r="B198" s="210" t="s">
        <v>3820</v>
      </c>
      <c r="C198" s="211" t="s">
        <v>5297</v>
      </c>
      <c r="D198" s="209"/>
      <c r="E198" s="212" t="s">
        <v>3823</v>
      </c>
      <c r="F198" s="12" t="s">
        <v>699</v>
      </c>
      <c r="G198" s="237" t="s">
        <v>3824</v>
      </c>
      <c r="H198" s="238" t="s">
        <v>701</v>
      </c>
      <c r="I198" s="214" t="s">
        <v>4691</v>
      </c>
      <c r="J198" s="214">
        <v>1</v>
      </c>
      <c r="K198" s="242" t="s">
        <v>5298</v>
      </c>
      <c r="L198" s="211">
        <v>9611178607</v>
      </c>
      <c r="M198" s="209"/>
      <c r="N198" s="209"/>
      <c r="O198" s="214">
        <v>94.716981132075475</v>
      </c>
      <c r="P198" s="209"/>
      <c r="Q198" s="211" t="s">
        <v>4715</v>
      </c>
      <c r="R198" s="10" t="s">
        <v>51</v>
      </c>
      <c r="S198" s="10" t="s">
        <v>51</v>
      </c>
      <c r="T198" s="10" t="s">
        <v>51</v>
      </c>
      <c r="U198" s="209"/>
      <c r="V198" s="209"/>
      <c r="W198" s="209"/>
      <c r="X198" s="209"/>
      <c r="Y198" s="209"/>
      <c r="Z198" s="209"/>
      <c r="AA198" s="209"/>
      <c r="AB198" s="209"/>
      <c r="AC198" s="209"/>
      <c r="AD198" s="209"/>
      <c r="AE198" s="211" t="s">
        <v>5299</v>
      </c>
      <c r="AF198" s="212" t="s">
        <v>5300</v>
      </c>
      <c r="AG198" s="212" t="s">
        <v>4203</v>
      </c>
      <c r="AH198" s="212" t="s">
        <v>4204</v>
      </c>
      <c r="AI198" s="212">
        <v>9177827709</v>
      </c>
      <c r="AJ198" s="212" t="s">
        <v>3863</v>
      </c>
      <c r="AK198" s="212" t="s">
        <v>3834</v>
      </c>
      <c r="AL198" s="212" t="s">
        <v>1642</v>
      </c>
      <c r="AM198" s="209"/>
      <c r="AN198" s="209"/>
      <c r="AO198" s="209"/>
      <c r="AP198" s="252"/>
    </row>
    <row r="199" spans="1:42" ht="153.75" thickBot="1">
      <c r="A199" s="251">
        <v>36</v>
      </c>
      <c r="B199" s="210" t="s">
        <v>3820</v>
      </c>
      <c r="C199" s="211" t="s">
        <v>5301</v>
      </c>
      <c r="D199" s="209"/>
      <c r="E199" s="212" t="s">
        <v>3823</v>
      </c>
      <c r="F199" s="12" t="s">
        <v>699</v>
      </c>
      <c r="G199" s="237" t="s">
        <v>3824</v>
      </c>
      <c r="H199" s="238" t="s">
        <v>701</v>
      </c>
      <c r="I199" s="214" t="s">
        <v>4691</v>
      </c>
      <c r="J199" s="214">
        <v>1</v>
      </c>
      <c r="K199" s="242" t="s">
        <v>5302</v>
      </c>
      <c r="L199" s="211">
        <v>7090096669</v>
      </c>
      <c r="M199" s="209"/>
      <c r="N199" s="209"/>
      <c r="O199" s="214">
        <v>50.4</v>
      </c>
      <c r="P199" s="209"/>
      <c r="Q199" s="211" t="s">
        <v>5233</v>
      </c>
      <c r="R199" s="10" t="s">
        <v>51</v>
      </c>
      <c r="S199" s="10" t="s">
        <v>51</v>
      </c>
      <c r="T199" s="10" t="s">
        <v>51</v>
      </c>
      <c r="U199" s="209"/>
      <c r="V199" s="209"/>
      <c r="W199" s="209"/>
      <c r="X199" s="209"/>
      <c r="Y199" s="209"/>
      <c r="Z199" s="209"/>
      <c r="AA199" s="209"/>
      <c r="AB199" s="209"/>
      <c r="AC199" s="209"/>
      <c r="AD199" s="209"/>
      <c r="AE199" s="211" t="s">
        <v>5303</v>
      </c>
      <c r="AF199" s="212" t="s">
        <v>5304</v>
      </c>
      <c r="AG199" s="212" t="s">
        <v>5305</v>
      </c>
      <c r="AH199" s="212" t="s">
        <v>5306</v>
      </c>
      <c r="AI199" s="212">
        <v>9845110066</v>
      </c>
      <c r="AJ199" s="212" t="s">
        <v>3863</v>
      </c>
      <c r="AK199" s="212" t="s">
        <v>3834</v>
      </c>
      <c r="AL199" s="212" t="s">
        <v>1642</v>
      </c>
      <c r="AM199" s="209"/>
      <c r="AN199" s="209"/>
      <c r="AO199" s="209"/>
      <c r="AP199" s="252"/>
    </row>
    <row r="200" spans="1:42" ht="141" thickBot="1">
      <c r="A200" s="251">
        <v>37</v>
      </c>
      <c r="B200" s="210" t="s">
        <v>3820</v>
      </c>
      <c r="C200" s="253" t="s">
        <v>5307</v>
      </c>
      <c r="D200" s="209"/>
      <c r="E200" s="254" t="s">
        <v>3837</v>
      </c>
      <c r="F200" s="12" t="s">
        <v>699</v>
      </c>
      <c r="G200" s="237" t="s">
        <v>3824</v>
      </c>
      <c r="H200" s="238" t="s">
        <v>701</v>
      </c>
      <c r="I200" s="214" t="s">
        <v>4691</v>
      </c>
      <c r="J200" s="214">
        <v>1</v>
      </c>
      <c r="K200" s="255" t="s">
        <v>5308</v>
      </c>
      <c r="L200" s="253">
        <v>8247573330</v>
      </c>
      <c r="M200" s="209"/>
      <c r="N200" s="209"/>
      <c r="O200" s="214">
        <v>71.132075471698101</v>
      </c>
      <c r="P200" s="209"/>
      <c r="Q200" s="253" t="s">
        <v>4881</v>
      </c>
      <c r="R200" s="10" t="s">
        <v>51</v>
      </c>
      <c r="S200" s="10" t="s">
        <v>51</v>
      </c>
      <c r="T200" s="10" t="s">
        <v>51</v>
      </c>
      <c r="U200" s="209"/>
      <c r="V200" s="209"/>
      <c r="W200" s="209"/>
      <c r="X200" s="209"/>
      <c r="Y200" s="209"/>
      <c r="Z200" s="209"/>
      <c r="AA200" s="209"/>
      <c r="AB200" s="209"/>
      <c r="AC200" s="209"/>
      <c r="AD200" s="209"/>
      <c r="AE200" s="253" t="s">
        <v>5309</v>
      </c>
      <c r="AF200" s="254" t="s">
        <v>5310</v>
      </c>
      <c r="AG200" s="254" t="s">
        <v>5311</v>
      </c>
      <c r="AH200" s="254" t="s">
        <v>5312</v>
      </c>
      <c r="AI200" s="254">
        <v>9573424994</v>
      </c>
      <c r="AJ200" s="254" t="s">
        <v>5224</v>
      </c>
      <c r="AK200" s="254" t="s">
        <v>3834</v>
      </c>
      <c r="AL200" s="254" t="s">
        <v>1642</v>
      </c>
      <c r="AM200" s="209"/>
      <c r="AN200" s="209"/>
      <c r="AO200" s="209"/>
      <c r="AP200" s="252"/>
    </row>
    <row r="201" spans="1:42" ht="141" thickBot="1">
      <c r="A201" s="251">
        <v>38</v>
      </c>
      <c r="B201" s="210" t="s">
        <v>3820</v>
      </c>
      <c r="C201" s="211" t="s">
        <v>5313</v>
      </c>
      <c r="D201" s="209"/>
      <c r="E201" s="212" t="s">
        <v>3823</v>
      </c>
      <c r="F201" s="12" t="s">
        <v>699</v>
      </c>
      <c r="G201" s="237" t="s">
        <v>3824</v>
      </c>
      <c r="H201" s="238" t="s">
        <v>701</v>
      </c>
      <c r="I201" s="214" t="s">
        <v>4691</v>
      </c>
      <c r="J201" s="214">
        <v>1</v>
      </c>
      <c r="K201" s="242" t="s">
        <v>5314</v>
      </c>
      <c r="L201" s="211">
        <v>9493169681</v>
      </c>
      <c r="M201" s="209"/>
      <c r="N201" s="209"/>
      <c r="O201" s="214">
        <v>69.056603773584897</v>
      </c>
      <c r="P201" s="209"/>
      <c r="Q201" s="258" t="s">
        <v>4753</v>
      </c>
      <c r="R201" s="10" t="s">
        <v>51</v>
      </c>
      <c r="S201" s="10" t="s">
        <v>51</v>
      </c>
      <c r="T201" s="10" t="s">
        <v>51</v>
      </c>
      <c r="U201" s="209"/>
      <c r="V201" s="209"/>
      <c r="W201" s="209"/>
      <c r="X201" s="209"/>
      <c r="Y201" s="209"/>
      <c r="Z201" s="209"/>
      <c r="AA201" s="209"/>
      <c r="AB201" s="209"/>
      <c r="AC201" s="209"/>
      <c r="AD201" s="209"/>
      <c r="AE201" s="211" t="s">
        <v>5315</v>
      </c>
      <c r="AF201" s="212" t="s">
        <v>498</v>
      </c>
      <c r="AG201" s="212" t="s">
        <v>5316</v>
      </c>
      <c r="AH201" s="212" t="s">
        <v>5317</v>
      </c>
      <c r="AI201" s="212">
        <v>9866998899</v>
      </c>
      <c r="AJ201" s="212" t="s">
        <v>4725</v>
      </c>
      <c r="AK201" s="212" t="s">
        <v>3834</v>
      </c>
      <c r="AL201" s="212" t="s">
        <v>1642</v>
      </c>
      <c r="AM201" s="209"/>
      <c r="AN201" s="209"/>
      <c r="AO201" s="209"/>
      <c r="AP201" s="252"/>
    </row>
    <row r="202" spans="1:42" ht="153.75" thickBot="1">
      <c r="A202" s="251">
        <v>39</v>
      </c>
      <c r="B202" s="210" t="s">
        <v>3820</v>
      </c>
      <c r="C202" s="253" t="s">
        <v>4105</v>
      </c>
      <c r="D202" s="209"/>
      <c r="E202" s="254" t="s">
        <v>3837</v>
      </c>
      <c r="F202" s="12" t="s">
        <v>699</v>
      </c>
      <c r="G202" s="237" t="s">
        <v>3824</v>
      </c>
      <c r="H202" s="238" t="s">
        <v>701</v>
      </c>
      <c r="I202" s="214" t="s">
        <v>4691</v>
      </c>
      <c r="J202" s="214">
        <v>1</v>
      </c>
      <c r="K202" s="255" t="s">
        <v>5318</v>
      </c>
      <c r="L202" s="253">
        <v>9676456015</v>
      </c>
      <c r="M202" s="209"/>
      <c r="N202" s="209"/>
      <c r="O202" s="214">
        <v>85.660377358490564</v>
      </c>
      <c r="P202" s="209"/>
      <c r="Q202" s="253" t="s">
        <v>5319</v>
      </c>
      <c r="R202" s="10" t="s">
        <v>51</v>
      </c>
      <c r="S202" s="10" t="s">
        <v>51</v>
      </c>
      <c r="T202" s="10" t="s">
        <v>51</v>
      </c>
      <c r="U202" s="209"/>
      <c r="V202" s="209"/>
      <c r="W202" s="209"/>
      <c r="X202" s="209"/>
      <c r="Y202" s="209"/>
      <c r="Z202" s="209"/>
      <c r="AA202" s="209"/>
      <c r="AB202" s="209"/>
      <c r="AC202" s="209"/>
      <c r="AD202" s="209"/>
      <c r="AE202" s="253" t="s">
        <v>5320</v>
      </c>
      <c r="AF202" s="254" t="s">
        <v>4111</v>
      </c>
      <c r="AG202" s="254" t="s">
        <v>5321</v>
      </c>
      <c r="AH202" s="254" t="s">
        <v>4113</v>
      </c>
      <c r="AI202" s="254">
        <v>8340076758</v>
      </c>
      <c r="AJ202" s="254" t="s">
        <v>5322</v>
      </c>
      <c r="AK202" s="254" t="s">
        <v>3834</v>
      </c>
      <c r="AL202" s="254" t="s">
        <v>1642</v>
      </c>
      <c r="AM202" s="209"/>
      <c r="AN202" s="209"/>
      <c r="AO202" s="209"/>
      <c r="AP202" s="252"/>
    </row>
    <row r="203" spans="1:42" ht="141" thickBot="1">
      <c r="A203" s="251">
        <v>40</v>
      </c>
      <c r="B203" s="210" t="s">
        <v>3820</v>
      </c>
      <c r="C203" s="211" t="s">
        <v>5323</v>
      </c>
      <c r="D203" s="209"/>
      <c r="E203" s="212" t="s">
        <v>3837</v>
      </c>
      <c r="F203" s="12" t="s">
        <v>699</v>
      </c>
      <c r="G203" s="237" t="s">
        <v>3824</v>
      </c>
      <c r="H203" s="238" t="s">
        <v>701</v>
      </c>
      <c r="I203" s="214" t="s">
        <v>4691</v>
      </c>
      <c r="J203" s="214">
        <v>1</v>
      </c>
      <c r="K203" s="242" t="s">
        <v>5324</v>
      </c>
      <c r="L203" s="211" t="s">
        <v>5325</v>
      </c>
      <c r="M203" s="209"/>
      <c r="N203" s="209"/>
      <c r="O203" s="214">
        <v>57.4</v>
      </c>
      <c r="P203" s="209"/>
      <c r="Q203" s="211" t="s">
        <v>3828</v>
      </c>
      <c r="R203" s="10" t="s">
        <v>51</v>
      </c>
      <c r="S203" s="10" t="s">
        <v>51</v>
      </c>
      <c r="T203" s="10" t="s">
        <v>51</v>
      </c>
      <c r="U203" s="209"/>
      <c r="V203" s="209"/>
      <c r="W203" s="209"/>
      <c r="X203" s="209"/>
      <c r="Y203" s="209"/>
      <c r="Z203" s="209"/>
      <c r="AA203" s="209"/>
      <c r="AB203" s="209"/>
      <c r="AC203" s="209"/>
      <c r="AD203" s="209"/>
      <c r="AE203" s="211" t="s">
        <v>5326</v>
      </c>
      <c r="AF203" s="212" t="s">
        <v>5327</v>
      </c>
      <c r="AG203" s="212" t="s">
        <v>5328</v>
      </c>
      <c r="AH203" s="212" t="s">
        <v>5329</v>
      </c>
      <c r="AI203" s="212">
        <v>9829022416</v>
      </c>
      <c r="AJ203" s="212" t="s">
        <v>5330</v>
      </c>
      <c r="AK203" s="212" t="s">
        <v>4009</v>
      </c>
      <c r="AL203" s="212" t="s">
        <v>1642</v>
      </c>
      <c r="AM203" s="209"/>
      <c r="AN203" s="209"/>
      <c r="AO203" s="209"/>
      <c r="AP203" s="252"/>
    </row>
    <row r="204" spans="1:42" ht="141" thickBot="1">
      <c r="A204" s="251">
        <v>41</v>
      </c>
      <c r="B204" s="210" t="s">
        <v>3820</v>
      </c>
      <c r="C204" s="253" t="s">
        <v>5331</v>
      </c>
      <c r="D204" s="209"/>
      <c r="E204" s="254" t="s">
        <v>3823</v>
      </c>
      <c r="F204" s="12" t="s">
        <v>699</v>
      </c>
      <c r="G204" s="237" t="s">
        <v>3824</v>
      </c>
      <c r="H204" s="238" t="s">
        <v>701</v>
      </c>
      <c r="I204" s="214" t="s">
        <v>4691</v>
      </c>
      <c r="J204" s="214">
        <v>1</v>
      </c>
      <c r="K204" s="255" t="s">
        <v>5332</v>
      </c>
      <c r="L204" s="253">
        <v>7978846360</v>
      </c>
      <c r="M204" s="209"/>
      <c r="N204" s="209"/>
      <c r="O204" s="214">
        <v>75.599999999999994</v>
      </c>
      <c r="P204" s="209"/>
      <c r="Q204" s="253" t="s">
        <v>3828</v>
      </c>
      <c r="R204" s="10" t="s">
        <v>51</v>
      </c>
      <c r="S204" s="10" t="s">
        <v>51</v>
      </c>
      <c r="T204" s="10" t="s">
        <v>51</v>
      </c>
      <c r="U204" s="209"/>
      <c r="V204" s="209"/>
      <c r="W204" s="209"/>
      <c r="X204" s="209"/>
      <c r="Y204" s="209"/>
      <c r="Z204" s="209"/>
      <c r="AA204" s="209"/>
      <c r="AB204" s="209"/>
      <c r="AC204" s="209"/>
      <c r="AD204" s="209"/>
      <c r="AE204" s="253" t="s">
        <v>5333</v>
      </c>
      <c r="AF204" s="254" t="s">
        <v>5310</v>
      </c>
      <c r="AG204" s="254" t="s">
        <v>5334</v>
      </c>
      <c r="AH204" s="254" t="s">
        <v>5335</v>
      </c>
      <c r="AI204" s="254">
        <v>9437603141</v>
      </c>
      <c r="AJ204" s="254" t="s">
        <v>4725</v>
      </c>
      <c r="AK204" s="254" t="s">
        <v>3834</v>
      </c>
      <c r="AL204" s="254" t="s">
        <v>1642</v>
      </c>
      <c r="AM204" s="209"/>
      <c r="AN204" s="209"/>
      <c r="AO204" s="209"/>
      <c r="AP204" s="252"/>
    </row>
    <row r="205" spans="1:42" ht="141" thickBot="1">
      <c r="A205" s="251">
        <v>42</v>
      </c>
      <c r="B205" s="210" t="s">
        <v>3820</v>
      </c>
      <c r="C205" s="211" t="s">
        <v>5336</v>
      </c>
      <c r="D205" s="209"/>
      <c r="E205" s="212" t="s">
        <v>3837</v>
      </c>
      <c r="F205" s="12" t="s">
        <v>699</v>
      </c>
      <c r="G205" s="237" t="s">
        <v>3824</v>
      </c>
      <c r="H205" s="238" t="s">
        <v>701</v>
      </c>
      <c r="I205" s="214" t="s">
        <v>4691</v>
      </c>
      <c r="J205" s="214">
        <v>1</v>
      </c>
      <c r="K205" s="242" t="s">
        <v>5337</v>
      </c>
      <c r="L205" s="211">
        <v>9440363861</v>
      </c>
      <c r="M205" s="209"/>
      <c r="N205" s="209"/>
      <c r="O205" s="214">
        <v>49.811320754716981</v>
      </c>
      <c r="P205" s="209"/>
      <c r="Q205" s="211" t="s">
        <v>3828</v>
      </c>
      <c r="R205" s="10" t="s">
        <v>51</v>
      </c>
      <c r="S205" s="10" t="s">
        <v>51</v>
      </c>
      <c r="T205" s="10" t="s">
        <v>51</v>
      </c>
      <c r="U205" s="209"/>
      <c r="V205" s="209"/>
      <c r="W205" s="209"/>
      <c r="X205" s="209"/>
      <c r="Y205" s="209"/>
      <c r="Z205" s="209"/>
      <c r="AA205" s="209"/>
      <c r="AB205" s="209"/>
      <c r="AC205" s="209"/>
      <c r="AD205" s="209"/>
      <c r="AE205" s="211" t="s">
        <v>5338</v>
      </c>
      <c r="AF205" s="212" t="s">
        <v>5339</v>
      </c>
      <c r="AG205" s="212" t="s">
        <v>5340</v>
      </c>
      <c r="AH205" s="212" t="s">
        <v>5341</v>
      </c>
      <c r="AI205" s="212">
        <v>8919723357</v>
      </c>
      <c r="AJ205" s="212" t="s">
        <v>4725</v>
      </c>
      <c r="AK205" s="212" t="s">
        <v>3834</v>
      </c>
      <c r="AL205" s="212" t="s">
        <v>1642</v>
      </c>
      <c r="AM205" s="209"/>
      <c r="AN205" s="209"/>
      <c r="AO205" s="209"/>
      <c r="AP205" s="252"/>
    </row>
    <row r="206" spans="1:42" ht="192" thickBot="1">
      <c r="A206" s="251">
        <v>43</v>
      </c>
      <c r="B206" s="210" t="s">
        <v>3820</v>
      </c>
      <c r="C206" s="211" t="s">
        <v>5342</v>
      </c>
      <c r="D206" s="209"/>
      <c r="E206" s="212" t="s">
        <v>3837</v>
      </c>
      <c r="F206" s="12" t="s">
        <v>699</v>
      </c>
      <c r="G206" s="237" t="s">
        <v>3824</v>
      </c>
      <c r="H206" s="238" t="s">
        <v>701</v>
      </c>
      <c r="I206" s="214" t="s">
        <v>4691</v>
      </c>
      <c r="J206" s="214">
        <v>1</v>
      </c>
      <c r="K206" s="242" t="s">
        <v>5343</v>
      </c>
      <c r="L206" s="211">
        <v>9900604154</v>
      </c>
      <c r="M206" s="209"/>
      <c r="N206" s="209"/>
      <c r="O206" s="214">
        <v>59.666666666666671</v>
      </c>
      <c r="P206" s="209"/>
      <c r="Q206" s="211" t="s">
        <v>4545</v>
      </c>
      <c r="R206" s="10" t="s">
        <v>51</v>
      </c>
      <c r="S206" s="10" t="s">
        <v>51</v>
      </c>
      <c r="T206" s="10" t="s">
        <v>51</v>
      </c>
      <c r="U206" s="209"/>
      <c r="V206" s="209"/>
      <c r="W206" s="209"/>
      <c r="X206" s="209"/>
      <c r="Y206" s="209"/>
      <c r="Z206" s="209"/>
      <c r="AA206" s="209"/>
      <c r="AB206" s="209"/>
      <c r="AC206" s="209"/>
      <c r="AD206" s="209"/>
      <c r="AE206" s="211" t="s">
        <v>5344</v>
      </c>
      <c r="AF206" s="212" t="s">
        <v>2217</v>
      </c>
      <c r="AG206" s="212" t="s">
        <v>5345</v>
      </c>
      <c r="AH206" s="212" t="s">
        <v>5346</v>
      </c>
      <c r="AI206" s="212">
        <v>9845394824</v>
      </c>
      <c r="AJ206" s="212" t="s">
        <v>3939</v>
      </c>
      <c r="AK206" s="212" t="s">
        <v>3834</v>
      </c>
      <c r="AL206" s="212" t="s">
        <v>1642</v>
      </c>
      <c r="AM206" s="209"/>
      <c r="AN206" s="209"/>
      <c r="AO206" s="209"/>
      <c r="AP206" s="252"/>
    </row>
    <row r="207" spans="1:42" ht="114.75" thickBot="1">
      <c r="A207" s="251">
        <v>44</v>
      </c>
      <c r="B207" s="210" t="s">
        <v>3820</v>
      </c>
      <c r="C207" s="211" t="s">
        <v>5347</v>
      </c>
      <c r="D207" s="209"/>
      <c r="E207" s="212" t="s">
        <v>3837</v>
      </c>
      <c r="F207" s="12" t="s">
        <v>699</v>
      </c>
      <c r="G207" s="237" t="s">
        <v>3824</v>
      </c>
      <c r="H207" s="238" t="s">
        <v>701</v>
      </c>
      <c r="I207" s="214" t="s">
        <v>4691</v>
      </c>
      <c r="J207" s="214">
        <v>1</v>
      </c>
      <c r="K207" s="211"/>
      <c r="L207" s="211">
        <v>9440490202</v>
      </c>
      <c r="M207" s="209"/>
      <c r="N207" s="209"/>
      <c r="O207" s="214">
        <v>81.509433962264154</v>
      </c>
      <c r="P207" s="209"/>
      <c r="Q207" s="211" t="s">
        <v>4753</v>
      </c>
      <c r="R207" s="10" t="s">
        <v>51</v>
      </c>
      <c r="S207" s="10" t="s">
        <v>51</v>
      </c>
      <c r="T207" s="10" t="s">
        <v>51</v>
      </c>
      <c r="U207" s="209"/>
      <c r="V207" s="209"/>
      <c r="W207" s="209"/>
      <c r="X207" s="209"/>
      <c r="Y207" s="209"/>
      <c r="Z207" s="209"/>
      <c r="AA207" s="209"/>
      <c r="AB207" s="209"/>
      <c r="AC207" s="209"/>
      <c r="AD207" s="209"/>
      <c r="AE207" s="211" t="s">
        <v>5348</v>
      </c>
      <c r="AF207" s="212" t="s">
        <v>3899</v>
      </c>
      <c r="AG207" s="212" t="s">
        <v>5349</v>
      </c>
      <c r="AH207" s="212" t="s">
        <v>5350</v>
      </c>
      <c r="AI207" s="212"/>
      <c r="AJ207" s="212" t="s">
        <v>5169</v>
      </c>
      <c r="AK207" s="212" t="s">
        <v>3834</v>
      </c>
      <c r="AL207" s="212" t="s">
        <v>1642</v>
      </c>
      <c r="AM207" s="209"/>
      <c r="AN207" s="209"/>
      <c r="AO207" s="209"/>
      <c r="AP207" s="252"/>
    </row>
    <row r="208" spans="1:42" ht="192" thickBot="1">
      <c r="A208" s="251">
        <v>45</v>
      </c>
      <c r="B208" s="210" t="s">
        <v>3820</v>
      </c>
      <c r="C208" s="211" t="s">
        <v>5351</v>
      </c>
      <c r="D208" s="209"/>
      <c r="E208" s="212" t="s">
        <v>3837</v>
      </c>
      <c r="F208" s="12" t="s">
        <v>699</v>
      </c>
      <c r="G208" s="237" t="s">
        <v>3824</v>
      </c>
      <c r="H208" s="238" t="s">
        <v>701</v>
      </c>
      <c r="I208" s="214" t="s">
        <v>4691</v>
      </c>
      <c r="J208" s="214">
        <v>1</v>
      </c>
      <c r="K208" s="242" t="s">
        <v>5352</v>
      </c>
      <c r="L208" s="211">
        <v>9902139878</v>
      </c>
      <c r="M208" s="209"/>
      <c r="N208" s="209"/>
      <c r="O208" s="214">
        <v>57.999999999999993</v>
      </c>
      <c r="P208" s="209"/>
      <c r="Q208" s="211" t="s">
        <v>4902</v>
      </c>
      <c r="R208" s="10" t="s">
        <v>51</v>
      </c>
      <c r="S208" s="10" t="s">
        <v>51</v>
      </c>
      <c r="T208" s="10" t="s">
        <v>51</v>
      </c>
      <c r="U208" s="209"/>
      <c r="V208" s="209"/>
      <c r="W208" s="209"/>
      <c r="X208" s="209"/>
      <c r="Y208" s="209"/>
      <c r="Z208" s="209"/>
      <c r="AA208" s="209"/>
      <c r="AB208" s="209"/>
      <c r="AC208" s="209"/>
      <c r="AD208" s="209"/>
      <c r="AE208" s="211" t="s">
        <v>5353</v>
      </c>
      <c r="AF208" s="212" t="s">
        <v>5354</v>
      </c>
      <c r="AG208" s="212" t="s">
        <v>5355</v>
      </c>
      <c r="AH208" s="212" t="s">
        <v>5356</v>
      </c>
      <c r="AI208" s="212">
        <v>9901490120</v>
      </c>
      <c r="AJ208" s="212" t="s">
        <v>4865</v>
      </c>
      <c r="AK208" s="212" t="s">
        <v>3834</v>
      </c>
      <c r="AL208" s="212" t="s">
        <v>1642</v>
      </c>
      <c r="AM208" s="209"/>
      <c r="AN208" s="209"/>
      <c r="AO208" s="209"/>
      <c r="AP208" s="252"/>
    </row>
    <row r="209" spans="1:42" ht="114.75" thickBot="1">
      <c r="A209" s="251">
        <v>46</v>
      </c>
      <c r="B209" s="210" t="s">
        <v>3820</v>
      </c>
      <c r="C209" s="258" t="s">
        <v>5357</v>
      </c>
      <c r="D209" s="209"/>
      <c r="E209" s="254" t="s">
        <v>3837</v>
      </c>
      <c r="F209" s="12" t="s">
        <v>699</v>
      </c>
      <c r="G209" s="237" t="s">
        <v>3824</v>
      </c>
      <c r="H209" s="238" t="s">
        <v>701</v>
      </c>
      <c r="I209" s="214" t="s">
        <v>4691</v>
      </c>
      <c r="J209" s="214">
        <v>1</v>
      </c>
      <c r="K209" s="253" t="s">
        <v>4734</v>
      </c>
      <c r="L209" s="253">
        <v>9110847552</v>
      </c>
      <c r="M209" s="209"/>
      <c r="N209" s="209"/>
      <c r="O209" s="214">
        <v>55.166666666666664</v>
      </c>
      <c r="P209" s="209"/>
      <c r="Q209" s="258" t="s">
        <v>4902</v>
      </c>
      <c r="R209" s="10" t="s">
        <v>51</v>
      </c>
      <c r="S209" s="10" t="s">
        <v>51</v>
      </c>
      <c r="T209" s="10" t="s">
        <v>51</v>
      </c>
      <c r="U209" s="209"/>
      <c r="V209" s="209"/>
      <c r="W209" s="209"/>
      <c r="X209" s="209"/>
      <c r="Y209" s="209"/>
      <c r="Z209" s="209"/>
      <c r="AA209" s="209"/>
      <c r="AB209" s="209"/>
      <c r="AC209" s="209"/>
      <c r="AD209" s="209"/>
      <c r="AE209" s="253" t="s">
        <v>5358</v>
      </c>
      <c r="AF209" s="254" t="s">
        <v>5359</v>
      </c>
      <c r="AG209" s="254" t="s">
        <v>5360</v>
      </c>
      <c r="AH209" s="254" t="s">
        <v>5361</v>
      </c>
      <c r="AI209" s="254">
        <v>9880442402</v>
      </c>
      <c r="AJ209" s="254" t="s">
        <v>4048</v>
      </c>
      <c r="AK209" s="254" t="s">
        <v>3834</v>
      </c>
      <c r="AL209" s="254" t="s">
        <v>1642</v>
      </c>
      <c r="AM209" s="209"/>
      <c r="AN209" s="209"/>
      <c r="AO209" s="209"/>
      <c r="AP209" s="252"/>
    </row>
    <row r="210" spans="1:42" ht="166.5" thickBot="1">
      <c r="A210" s="251">
        <v>47</v>
      </c>
      <c r="B210" s="210" t="s">
        <v>3820</v>
      </c>
      <c r="C210" s="253" t="s">
        <v>5362</v>
      </c>
      <c r="D210" s="209"/>
      <c r="E210" s="254" t="s">
        <v>3837</v>
      </c>
      <c r="F210" s="12" t="s">
        <v>699</v>
      </c>
      <c r="G210" s="237" t="s">
        <v>3824</v>
      </c>
      <c r="H210" s="238" t="s">
        <v>701</v>
      </c>
      <c r="I210" s="214" t="s">
        <v>4691</v>
      </c>
      <c r="J210" s="214">
        <v>1</v>
      </c>
      <c r="K210" s="255" t="s">
        <v>5363</v>
      </c>
      <c r="L210" s="253">
        <v>8219758211</v>
      </c>
      <c r="M210" s="209"/>
      <c r="N210" s="209"/>
      <c r="O210" s="214">
        <v>77</v>
      </c>
      <c r="P210" s="209"/>
      <c r="Q210" s="253" t="s">
        <v>5364</v>
      </c>
      <c r="R210" s="10" t="s">
        <v>51</v>
      </c>
      <c r="S210" s="10" t="s">
        <v>51</v>
      </c>
      <c r="T210" s="10" t="s">
        <v>51</v>
      </c>
      <c r="U210" s="209"/>
      <c r="V210" s="209"/>
      <c r="W210" s="209"/>
      <c r="X210" s="209"/>
      <c r="Y210" s="209"/>
      <c r="Z210" s="209"/>
      <c r="AA210" s="209"/>
      <c r="AB210" s="209"/>
      <c r="AC210" s="209"/>
      <c r="AD210" s="209"/>
      <c r="AE210" s="253" t="s">
        <v>5365</v>
      </c>
      <c r="AF210" s="254" t="s">
        <v>5366</v>
      </c>
      <c r="AG210" s="254" t="s">
        <v>5367</v>
      </c>
      <c r="AH210" s="254" t="s">
        <v>5368</v>
      </c>
      <c r="AI210" s="254">
        <v>9418025353</v>
      </c>
      <c r="AJ210" s="254" t="s">
        <v>4316</v>
      </c>
      <c r="AK210" s="254" t="s">
        <v>3834</v>
      </c>
      <c r="AL210" s="254" t="s">
        <v>1642</v>
      </c>
      <c r="AM210" s="209"/>
      <c r="AN210" s="209"/>
      <c r="AO210" s="209"/>
      <c r="AP210" s="252"/>
    </row>
    <row r="211" spans="1:42" ht="179.25" thickBot="1">
      <c r="A211" s="251">
        <v>48</v>
      </c>
      <c r="B211" s="210" t="s">
        <v>3820</v>
      </c>
      <c r="C211" s="253" t="s">
        <v>5369</v>
      </c>
      <c r="D211" s="209"/>
      <c r="E211" s="254" t="s">
        <v>3823</v>
      </c>
      <c r="F211" s="12" t="s">
        <v>699</v>
      </c>
      <c r="G211" s="237" t="s">
        <v>3824</v>
      </c>
      <c r="H211" s="238" t="s">
        <v>701</v>
      </c>
      <c r="I211" s="214" t="s">
        <v>4691</v>
      </c>
      <c r="J211" s="214">
        <v>1</v>
      </c>
      <c r="K211" s="255" t="s">
        <v>5370</v>
      </c>
      <c r="L211" s="253">
        <v>9113657668</v>
      </c>
      <c r="M211" s="209"/>
      <c r="N211" s="209"/>
      <c r="O211" s="214">
        <v>74.285714285714292</v>
      </c>
      <c r="P211" s="209"/>
      <c r="Q211" s="253" t="s">
        <v>5371</v>
      </c>
      <c r="R211" s="10" t="s">
        <v>51</v>
      </c>
      <c r="S211" s="10" t="s">
        <v>51</v>
      </c>
      <c r="T211" s="10" t="s">
        <v>51</v>
      </c>
      <c r="U211" s="209"/>
      <c r="V211" s="209"/>
      <c r="W211" s="209"/>
      <c r="X211" s="209"/>
      <c r="Y211" s="209"/>
      <c r="Z211" s="209"/>
      <c r="AA211" s="209"/>
      <c r="AB211" s="209"/>
      <c r="AC211" s="209"/>
      <c r="AD211" s="209"/>
      <c r="AE211" s="253" t="s">
        <v>5372</v>
      </c>
      <c r="AF211" s="254" t="s">
        <v>5373</v>
      </c>
      <c r="AG211" s="254" t="s">
        <v>5374</v>
      </c>
      <c r="AH211" s="254" t="s">
        <v>5375</v>
      </c>
      <c r="AI211" s="254">
        <v>9880811533</v>
      </c>
      <c r="AJ211" s="254" t="s">
        <v>3939</v>
      </c>
      <c r="AK211" s="254" t="s">
        <v>3834</v>
      </c>
      <c r="AL211" s="254" t="s">
        <v>1642</v>
      </c>
      <c r="AM211" s="209"/>
      <c r="AN211" s="209"/>
      <c r="AO211" s="209"/>
      <c r="AP211" s="252"/>
    </row>
    <row r="212" spans="1:42" ht="115.5" thickBot="1">
      <c r="A212" s="251">
        <v>49</v>
      </c>
      <c r="B212" s="210" t="s">
        <v>3820</v>
      </c>
      <c r="C212" s="211" t="s">
        <v>5376</v>
      </c>
      <c r="D212" s="209"/>
      <c r="E212" s="212" t="s">
        <v>3837</v>
      </c>
      <c r="F212" s="12" t="s">
        <v>699</v>
      </c>
      <c r="G212" s="237" t="s">
        <v>3824</v>
      </c>
      <c r="H212" s="238" t="s">
        <v>701</v>
      </c>
      <c r="I212" s="214" t="s">
        <v>4691</v>
      </c>
      <c r="J212" s="214">
        <v>1</v>
      </c>
      <c r="K212" s="242" t="s">
        <v>5377</v>
      </c>
      <c r="L212" s="211">
        <v>7869594366</v>
      </c>
      <c r="M212" s="209"/>
      <c r="N212" s="209"/>
      <c r="O212" s="214">
        <v>61.199999999999996</v>
      </c>
      <c r="P212" s="209"/>
      <c r="Q212" s="211" t="s">
        <v>5378</v>
      </c>
      <c r="R212" s="10" t="s">
        <v>51</v>
      </c>
      <c r="S212" s="10" t="s">
        <v>51</v>
      </c>
      <c r="T212" s="10" t="s">
        <v>51</v>
      </c>
      <c r="U212" s="209"/>
      <c r="V212" s="209"/>
      <c r="W212" s="209"/>
      <c r="X212" s="209"/>
      <c r="Y212" s="209"/>
      <c r="Z212" s="209"/>
      <c r="AA212" s="209"/>
      <c r="AB212" s="209"/>
      <c r="AC212" s="209"/>
      <c r="AD212" s="209"/>
      <c r="AE212" s="211" t="s">
        <v>5379</v>
      </c>
      <c r="AF212" s="212" t="s">
        <v>2383</v>
      </c>
      <c r="AG212" s="212" t="s">
        <v>5380</v>
      </c>
      <c r="AH212" s="212" t="s">
        <v>5381</v>
      </c>
      <c r="AI212" s="212">
        <v>9425260297</v>
      </c>
      <c r="AJ212" s="212" t="s">
        <v>4725</v>
      </c>
      <c r="AK212" s="212" t="s">
        <v>3834</v>
      </c>
      <c r="AL212" s="212" t="s">
        <v>1642</v>
      </c>
      <c r="AM212" s="209"/>
      <c r="AN212" s="209"/>
      <c r="AO212" s="209"/>
      <c r="AP212" s="252"/>
    </row>
    <row r="213" spans="1:42" ht="114.75" thickBot="1">
      <c r="A213" s="251">
        <v>50</v>
      </c>
      <c r="B213" s="210" t="s">
        <v>3820</v>
      </c>
      <c r="C213" s="211" t="s">
        <v>5382</v>
      </c>
      <c r="D213" s="209"/>
      <c r="E213" s="212" t="s">
        <v>3837</v>
      </c>
      <c r="F213" s="12" t="s">
        <v>699</v>
      </c>
      <c r="G213" s="237" t="s">
        <v>3824</v>
      </c>
      <c r="H213" s="238" t="s">
        <v>701</v>
      </c>
      <c r="I213" s="214" t="s">
        <v>4691</v>
      </c>
      <c r="J213" s="214">
        <v>1</v>
      </c>
      <c r="K213" s="211"/>
      <c r="L213" s="211">
        <v>9247436270</v>
      </c>
      <c r="M213" s="209"/>
      <c r="N213" s="209"/>
      <c r="O213" s="214">
        <v>91.886792452830193</v>
      </c>
      <c r="P213" s="209"/>
      <c r="Q213" s="211" t="s">
        <v>3926</v>
      </c>
      <c r="R213" s="10" t="s">
        <v>51</v>
      </c>
      <c r="S213" s="10" t="s">
        <v>51</v>
      </c>
      <c r="T213" s="10" t="s">
        <v>51</v>
      </c>
      <c r="U213" s="209"/>
      <c r="V213" s="209"/>
      <c r="W213" s="209"/>
      <c r="X213" s="209"/>
      <c r="Y213" s="209"/>
      <c r="Z213" s="209"/>
      <c r="AA213" s="209"/>
      <c r="AB213" s="209"/>
      <c r="AC213" s="209"/>
      <c r="AD213" s="209"/>
      <c r="AE213" s="211" t="s">
        <v>5383</v>
      </c>
      <c r="AF213" s="212" t="s">
        <v>5384</v>
      </c>
      <c r="AG213" s="212" t="s">
        <v>5385</v>
      </c>
      <c r="AH213" s="212" t="s">
        <v>5386</v>
      </c>
      <c r="AI213" s="212">
        <v>9440762928</v>
      </c>
      <c r="AJ213" s="212" t="s">
        <v>3892</v>
      </c>
      <c r="AK213" s="212" t="s">
        <v>3834</v>
      </c>
      <c r="AL213" s="212" t="s">
        <v>1642</v>
      </c>
      <c r="AM213" s="209"/>
      <c r="AN213" s="209"/>
      <c r="AO213" s="209"/>
      <c r="AP213" s="252"/>
    </row>
    <row r="214" spans="1:42" ht="166.5" thickBot="1">
      <c r="A214" s="251">
        <v>51</v>
      </c>
      <c r="B214" s="210" t="s">
        <v>3820</v>
      </c>
      <c r="C214" s="211" t="s">
        <v>5387</v>
      </c>
      <c r="D214" s="209"/>
      <c r="E214" s="212" t="s">
        <v>3837</v>
      </c>
      <c r="F214" s="12" t="s">
        <v>699</v>
      </c>
      <c r="G214" s="237" t="s">
        <v>3824</v>
      </c>
      <c r="H214" s="238" t="s">
        <v>701</v>
      </c>
      <c r="I214" s="214" t="s">
        <v>4691</v>
      </c>
      <c r="J214" s="214">
        <v>1</v>
      </c>
      <c r="K214" s="242" t="s">
        <v>5388</v>
      </c>
      <c r="L214" s="211">
        <v>7776977667</v>
      </c>
      <c r="M214" s="209"/>
      <c r="N214" s="209"/>
      <c r="O214" s="214">
        <v>72</v>
      </c>
      <c r="P214" s="209"/>
      <c r="Q214" s="211" t="s">
        <v>4888</v>
      </c>
      <c r="R214" s="10" t="s">
        <v>51</v>
      </c>
      <c r="S214" s="10" t="s">
        <v>51</v>
      </c>
      <c r="T214" s="10" t="s">
        <v>51</v>
      </c>
      <c r="U214" s="209"/>
      <c r="V214" s="209"/>
      <c r="W214" s="209"/>
      <c r="X214" s="209"/>
      <c r="Y214" s="209"/>
      <c r="Z214" s="209"/>
      <c r="AA214" s="209"/>
      <c r="AB214" s="209"/>
      <c r="AC214" s="209"/>
      <c r="AD214" s="209"/>
      <c r="AE214" s="211" t="s">
        <v>5389</v>
      </c>
      <c r="AF214" s="212" t="s">
        <v>5390</v>
      </c>
      <c r="AG214" s="212" t="s">
        <v>5391</v>
      </c>
      <c r="AH214" s="212" t="s">
        <v>5392</v>
      </c>
      <c r="AI214" s="212">
        <v>9823545179</v>
      </c>
      <c r="AJ214" s="212" t="s">
        <v>5393</v>
      </c>
      <c r="AK214" s="212" t="s">
        <v>3834</v>
      </c>
      <c r="AL214" s="212" t="s">
        <v>1642</v>
      </c>
      <c r="AM214" s="209"/>
      <c r="AN214" s="209"/>
      <c r="AO214" s="209"/>
      <c r="AP214" s="252"/>
    </row>
    <row r="215" spans="1:42" ht="115.5" thickBot="1">
      <c r="A215" s="251">
        <v>52</v>
      </c>
      <c r="B215" s="210" t="s">
        <v>3820</v>
      </c>
      <c r="C215" s="258" t="s">
        <v>5394</v>
      </c>
      <c r="D215" s="209"/>
      <c r="E215" s="259" t="s">
        <v>3837</v>
      </c>
      <c r="F215" s="12" t="s">
        <v>699</v>
      </c>
      <c r="G215" s="237" t="s">
        <v>3824</v>
      </c>
      <c r="H215" s="238" t="s">
        <v>701</v>
      </c>
      <c r="I215" s="214" t="s">
        <v>4691</v>
      </c>
      <c r="J215" s="214">
        <v>1</v>
      </c>
      <c r="K215" s="255" t="s">
        <v>5395</v>
      </c>
      <c r="L215" s="258">
        <v>7358542825</v>
      </c>
      <c r="M215" s="209"/>
      <c r="N215" s="209"/>
      <c r="O215" s="214">
        <v>62.583333333333336</v>
      </c>
      <c r="P215" s="209"/>
      <c r="Q215" s="258" t="s">
        <v>4941</v>
      </c>
      <c r="R215" s="10" t="s">
        <v>51</v>
      </c>
      <c r="S215" s="10" t="s">
        <v>51</v>
      </c>
      <c r="T215" s="10" t="s">
        <v>51</v>
      </c>
      <c r="U215" s="209"/>
      <c r="V215" s="209"/>
      <c r="W215" s="209"/>
      <c r="X215" s="209"/>
      <c r="Y215" s="209"/>
      <c r="Z215" s="209"/>
      <c r="AA215" s="209"/>
      <c r="AB215" s="209"/>
      <c r="AC215" s="209"/>
      <c r="AD215" s="209"/>
      <c r="AE215" s="258" t="s">
        <v>5396</v>
      </c>
      <c r="AF215" s="259" t="s">
        <v>5397</v>
      </c>
      <c r="AG215" s="259" t="s">
        <v>5398</v>
      </c>
      <c r="AH215" s="259" t="s">
        <v>5399</v>
      </c>
      <c r="AI215" s="259">
        <v>9840574323</v>
      </c>
      <c r="AJ215" s="259" t="s">
        <v>5400</v>
      </c>
      <c r="AK215" s="259" t="s">
        <v>3834</v>
      </c>
      <c r="AL215" s="259" t="s">
        <v>1642</v>
      </c>
      <c r="AM215" s="209"/>
      <c r="AN215" s="209"/>
      <c r="AO215" s="209"/>
      <c r="AP215" s="252"/>
    </row>
    <row r="216" spans="1:42" ht="153.75" thickBot="1">
      <c r="A216" s="251">
        <v>53</v>
      </c>
      <c r="B216" s="210" t="s">
        <v>3820</v>
      </c>
      <c r="C216" s="211" t="s">
        <v>5401</v>
      </c>
      <c r="D216" s="209"/>
      <c r="E216" s="212" t="s">
        <v>3837</v>
      </c>
      <c r="F216" s="12" t="s">
        <v>699</v>
      </c>
      <c r="G216" s="237" t="s">
        <v>3824</v>
      </c>
      <c r="H216" s="238" t="s">
        <v>701</v>
      </c>
      <c r="I216" s="214" t="s">
        <v>4691</v>
      </c>
      <c r="J216" s="214">
        <v>1</v>
      </c>
      <c r="K216" s="242" t="s">
        <v>5402</v>
      </c>
      <c r="L216" s="211">
        <v>7908628098</v>
      </c>
      <c r="M216" s="209"/>
      <c r="N216" s="209"/>
      <c r="O216" s="214">
        <v>55.833333333333336</v>
      </c>
      <c r="P216" s="209"/>
      <c r="Q216" s="211" t="s">
        <v>5403</v>
      </c>
      <c r="R216" s="10" t="s">
        <v>51</v>
      </c>
      <c r="S216" s="10" t="s">
        <v>51</v>
      </c>
      <c r="T216" s="10" t="s">
        <v>51</v>
      </c>
      <c r="U216" s="209"/>
      <c r="V216" s="209"/>
      <c r="W216" s="209"/>
      <c r="X216" s="209"/>
      <c r="Y216" s="209"/>
      <c r="Z216" s="209"/>
      <c r="AA216" s="209"/>
      <c r="AB216" s="209"/>
      <c r="AC216" s="209"/>
      <c r="AD216" s="209"/>
      <c r="AE216" s="211" t="s">
        <v>5404</v>
      </c>
      <c r="AF216" s="212" t="s">
        <v>1289</v>
      </c>
      <c r="AG216" s="212" t="s">
        <v>5405</v>
      </c>
      <c r="AH216" s="212" t="s">
        <v>5406</v>
      </c>
      <c r="AI216" s="212">
        <v>9609546925</v>
      </c>
      <c r="AJ216" s="212" t="s">
        <v>5407</v>
      </c>
      <c r="AK216" s="212" t="s">
        <v>3834</v>
      </c>
      <c r="AL216" s="212" t="s">
        <v>1642</v>
      </c>
      <c r="AM216" s="209"/>
      <c r="AN216" s="209"/>
      <c r="AO216" s="209"/>
      <c r="AP216" s="252"/>
    </row>
    <row r="217" spans="1:42" ht="153.75" thickBot="1">
      <c r="A217" s="251">
        <v>54</v>
      </c>
      <c r="B217" s="210" t="s">
        <v>3820</v>
      </c>
      <c r="C217" s="211" t="s">
        <v>5408</v>
      </c>
      <c r="D217" s="209"/>
      <c r="E217" s="212" t="s">
        <v>3837</v>
      </c>
      <c r="F217" s="12" t="s">
        <v>699</v>
      </c>
      <c r="G217" s="237" t="s">
        <v>3824</v>
      </c>
      <c r="H217" s="238" t="s">
        <v>701</v>
      </c>
      <c r="I217" s="214" t="s">
        <v>4691</v>
      </c>
      <c r="J217" s="214">
        <v>1</v>
      </c>
      <c r="K217" s="242" t="s">
        <v>5409</v>
      </c>
      <c r="L217" s="211">
        <v>8147800246</v>
      </c>
      <c r="M217" s="209"/>
      <c r="N217" s="209"/>
      <c r="O217" s="214">
        <v>56.833333333333336</v>
      </c>
      <c r="P217" s="209"/>
      <c r="Q217" s="211" t="s">
        <v>4545</v>
      </c>
      <c r="R217" s="10" t="s">
        <v>51</v>
      </c>
      <c r="S217" s="10" t="s">
        <v>51</v>
      </c>
      <c r="T217" s="10" t="s">
        <v>51</v>
      </c>
      <c r="U217" s="209"/>
      <c r="V217" s="209"/>
      <c r="W217" s="209"/>
      <c r="X217" s="209"/>
      <c r="Y217" s="209"/>
      <c r="Z217" s="209"/>
      <c r="AA217" s="209"/>
      <c r="AB217" s="209"/>
      <c r="AC217" s="209"/>
      <c r="AD217" s="209"/>
      <c r="AE217" s="211" t="s">
        <v>5410</v>
      </c>
      <c r="AF217" s="212" t="s">
        <v>4381</v>
      </c>
      <c r="AG217" s="212" t="s">
        <v>5411</v>
      </c>
      <c r="AH217" s="212" t="s">
        <v>5412</v>
      </c>
      <c r="AI217" s="212">
        <v>9448200837</v>
      </c>
      <c r="AJ217" s="212" t="s">
        <v>3939</v>
      </c>
      <c r="AK217" s="212" t="s">
        <v>3834</v>
      </c>
      <c r="AL217" s="212" t="s">
        <v>1642</v>
      </c>
      <c r="AM217" s="209"/>
      <c r="AN217" s="209"/>
      <c r="AO217" s="209"/>
      <c r="AP217" s="252"/>
    </row>
    <row r="218" spans="1:42" ht="115.5" thickBot="1">
      <c r="A218" s="251">
        <v>55</v>
      </c>
      <c r="B218" s="210" t="s">
        <v>3820</v>
      </c>
      <c r="C218" s="258" t="s">
        <v>5413</v>
      </c>
      <c r="D218" s="209"/>
      <c r="E218" s="259" t="s">
        <v>3837</v>
      </c>
      <c r="F218" s="12" t="s">
        <v>699</v>
      </c>
      <c r="G218" s="237" t="s">
        <v>3824</v>
      </c>
      <c r="H218" s="238" t="s">
        <v>701</v>
      </c>
      <c r="I218" s="214" t="s">
        <v>4691</v>
      </c>
      <c r="J218" s="214">
        <v>1</v>
      </c>
      <c r="K218" s="255" t="s">
        <v>5414</v>
      </c>
      <c r="L218" s="258">
        <v>9100216120</v>
      </c>
      <c r="M218" s="209"/>
      <c r="N218" s="209"/>
      <c r="O218" s="214">
        <v>79.245283018867923</v>
      </c>
      <c r="P218" s="209"/>
      <c r="Q218" s="258" t="s">
        <v>4182</v>
      </c>
      <c r="R218" s="10" t="s">
        <v>51</v>
      </c>
      <c r="S218" s="10" t="s">
        <v>51</v>
      </c>
      <c r="T218" s="10" t="s">
        <v>51</v>
      </c>
      <c r="U218" s="209"/>
      <c r="V218" s="209"/>
      <c r="W218" s="209"/>
      <c r="X218" s="209"/>
      <c r="Y218" s="209"/>
      <c r="Z218" s="209"/>
      <c r="AA218" s="209"/>
      <c r="AB218" s="209"/>
      <c r="AC218" s="209"/>
      <c r="AD218" s="209"/>
      <c r="AE218" s="258" t="s">
        <v>5415</v>
      </c>
      <c r="AF218" s="259" t="s">
        <v>3147</v>
      </c>
      <c r="AG218" s="259" t="s">
        <v>5416</v>
      </c>
      <c r="AH218" s="259" t="s">
        <v>5417</v>
      </c>
      <c r="AI218" s="259">
        <v>9390076887</v>
      </c>
      <c r="AJ218" s="259" t="s">
        <v>5418</v>
      </c>
      <c r="AK218" s="259" t="s">
        <v>3834</v>
      </c>
      <c r="AL218" s="259" t="s">
        <v>1642</v>
      </c>
      <c r="AM218" s="209"/>
      <c r="AN218" s="209"/>
      <c r="AO218" s="209"/>
      <c r="AP218" s="252"/>
    </row>
    <row r="219" spans="1:42" ht="128.25" thickBot="1">
      <c r="A219" s="251">
        <v>56</v>
      </c>
      <c r="B219" s="210" t="s">
        <v>3820</v>
      </c>
      <c r="C219" s="211" t="s">
        <v>5419</v>
      </c>
      <c r="D219" s="209"/>
      <c r="E219" s="212" t="s">
        <v>3837</v>
      </c>
      <c r="F219" s="12" t="s">
        <v>699</v>
      </c>
      <c r="G219" s="237" t="s">
        <v>3824</v>
      </c>
      <c r="H219" s="238" t="s">
        <v>701</v>
      </c>
      <c r="I219" s="214" t="s">
        <v>4691</v>
      </c>
      <c r="J219" s="214">
        <v>1</v>
      </c>
      <c r="K219" s="242" t="s">
        <v>5420</v>
      </c>
      <c r="L219" s="211">
        <v>9493622110</v>
      </c>
      <c r="M219" s="209"/>
      <c r="N219" s="209"/>
      <c r="O219" s="214">
        <v>90.377358490566039</v>
      </c>
      <c r="P219" s="209"/>
      <c r="Q219" s="211" t="s">
        <v>4715</v>
      </c>
      <c r="R219" s="10" t="s">
        <v>51</v>
      </c>
      <c r="S219" s="10" t="s">
        <v>51</v>
      </c>
      <c r="T219" s="10" t="s">
        <v>51</v>
      </c>
      <c r="U219" s="209"/>
      <c r="V219" s="209"/>
      <c r="W219" s="209"/>
      <c r="X219" s="209"/>
      <c r="Y219" s="209"/>
      <c r="Z219" s="209"/>
      <c r="AA219" s="209"/>
      <c r="AB219" s="209"/>
      <c r="AC219" s="209"/>
      <c r="AD219" s="209"/>
      <c r="AE219" s="211" t="s">
        <v>5421</v>
      </c>
      <c r="AF219" s="212" t="s">
        <v>3021</v>
      </c>
      <c r="AG219" s="212" t="s">
        <v>5422</v>
      </c>
      <c r="AH219" s="212" t="s">
        <v>5423</v>
      </c>
      <c r="AI219" s="212">
        <v>9885053244</v>
      </c>
      <c r="AJ219" s="212" t="s">
        <v>5424</v>
      </c>
      <c r="AK219" s="212" t="s">
        <v>3834</v>
      </c>
      <c r="AL219" s="212" t="s">
        <v>1642</v>
      </c>
      <c r="AM219" s="209"/>
      <c r="AN219" s="209"/>
      <c r="AO219" s="209"/>
      <c r="AP219" s="252"/>
    </row>
    <row r="220" spans="1:42" ht="114.75" thickBot="1">
      <c r="A220" s="251">
        <v>57</v>
      </c>
      <c r="B220" s="210" t="s">
        <v>3820</v>
      </c>
      <c r="C220" s="211" t="s">
        <v>5425</v>
      </c>
      <c r="D220" s="209"/>
      <c r="E220" s="212" t="s">
        <v>3823</v>
      </c>
      <c r="F220" s="12" t="s">
        <v>699</v>
      </c>
      <c r="G220" s="237" t="s">
        <v>3824</v>
      </c>
      <c r="H220" s="238" t="s">
        <v>701</v>
      </c>
      <c r="I220" s="214" t="s">
        <v>4691</v>
      </c>
      <c r="J220" s="214">
        <v>1</v>
      </c>
      <c r="K220" s="242" t="s">
        <v>5426</v>
      </c>
      <c r="L220" s="211">
        <v>9290194813</v>
      </c>
      <c r="M220" s="209"/>
      <c r="N220" s="209"/>
      <c r="O220" s="214">
        <v>96.415094339622641</v>
      </c>
      <c r="P220" s="209"/>
      <c r="Q220" s="211" t="s">
        <v>4753</v>
      </c>
      <c r="R220" s="10" t="s">
        <v>51</v>
      </c>
      <c r="S220" s="10" t="s">
        <v>51</v>
      </c>
      <c r="T220" s="10" t="s">
        <v>51</v>
      </c>
      <c r="U220" s="209"/>
      <c r="V220" s="209"/>
      <c r="W220" s="209"/>
      <c r="X220" s="209"/>
      <c r="Y220" s="209"/>
      <c r="Z220" s="209"/>
      <c r="AA220" s="209"/>
      <c r="AB220" s="209"/>
      <c r="AC220" s="209"/>
      <c r="AD220" s="209"/>
      <c r="AE220" s="211" t="s">
        <v>5427</v>
      </c>
      <c r="AF220" s="212" t="s">
        <v>4439</v>
      </c>
      <c r="AG220" s="212" t="s">
        <v>5428</v>
      </c>
      <c r="AH220" s="212" t="s">
        <v>5429</v>
      </c>
      <c r="AI220" s="212">
        <v>9849792478</v>
      </c>
      <c r="AJ220" s="212" t="s">
        <v>3892</v>
      </c>
      <c r="AK220" s="212" t="s">
        <v>3834</v>
      </c>
      <c r="AL220" s="212" t="s">
        <v>1642</v>
      </c>
      <c r="AM220" s="209"/>
      <c r="AN220" s="209"/>
      <c r="AO220" s="209"/>
      <c r="AP220" s="252"/>
    </row>
    <row r="221" spans="1:42" ht="141" thickBot="1">
      <c r="A221" s="251">
        <v>58</v>
      </c>
      <c r="B221" s="210" t="s">
        <v>3820</v>
      </c>
      <c r="C221" s="270" t="s">
        <v>5430</v>
      </c>
      <c r="D221" s="209"/>
      <c r="E221" s="212" t="s">
        <v>3837</v>
      </c>
      <c r="F221" s="12" t="s">
        <v>699</v>
      </c>
      <c r="G221" s="237" t="s">
        <v>3824</v>
      </c>
      <c r="H221" s="238" t="s">
        <v>701</v>
      </c>
      <c r="I221" s="214" t="s">
        <v>4691</v>
      </c>
      <c r="J221" s="214">
        <v>1</v>
      </c>
      <c r="K221" s="242" t="s">
        <v>5431</v>
      </c>
      <c r="L221" s="211">
        <v>7038883739</v>
      </c>
      <c r="M221" s="209"/>
      <c r="N221" s="209"/>
      <c r="O221" s="214">
        <v>60.199999999999996</v>
      </c>
      <c r="P221" s="209"/>
      <c r="Q221" s="211" t="s">
        <v>3828</v>
      </c>
      <c r="R221" s="10" t="s">
        <v>51</v>
      </c>
      <c r="S221" s="10" t="s">
        <v>51</v>
      </c>
      <c r="T221" s="10" t="s">
        <v>51</v>
      </c>
      <c r="U221" s="209"/>
      <c r="V221" s="209"/>
      <c r="W221" s="209"/>
      <c r="X221" s="209"/>
      <c r="Y221" s="209"/>
      <c r="Z221" s="209"/>
      <c r="AA221" s="209"/>
      <c r="AB221" s="209"/>
      <c r="AC221" s="209"/>
      <c r="AD221" s="209"/>
      <c r="AE221" s="211" t="s">
        <v>5432</v>
      </c>
      <c r="AF221" s="212" t="s">
        <v>5433</v>
      </c>
      <c r="AG221" s="212" t="s">
        <v>5434</v>
      </c>
      <c r="AH221" s="212" t="s">
        <v>5435</v>
      </c>
      <c r="AI221" s="212">
        <v>9823925365</v>
      </c>
      <c r="AJ221" s="212" t="s">
        <v>3939</v>
      </c>
      <c r="AK221" s="212" t="s">
        <v>3834</v>
      </c>
      <c r="AL221" s="212" t="s">
        <v>1642</v>
      </c>
      <c r="AM221" s="209"/>
      <c r="AN221" s="209"/>
      <c r="AO221" s="209"/>
      <c r="AP221" s="252"/>
    </row>
    <row r="222" spans="1:42" ht="153.75" thickBot="1">
      <c r="A222" s="251">
        <v>59</v>
      </c>
      <c r="B222" s="210" t="s">
        <v>3820</v>
      </c>
      <c r="C222" s="258" t="s">
        <v>5436</v>
      </c>
      <c r="D222" s="209"/>
      <c r="E222" s="259" t="s">
        <v>3837</v>
      </c>
      <c r="F222" s="12" t="s">
        <v>699</v>
      </c>
      <c r="G222" s="237" t="s">
        <v>3824</v>
      </c>
      <c r="H222" s="238" t="s">
        <v>701</v>
      </c>
      <c r="I222" s="214" t="s">
        <v>4691</v>
      </c>
      <c r="J222" s="214">
        <v>1</v>
      </c>
      <c r="K222" s="255" t="s">
        <v>5437</v>
      </c>
      <c r="L222" s="258">
        <v>9902623855</v>
      </c>
      <c r="M222" s="209"/>
      <c r="N222" s="209"/>
      <c r="O222" s="214">
        <v>77.5</v>
      </c>
      <c r="P222" s="209"/>
      <c r="Q222" s="258" t="s">
        <v>4902</v>
      </c>
      <c r="R222" s="10" t="s">
        <v>51</v>
      </c>
      <c r="S222" s="10" t="s">
        <v>51</v>
      </c>
      <c r="T222" s="10" t="s">
        <v>51</v>
      </c>
      <c r="U222" s="209"/>
      <c r="V222" s="209"/>
      <c r="W222" s="209"/>
      <c r="X222" s="209"/>
      <c r="Y222" s="209"/>
      <c r="Z222" s="209"/>
      <c r="AA222" s="209"/>
      <c r="AB222" s="209"/>
      <c r="AC222" s="209"/>
      <c r="AD222" s="209"/>
      <c r="AE222" s="258" t="s">
        <v>5438</v>
      </c>
      <c r="AF222" s="259" t="s">
        <v>3301</v>
      </c>
      <c r="AG222" s="259" t="s">
        <v>5439</v>
      </c>
      <c r="AH222" s="259" t="s">
        <v>5440</v>
      </c>
      <c r="AI222" s="259">
        <v>7760556298</v>
      </c>
      <c r="AJ222" s="259" t="s">
        <v>4030</v>
      </c>
      <c r="AK222" s="259" t="s">
        <v>3912</v>
      </c>
      <c r="AL222" s="259" t="s">
        <v>1642</v>
      </c>
      <c r="AM222" s="209"/>
      <c r="AN222" s="209"/>
      <c r="AO222" s="209"/>
      <c r="AP222" s="252"/>
    </row>
    <row r="223" spans="1:42" ht="153.75" thickBot="1">
      <c r="A223" s="251">
        <v>60</v>
      </c>
      <c r="B223" s="210" t="s">
        <v>3820</v>
      </c>
      <c r="C223" s="211" t="s">
        <v>5441</v>
      </c>
      <c r="D223" s="209"/>
      <c r="E223" s="212" t="s">
        <v>3837</v>
      </c>
      <c r="F223" s="12" t="s">
        <v>699</v>
      </c>
      <c r="G223" s="237" t="s">
        <v>3824</v>
      </c>
      <c r="H223" s="238" t="s">
        <v>701</v>
      </c>
      <c r="I223" s="214" t="s">
        <v>4691</v>
      </c>
      <c r="J223" s="214">
        <v>1</v>
      </c>
      <c r="K223" s="242" t="s">
        <v>5442</v>
      </c>
      <c r="L223" s="211">
        <v>9848652098</v>
      </c>
      <c r="M223" s="209"/>
      <c r="N223" s="209"/>
      <c r="O223" s="214">
        <v>76.037735849056602</v>
      </c>
      <c r="P223" s="209"/>
      <c r="Q223" s="211" t="s">
        <v>4715</v>
      </c>
      <c r="R223" s="10" t="s">
        <v>51</v>
      </c>
      <c r="S223" s="10" t="s">
        <v>51</v>
      </c>
      <c r="T223" s="10" t="s">
        <v>51</v>
      </c>
      <c r="U223" s="209"/>
      <c r="V223" s="209"/>
      <c r="W223" s="209"/>
      <c r="X223" s="209"/>
      <c r="Y223" s="209"/>
      <c r="Z223" s="209"/>
      <c r="AA223" s="209"/>
      <c r="AB223" s="209"/>
      <c r="AC223" s="209"/>
      <c r="AD223" s="209"/>
      <c r="AE223" s="211" t="s">
        <v>5443</v>
      </c>
      <c r="AF223" s="212" t="s">
        <v>5444</v>
      </c>
      <c r="AG223" s="212" t="s">
        <v>5445</v>
      </c>
      <c r="AH223" s="212" t="s">
        <v>5446</v>
      </c>
      <c r="AI223" s="212">
        <v>9440779959</v>
      </c>
      <c r="AJ223" s="212" t="s">
        <v>5447</v>
      </c>
      <c r="AK223" s="212" t="s">
        <v>3834</v>
      </c>
      <c r="AL223" s="212" t="s">
        <v>1642</v>
      </c>
      <c r="AM223" s="209"/>
      <c r="AN223" s="209"/>
      <c r="AO223" s="209"/>
      <c r="AP223" s="252"/>
    </row>
    <row r="224" spans="1:42" ht="192" thickBot="1">
      <c r="A224" s="251">
        <v>61</v>
      </c>
      <c r="B224" s="210" t="s">
        <v>3820</v>
      </c>
      <c r="C224" s="211" t="s">
        <v>5448</v>
      </c>
      <c r="D224" s="209"/>
      <c r="E224" s="212" t="s">
        <v>3837</v>
      </c>
      <c r="F224" s="12" t="s">
        <v>699</v>
      </c>
      <c r="G224" s="237" t="s">
        <v>3824</v>
      </c>
      <c r="H224" s="238" t="s">
        <v>701</v>
      </c>
      <c r="I224" s="214" t="s">
        <v>4691</v>
      </c>
      <c r="J224" s="214">
        <v>1</v>
      </c>
      <c r="K224" s="242" t="s">
        <v>5449</v>
      </c>
      <c r="L224" s="211">
        <v>8296871545</v>
      </c>
      <c r="M224" s="209"/>
      <c r="N224" s="209"/>
      <c r="O224" s="214">
        <v>68.333333333333329</v>
      </c>
      <c r="P224" s="209"/>
      <c r="Q224" s="211" t="s">
        <v>4545</v>
      </c>
      <c r="R224" s="10" t="s">
        <v>51</v>
      </c>
      <c r="S224" s="10" t="s">
        <v>51</v>
      </c>
      <c r="T224" s="10" t="s">
        <v>51</v>
      </c>
      <c r="U224" s="209"/>
      <c r="V224" s="209"/>
      <c r="W224" s="209"/>
      <c r="X224" s="209"/>
      <c r="Y224" s="209"/>
      <c r="Z224" s="209"/>
      <c r="AA224" s="209"/>
      <c r="AB224" s="209"/>
      <c r="AC224" s="209"/>
      <c r="AD224" s="209"/>
      <c r="AE224" s="211" t="s">
        <v>5450</v>
      </c>
      <c r="AF224" s="212" t="s">
        <v>530</v>
      </c>
      <c r="AG224" s="212" t="s">
        <v>5451</v>
      </c>
      <c r="AH224" s="212" t="s">
        <v>5452</v>
      </c>
      <c r="AI224" s="212">
        <v>9008404646</v>
      </c>
      <c r="AJ224" s="212" t="s">
        <v>4803</v>
      </c>
      <c r="AK224" s="212" t="s">
        <v>3834</v>
      </c>
      <c r="AL224" s="212" t="s">
        <v>1642</v>
      </c>
      <c r="AM224" s="209"/>
      <c r="AN224" s="209"/>
      <c r="AO224" s="209"/>
      <c r="AP224" s="252"/>
    </row>
    <row r="225" spans="1:42" ht="179.25" thickBot="1">
      <c r="A225" s="251">
        <v>62</v>
      </c>
      <c r="B225" s="210" t="s">
        <v>3820</v>
      </c>
      <c r="C225" s="211" t="s">
        <v>5453</v>
      </c>
      <c r="D225" s="209"/>
      <c r="E225" s="212" t="s">
        <v>3823</v>
      </c>
      <c r="F225" s="12" t="s">
        <v>699</v>
      </c>
      <c r="G225" s="237" t="s">
        <v>3824</v>
      </c>
      <c r="H225" s="238" t="s">
        <v>701</v>
      </c>
      <c r="I225" s="214" t="s">
        <v>4691</v>
      </c>
      <c r="J225" s="214">
        <v>1</v>
      </c>
      <c r="K225" s="242" t="s">
        <v>5454</v>
      </c>
      <c r="L225" s="211"/>
      <c r="M225" s="209"/>
      <c r="N225" s="209"/>
      <c r="O225" s="214">
        <v>75.666666666666671</v>
      </c>
      <c r="P225" s="209"/>
      <c r="Q225" s="211" t="s">
        <v>4545</v>
      </c>
      <c r="R225" s="10" t="s">
        <v>51</v>
      </c>
      <c r="S225" s="10" t="s">
        <v>51</v>
      </c>
      <c r="T225" s="10" t="s">
        <v>51</v>
      </c>
      <c r="U225" s="209"/>
      <c r="V225" s="209"/>
      <c r="W225" s="209"/>
      <c r="X225" s="209"/>
      <c r="Y225" s="209"/>
      <c r="Z225" s="209"/>
      <c r="AA225" s="209"/>
      <c r="AB225" s="209"/>
      <c r="AC225" s="209"/>
      <c r="AD225" s="209"/>
      <c r="AE225" s="211" t="s">
        <v>5455</v>
      </c>
      <c r="AF225" s="212" t="s">
        <v>5456</v>
      </c>
      <c r="AG225" s="212" t="s">
        <v>5457</v>
      </c>
      <c r="AH225" s="212" t="s">
        <v>5458</v>
      </c>
      <c r="AI225" s="212">
        <v>9008631757</v>
      </c>
      <c r="AJ225" s="212" t="s">
        <v>5459</v>
      </c>
      <c r="AK225" s="212" t="s">
        <v>3834</v>
      </c>
      <c r="AL225" s="212" t="s">
        <v>1642</v>
      </c>
      <c r="AM225" s="209"/>
      <c r="AN225" s="209"/>
      <c r="AO225" s="209"/>
      <c r="AP225" s="252"/>
    </row>
    <row r="226" spans="1:42" ht="114.75" thickBot="1">
      <c r="A226" s="251">
        <v>63</v>
      </c>
      <c r="B226" s="210" t="s">
        <v>3820</v>
      </c>
      <c r="C226" s="211" t="s">
        <v>5460</v>
      </c>
      <c r="D226" s="209"/>
      <c r="E226" s="212" t="s">
        <v>3837</v>
      </c>
      <c r="F226" s="12" t="s">
        <v>699</v>
      </c>
      <c r="G226" s="237" t="s">
        <v>3824</v>
      </c>
      <c r="H226" s="238" t="s">
        <v>701</v>
      </c>
      <c r="I226" s="214" t="s">
        <v>4691</v>
      </c>
      <c r="J226" s="214">
        <v>1</v>
      </c>
      <c r="K226" s="242" t="s">
        <v>5461</v>
      </c>
      <c r="L226" s="211">
        <v>8885878788</v>
      </c>
      <c r="M226" s="209"/>
      <c r="N226" s="209"/>
      <c r="O226" s="214">
        <v>97.35849056603773</v>
      </c>
      <c r="P226" s="209"/>
      <c r="Q226" s="211" t="s">
        <v>4715</v>
      </c>
      <c r="R226" s="10" t="s">
        <v>51</v>
      </c>
      <c r="S226" s="10" t="s">
        <v>51</v>
      </c>
      <c r="T226" s="10" t="s">
        <v>51</v>
      </c>
      <c r="U226" s="209"/>
      <c r="V226" s="209"/>
      <c r="W226" s="209"/>
      <c r="X226" s="209"/>
      <c r="Y226" s="209"/>
      <c r="Z226" s="209"/>
      <c r="AA226" s="209"/>
      <c r="AB226" s="209"/>
      <c r="AC226" s="209"/>
      <c r="AD226" s="209"/>
      <c r="AE226" s="211" t="s">
        <v>5462</v>
      </c>
      <c r="AF226" s="212" t="s">
        <v>5463</v>
      </c>
      <c r="AG226" s="212" t="s">
        <v>5464</v>
      </c>
      <c r="AH226" s="212" t="s">
        <v>5465</v>
      </c>
      <c r="AI226" s="212">
        <v>9505565488</v>
      </c>
      <c r="AJ226" s="212" t="s">
        <v>5466</v>
      </c>
      <c r="AK226" s="212" t="s">
        <v>3834</v>
      </c>
      <c r="AL226" s="212" t="s">
        <v>1642</v>
      </c>
      <c r="AM226" s="209"/>
      <c r="AN226" s="209"/>
      <c r="AO226" s="209"/>
      <c r="AP226" s="252"/>
    </row>
    <row r="227" spans="1:42" ht="114.75" thickBot="1">
      <c r="A227" s="251">
        <v>64</v>
      </c>
      <c r="B227" s="210" t="s">
        <v>3820</v>
      </c>
      <c r="C227" s="253" t="s">
        <v>5467</v>
      </c>
      <c r="D227" s="209"/>
      <c r="E227" s="254" t="s">
        <v>3837</v>
      </c>
      <c r="F227" s="12" t="s">
        <v>699</v>
      </c>
      <c r="G227" s="237" t="s">
        <v>3824</v>
      </c>
      <c r="H227" s="238" t="s">
        <v>701</v>
      </c>
      <c r="I227" s="214" t="s">
        <v>4691</v>
      </c>
      <c r="J227" s="214">
        <v>1</v>
      </c>
      <c r="K227" s="255" t="s">
        <v>5468</v>
      </c>
      <c r="L227" s="253">
        <v>7632958210</v>
      </c>
      <c r="M227" s="209"/>
      <c r="N227" s="209"/>
      <c r="O227" s="214">
        <v>73</v>
      </c>
      <c r="P227" s="209"/>
      <c r="Q227" s="253" t="s">
        <v>5469</v>
      </c>
      <c r="R227" s="10" t="s">
        <v>51</v>
      </c>
      <c r="S227" s="10" t="s">
        <v>51</v>
      </c>
      <c r="T227" s="10" t="s">
        <v>51</v>
      </c>
      <c r="U227" s="209"/>
      <c r="V227" s="209"/>
      <c r="W227" s="209"/>
      <c r="X227" s="209"/>
      <c r="Y227" s="209"/>
      <c r="Z227" s="209"/>
      <c r="AA227" s="209"/>
      <c r="AB227" s="209"/>
      <c r="AC227" s="209"/>
      <c r="AD227" s="209"/>
      <c r="AE227" s="253" t="s">
        <v>5470</v>
      </c>
      <c r="AF227" s="254" t="s">
        <v>5471</v>
      </c>
      <c r="AG227" s="254" t="s">
        <v>5472</v>
      </c>
      <c r="AH227" s="254" t="s">
        <v>5473</v>
      </c>
      <c r="AI227" s="257" t="s">
        <v>5474</v>
      </c>
      <c r="AJ227" s="254" t="s">
        <v>4734</v>
      </c>
      <c r="AK227" s="254" t="s">
        <v>3834</v>
      </c>
      <c r="AL227" s="254" t="s">
        <v>5475</v>
      </c>
      <c r="AM227" s="209"/>
      <c r="AN227" s="209"/>
      <c r="AO227" s="209"/>
      <c r="AP227" s="252"/>
    </row>
    <row r="228" spans="1:42" ht="114.75" thickBot="1">
      <c r="A228">
        <v>65</v>
      </c>
      <c r="B228" s="210" t="s">
        <v>3820</v>
      </c>
      <c r="C228" t="s">
        <v>5476</v>
      </c>
      <c r="E228" t="s">
        <v>3837</v>
      </c>
      <c r="F228" s="12" t="s">
        <v>699</v>
      </c>
      <c r="G228" s="237" t="s">
        <v>3824</v>
      </c>
      <c r="H228" s="238" t="s">
        <v>701</v>
      </c>
      <c r="I228" s="271" t="s">
        <v>4691</v>
      </c>
      <c r="J228" s="271">
        <v>1</v>
      </c>
      <c r="K228" s="272" t="s">
        <v>5477</v>
      </c>
      <c r="L228">
        <v>9842989890</v>
      </c>
      <c r="O228" s="271">
        <v>73.166666666666671</v>
      </c>
      <c r="Q228" s="273" t="s">
        <v>4902</v>
      </c>
      <c r="R228" s="10" t="s">
        <v>51</v>
      </c>
      <c r="S228" s="10" t="s">
        <v>51</v>
      </c>
      <c r="T228" s="10" t="s">
        <v>51</v>
      </c>
      <c r="AE228" t="s">
        <v>5478</v>
      </c>
      <c r="AF228" t="s">
        <v>5479</v>
      </c>
      <c r="AG228" t="s">
        <v>5480</v>
      </c>
      <c r="AH228" t="s">
        <v>5481</v>
      </c>
      <c r="AI228">
        <v>9843522022</v>
      </c>
      <c r="AJ228" t="s">
        <v>5482</v>
      </c>
      <c r="AK228" t="s">
        <v>3834</v>
      </c>
      <c r="AL228" t="s">
        <v>1642</v>
      </c>
    </row>
    <row r="229" spans="1:42" ht="15.75" thickBot="1">
      <c r="A229" s="223"/>
      <c r="B229" s="223"/>
      <c r="C229" s="243"/>
      <c r="D229" s="223"/>
      <c r="E229" s="223"/>
      <c r="F229" s="223"/>
      <c r="G229" s="223"/>
      <c r="H229" s="223"/>
      <c r="I229" s="223"/>
      <c r="J229" s="223"/>
      <c r="K229" s="243"/>
      <c r="L229" s="243"/>
      <c r="M229" s="223"/>
      <c r="N229" s="223"/>
      <c r="O229" s="223"/>
      <c r="P229" s="223"/>
      <c r="Q229" s="223"/>
      <c r="R229" s="10" t="s">
        <v>51</v>
      </c>
      <c r="S229" s="10" t="s">
        <v>51</v>
      </c>
      <c r="T229" s="10" t="s">
        <v>51</v>
      </c>
      <c r="U229" s="223"/>
      <c r="V229" s="223"/>
      <c r="W229" s="223"/>
      <c r="X229" s="223"/>
      <c r="Y229" s="223"/>
      <c r="Z229" s="223"/>
      <c r="AA229" s="223"/>
      <c r="AB229" s="223"/>
      <c r="AC229" s="223"/>
      <c r="AD229" s="223"/>
      <c r="AE229" s="223"/>
      <c r="AF229" s="223"/>
      <c r="AG229" s="223"/>
      <c r="AH229" s="243"/>
      <c r="AI229" s="223"/>
      <c r="AJ229" s="223"/>
      <c r="AK229" s="223"/>
      <c r="AL229" s="223"/>
      <c r="AM229" s="223"/>
      <c r="AN229" s="223"/>
      <c r="AO229" s="223"/>
      <c r="AP229" s="223"/>
    </row>
    <row r="230" spans="1:42" ht="115.5" thickBot="1">
      <c r="A230">
        <v>1</v>
      </c>
      <c r="B230" s="210" t="s">
        <v>3820</v>
      </c>
      <c r="C230" s="245" t="s">
        <v>5483</v>
      </c>
      <c r="D230" s="246"/>
      <c r="E230" s="246"/>
      <c r="F230" s="12" t="s">
        <v>699</v>
      </c>
      <c r="G230" s="237" t="s">
        <v>5484</v>
      </c>
      <c r="H230" s="238" t="s">
        <v>1403</v>
      </c>
      <c r="I230" s="248" t="s">
        <v>4691</v>
      </c>
      <c r="J230" s="248">
        <v>1</v>
      </c>
      <c r="K230" s="249" t="s">
        <v>5485</v>
      </c>
      <c r="L230" s="247">
        <v>9481446814</v>
      </c>
      <c r="M230" s="246"/>
      <c r="N230" s="246"/>
      <c r="O230" s="248">
        <v>60</v>
      </c>
      <c r="P230" s="246"/>
      <c r="Q230" s="245" t="s">
        <v>5486</v>
      </c>
      <c r="R230" s="10" t="s">
        <v>51</v>
      </c>
      <c r="S230" s="10" t="s">
        <v>51</v>
      </c>
      <c r="T230" s="10" t="s">
        <v>51</v>
      </c>
      <c r="U230" s="246"/>
      <c r="V230" s="246"/>
      <c r="W230" s="246"/>
      <c r="X230" s="246"/>
      <c r="Y230" s="246"/>
      <c r="Z230" s="246"/>
      <c r="AA230" s="246"/>
      <c r="AB230" s="246"/>
      <c r="AC230" s="246"/>
      <c r="AD230" s="246"/>
      <c r="AE230" s="245" t="s">
        <v>5487</v>
      </c>
      <c r="AF230" s="247" t="s">
        <v>5488</v>
      </c>
      <c r="AG230" s="247" t="s">
        <v>5489</v>
      </c>
      <c r="AH230" s="247" t="s">
        <v>5490</v>
      </c>
      <c r="AI230" s="247">
        <v>9945706814</v>
      </c>
      <c r="AJ230" s="247" t="s">
        <v>3939</v>
      </c>
      <c r="AK230" s="247" t="s">
        <v>3834</v>
      </c>
      <c r="AL230" s="247" t="s">
        <v>1642</v>
      </c>
      <c r="AM230" s="246"/>
      <c r="AN230" s="246"/>
      <c r="AO230" s="246"/>
      <c r="AP230" s="250"/>
    </row>
    <row r="231" spans="1:42" ht="128.25" thickBot="1">
      <c r="A231">
        <v>2</v>
      </c>
      <c r="B231" s="210" t="s">
        <v>3820</v>
      </c>
      <c r="C231" s="211" t="s">
        <v>5491</v>
      </c>
      <c r="D231" s="209"/>
      <c r="E231" s="209"/>
      <c r="F231" s="12" t="s">
        <v>699</v>
      </c>
      <c r="G231" s="237" t="s">
        <v>5484</v>
      </c>
      <c r="H231" s="238" t="s">
        <v>1403</v>
      </c>
      <c r="I231" s="214" t="s">
        <v>4691</v>
      </c>
      <c r="J231" s="214">
        <v>1</v>
      </c>
      <c r="K231" s="242" t="s">
        <v>5492</v>
      </c>
      <c r="L231" s="12" t="s">
        <v>699</v>
      </c>
      <c r="M231" s="237" t="s">
        <v>3824</v>
      </c>
      <c r="N231" s="238" t="s">
        <v>701</v>
      </c>
      <c r="O231" s="214">
        <v>66.8</v>
      </c>
      <c r="P231" s="209"/>
      <c r="Q231" s="211" t="s">
        <v>3828</v>
      </c>
      <c r="R231" s="10" t="s">
        <v>51</v>
      </c>
      <c r="S231" s="10" t="s">
        <v>51</v>
      </c>
      <c r="T231" s="10" t="s">
        <v>51</v>
      </c>
      <c r="U231" s="209"/>
      <c r="V231" s="209"/>
      <c r="W231" s="209"/>
      <c r="X231" s="209"/>
      <c r="Y231" s="209"/>
      <c r="Z231" s="209"/>
      <c r="AA231" s="209"/>
      <c r="AB231" s="209"/>
      <c r="AC231" s="209"/>
      <c r="AD231" s="209"/>
      <c r="AE231" s="211" t="s">
        <v>5493</v>
      </c>
      <c r="AF231" s="212" t="s">
        <v>1204</v>
      </c>
      <c r="AG231" s="212" t="s">
        <v>5494</v>
      </c>
      <c r="AH231" s="212" t="s">
        <v>5495</v>
      </c>
      <c r="AI231" s="212">
        <v>9410538534</v>
      </c>
      <c r="AJ231" s="212" t="s">
        <v>5496</v>
      </c>
      <c r="AK231" s="212" t="s">
        <v>3834</v>
      </c>
      <c r="AL231" s="212" t="s">
        <v>1642</v>
      </c>
      <c r="AM231" s="209"/>
      <c r="AN231" s="209"/>
      <c r="AO231" s="209"/>
      <c r="AP231" s="252"/>
    </row>
    <row r="232" spans="1:42" ht="204.75" thickBot="1">
      <c r="A232">
        <v>3</v>
      </c>
      <c r="B232" s="210" t="s">
        <v>3820</v>
      </c>
      <c r="C232" s="211" t="s">
        <v>5497</v>
      </c>
      <c r="D232" s="209"/>
      <c r="E232" s="209"/>
      <c r="F232" s="12" t="s">
        <v>699</v>
      </c>
      <c r="G232" s="237" t="s">
        <v>5484</v>
      </c>
      <c r="H232" s="238" t="s">
        <v>1403</v>
      </c>
      <c r="I232" s="214" t="s">
        <v>4691</v>
      </c>
      <c r="J232" s="214">
        <v>1</v>
      </c>
      <c r="K232" s="242" t="s">
        <v>5498</v>
      </c>
      <c r="L232" s="212">
        <v>9066899573</v>
      </c>
      <c r="M232" s="209"/>
      <c r="N232" s="209"/>
      <c r="O232" s="214">
        <v>60.6</v>
      </c>
      <c r="P232" s="209"/>
      <c r="Q232" s="211" t="s">
        <v>3828</v>
      </c>
      <c r="R232" s="10" t="s">
        <v>51</v>
      </c>
      <c r="S232" s="10" t="s">
        <v>51</v>
      </c>
      <c r="T232" s="10" t="s">
        <v>51</v>
      </c>
      <c r="U232" s="209"/>
      <c r="V232" s="209"/>
      <c r="W232" s="209"/>
      <c r="X232" s="209"/>
      <c r="Y232" s="209"/>
      <c r="Z232" s="209"/>
      <c r="AA232" s="209"/>
      <c r="AB232" s="209"/>
      <c r="AC232" s="209"/>
      <c r="AD232" s="209"/>
      <c r="AE232" s="211" t="s">
        <v>5499</v>
      </c>
      <c r="AF232" s="212" t="s">
        <v>5500</v>
      </c>
      <c r="AG232" s="212" t="s">
        <v>5501</v>
      </c>
      <c r="AH232" s="212" t="s">
        <v>5502</v>
      </c>
      <c r="AI232" s="212">
        <v>9934285196</v>
      </c>
      <c r="AJ232" s="212" t="s">
        <v>5503</v>
      </c>
      <c r="AK232" s="212" t="s">
        <v>3834</v>
      </c>
      <c r="AL232" s="212" t="s">
        <v>1642</v>
      </c>
      <c r="AM232" s="209"/>
      <c r="AN232" s="209"/>
      <c r="AO232" s="209"/>
      <c r="AP232" s="252"/>
    </row>
    <row r="233" spans="1:42" ht="115.5" thickBot="1">
      <c r="A233">
        <v>4</v>
      </c>
      <c r="B233" s="210" t="s">
        <v>3820</v>
      </c>
      <c r="C233" s="211" t="s">
        <v>5504</v>
      </c>
      <c r="D233" s="209"/>
      <c r="E233" s="209"/>
      <c r="F233" s="12" t="s">
        <v>699</v>
      </c>
      <c r="G233" s="237" t="s">
        <v>5484</v>
      </c>
      <c r="H233" s="238" t="s">
        <v>1403</v>
      </c>
      <c r="I233" s="214" t="s">
        <v>4691</v>
      </c>
      <c r="J233" s="214">
        <v>1</v>
      </c>
      <c r="K233" s="211"/>
      <c r="L233" s="212">
        <v>8374709229</v>
      </c>
      <c r="M233" s="209"/>
      <c r="N233" s="209"/>
      <c r="O233" s="214">
        <v>97.924528301886795</v>
      </c>
      <c r="P233" s="209"/>
      <c r="Q233" s="258" t="s">
        <v>4753</v>
      </c>
      <c r="R233" s="10" t="s">
        <v>51</v>
      </c>
      <c r="S233" s="10" t="s">
        <v>51</v>
      </c>
      <c r="T233" s="10" t="s">
        <v>51</v>
      </c>
      <c r="U233" s="209"/>
      <c r="V233" s="209"/>
      <c r="W233" s="209"/>
      <c r="X233" s="209"/>
      <c r="Y233" s="209"/>
      <c r="Z233" s="209"/>
      <c r="AA233" s="209"/>
      <c r="AB233" s="209"/>
      <c r="AC233" s="209"/>
      <c r="AD233" s="209"/>
      <c r="AE233" s="211" t="s">
        <v>5505</v>
      </c>
      <c r="AF233" s="212" t="s">
        <v>5506</v>
      </c>
      <c r="AG233" s="212" t="s">
        <v>5507</v>
      </c>
      <c r="AH233" s="212" t="s">
        <v>5508</v>
      </c>
      <c r="AI233" s="212">
        <v>9440042143</v>
      </c>
      <c r="AJ233" s="212" t="s">
        <v>3939</v>
      </c>
      <c r="AK233" s="212" t="s">
        <v>3834</v>
      </c>
      <c r="AL233" s="212" t="s">
        <v>1642</v>
      </c>
      <c r="AM233" s="209"/>
      <c r="AN233" s="209"/>
      <c r="AO233" s="209"/>
      <c r="AP233" s="252"/>
    </row>
    <row r="234" spans="1:42" ht="141" thickBot="1">
      <c r="A234">
        <v>5</v>
      </c>
      <c r="B234" s="210" t="s">
        <v>3820</v>
      </c>
      <c r="C234" s="211" t="s">
        <v>5509</v>
      </c>
      <c r="D234" s="209"/>
      <c r="E234" s="209"/>
      <c r="F234" s="12" t="s">
        <v>699</v>
      </c>
      <c r="G234" s="237" t="s">
        <v>5484</v>
      </c>
      <c r="H234" s="238" t="s">
        <v>1403</v>
      </c>
      <c r="I234" s="214" t="s">
        <v>4691</v>
      </c>
      <c r="J234" s="214">
        <v>1</v>
      </c>
      <c r="K234" s="242" t="s">
        <v>5510</v>
      </c>
      <c r="L234" s="212">
        <v>9611367854</v>
      </c>
      <c r="M234" s="209"/>
      <c r="N234" s="209"/>
      <c r="O234" s="214">
        <v>81.333333333333329</v>
      </c>
      <c r="P234" s="209"/>
      <c r="Q234" s="211" t="s">
        <v>5486</v>
      </c>
      <c r="R234" s="10" t="s">
        <v>51</v>
      </c>
      <c r="S234" s="10" t="s">
        <v>51</v>
      </c>
      <c r="T234" s="10" t="s">
        <v>51</v>
      </c>
      <c r="U234" s="209"/>
      <c r="V234" s="209"/>
      <c r="W234" s="209"/>
      <c r="X234" s="209"/>
      <c r="Y234" s="209"/>
      <c r="Z234" s="209"/>
      <c r="AA234" s="209"/>
      <c r="AB234" s="209"/>
      <c r="AC234" s="209"/>
      <c r="AD234" s="209"/>
      <c r="AE234" s="211" t="s">
        <v>5511</v>
      </c>
      <c r="AF234" s="212" t="s">
        <v>5512</v>
      </c>
      <c r="AG234" s="212" t="s">
        <v>5513</v>
      </c>
      <c r="AH234" s="212" t="s">
        <v>5514</v>
      </c>
      <c r="AI234" s="212">
        <v>9448167911</v>
      </c>
      <c r="AJ234" s="212" t="s">
        <v>5515</v>
      </c>
      <c r="AK234" s="212" t="s">
        <v>3834</v>
      </c>
      <c r="AL234" s="212" t="s">
        <v>1642</v>
      </c>
      <c r="AM234" s="209"/>
      <c r="AN234" s="209"/>
      <c r="AO234" s="209"/>
      <c r="AP234" s="252"/>
    </row>
    <row r="235" spans="1:42" ht="153.75" thickBot="1">
      <c r="A235">
        <v>6</v>
      </c>
      <c r="B235" s="210" t="s">
        <v>3820</v>
      </c>
      <c r="C235" s="211" t="s">
        <v>5516</v>
      </c>
      <c r="D235" s="209"/>
      <c r="E235" s="209"/>
      <c r="F235" s="12" t="s">
        <v>699</v>
      </c>
      <c r="G235" s="237" t="s">
        <v>5484</v>
      </c>
      <c r="H235" s="238" t="s">
        <v>1403</v>
      </c>
      <c r="I235" s="214" t="s">
        <v>4691</v>
      </c>
      <c r="J235" s="214">
        <v>1</v>
      </c>
      <c r="K235" s="242" t="s">
        <v>5517</v>
      </c>
      <c r="L235" s="212" t="s">
        <v>5518</v>
      </c>
      <c r="M235" s="209"/>
      <c r="N235" s="209"/>
      <c r="O235" s="214">
        <v>74.166666666666671</v>
      </c>
      <c r="P235" s="209"/>
      <c r="Q235" s="211" t="s">
        <v>3828</v>
      </c>
      <c r="R235" s="10" t="s">
        <v>51</v>
      </c>
      <c r="S235" s="10" t="s">
        <v>51</v>
      </c>
      <c r="T235" s="10" t="s">
        <v>51</v>
      </c>
      <c r="U235" s="209"/>
      <c r="V235" s="209"/>
      <c r="W235" s="209"/>
      <c r="X235" s="209"/>
      <c r="Y235" s="209"/>
      <c r="Z235" s="209"/>
      <c r="AA235" s="209"/>
      <c r="AB235" s="209"/>
      <c r="AC235" s="209"/>
      <c r="AD235" s="209"/>
      <c r="AE235" s="211" t="s">
        <v>5519</v>
      </c>
      <c r="AF235" s="212" t="s">
        <v>5520</v>
      </c>
      <c r="AG235" s="212" t="s">
        <v>5521</v>
      </c>
      <c r="AH235" s="212" t="s">
        <v>5522</v>
      </c>
      <c r="AI235" s="212" t="s">
        <v>5523</v>
      </c>
      <c r="AJ235" s="212"/>
      <c r="AK235" s="212" t="s">
        <v>3834</v>
      </c>
      <c r="AL235" s="212" t="s">
        <v>1642</v>
      </c>
      <c r="AM235" s="209"/>
      <c r="AN235" s="209"/>
      <c r="AO235" s="209"/>
      <c r="AP235" s="252"/>
    </row>
    <row r="236" spans="1:42" ht="141" thickBot="1">
      <c r="A236">
        <v>7</v>
      </c>
      <c r="B236" s="210" t="s">
        <v>3820</v>
      </c>
      <c r="C236" s="253" t="s">
        <v>5524</v>
      </c>
      <c r="D236" s="209"/>
      <c r="E236" s="209"/>
      <c r="F236" s="12" t="s">
        <v>699</v>
      </c>
      <c r="G236" s="237" t="s">
        <v>5484</v>
      </c>
      <c r="H236" s="238" t="s">
        <v>1403</v>
      </c>
      <c r="I236" s="214" t="s">
        <v>4691</v>
      </c>
      <c r="J236" s="214">
        <v>1</v>
      </c>
      <c r="K236" s="255" t="s">
        <v>5525</v>
      </c>
      <c r="L236" s="254">
        <v>8125863019</v>
      </c>
      <c r="M236" s="209"/>
      <c r="N236" s="209"/>
      <c r="O236" s="214">
        <v>70.754716981132077</v>
      </c>
      <c r="P236" s="209"/>
      <c r="Q236" s="253" t="s">
        <v>4746</v>
      </c>
      <c r="R236" s="10" t="s">
        <v>51</v>
      </c>
      <c r="S236" s="10" t="s">
        <v>51</v>
      </c>
      <c r="T236" s="10" t="s">
        <v>51</v>
      </c>
      <c r="U236" s="209"/>
      <c r="V236" s="209"/>
      <c r="W236" s="209"/>
      <c r="X236" s="209"/>
      <c r="Y236" s="209"/>
      <c r="Z236" s="209"/>
      <c r="AA236" s="209"/>
      <c r="AB236" s="209"/>
      <c r="AC236" s="209"/>
      <c r="AD236" s="209"/>
      <c r="AE236" s="253" t="s">
        <v>5526</v>
      </c>
      <c r="AF236" s="254" t="s">
        <v>5527</v>
      </c>
      <c r="AG236" s="254" t="s">
        <v>5528</v>
      </c>
      <c r="AH236" s="254" t="s">
        <v>5529</v>
      </c>
      <c r="AI236" s="254">
        <v>9849309416</v>
      </c>
      <c r="AJ236" s="254" t="s">
        <v>5530</v>
      </c>
      <c r="AK236" s="254" t="s">
        <v>3834</v>
      </c>
      <c r="AL236" s="254" t="s">
        <v>1642</v>
      </c>
      <c r="AM236" s="209"/>
      <c r="AN236" s="209"/>
      <c r="AO236" s="209"/>
      <c r="AP236" s="252"/>
    </row>
    <row r="237" spans="1:42" ht="204.75" thickBot="1">
      <c r="A237">
        <v>8</v>
      </c>
      <c r="B237" s="210" t="s">
        <v>3820</v>
      </c>
      <c r="C237" s="211" t="s">
        <v>5531</v>
      </c>
      <c r="D237" s="209"/>
      <c r="E237" s="209"/>
      <c r="F237" s="12" t="s">
        <v>699</v>
      </c>
      <c r="G237" s="237" t="s">
        <v>5484</v>
      </c>
      <c r="H237" s="238" t="s">
        <v>1403</v>
      </c>
      <c r="I237" s="214" t="s">
        <v>4691</v>
      </c>
      <c r="J237" s="214">
        <v>1</v>
      </c>
      <c r="K237" s="242" t="s">
        <v>5532</v>
      </c>
      <c r="L237" s="212">
        <v>7338980064</v>
      </c>
      <c r="M237" s="209"/>
      <c r="N237" s="209"/>
      <c r="O237" s="214">
        <v>82.666666666666671</v>
      </c>
      <c r="P237" s="209"/>
      <c r="Q237" s="211" t="s">
        <v>4941</v>
      </c>
      <c r="R237" s="10" t="s">
        <v>51</v>
      </c>
      <c r="S237" s="10" t="s">
        <v>51</v>
      </c>
      <c r="T237" s="10" t="s">
        <v>51</v>
      </c>
      <c r="U237" s="209"/>
      <c r="V237" s="209"/>
      <c r="W237" s="209"/>
      <c r="X237" s="209"/>
      <c r="Y237" s="209"/>
      <c r="Z237" s="209"/>
      <c r="AA237" s="209"/>
      <c r="AB237" s="209"/>
      <c r="AC237" s="209"/>
      <c r="AD237" s="209"/>
      <c r="AE237" s="211" t="s">
        <v>5533</v>
      </c>
      <c r="AF237" s="212" t="s">
        <v>5534</v>
      </c>
      <c r="AG237" s="212" t="s">
        <v>5535</v>
      </c>
      <c r="AH237" s="212" t="s">
        <v>5536</v>
      </c>
      <c r="AI237" s="212">
        <v>8610509231</v>
      </c>
      <c r="AJ237" s="212" t="s">
        <v>4872</v>
      </c>
      <c r="AK237" s="212" t="s">
        <v>3854</v>
      </c>
      <c r="AL237" s="212" t="s">
        <v>1642</v>
      </c>
      <c r="AM237" s="209"/>
      <c r="AN237" s="209"/>
      <c r="AO237" s="209"/>
      <c r="AP237" s="252"/>
    </row>
    <row r="238" spans="1:42" ht="90" thickBot="1">
      <c r="A238">
        <v>9</v>
      </c>
      <c r="B238" s="210" t="s">
        <v>3820</v>
      </c>
      <c r="C238" s="211" t="s">
        <v>5537</v>
      </c>
      <c r="D238" s="209"/>
      <c r="E238" s="209"/>
      <c r="F238" s="12" t="s">
        <v>699</v>
      </c>
      <c r="G238" s="237" t="s">
        <v>5484</v>
      </c>
      <c r="H238" s="238" t="s">
        <v>1403</v>
      </c>
      <c r="I238" s="214" t="s">
        <v>4691</v>
      </c>
      <c r="J238" s="214">
        <v>1</v>
      </c>
      <c r="K238" s="242" t="s">
        <v>5538</v>
      </c>
      <c r="L238" s="212">
        <v>9546475554</v>
      </c>
      <c r="M238" s="209"/>
      <c r="N238" s="209"/>
      <c r="O238" s="214">
        <v>72</v>
      </c>
      <c r="P238" s="209"/>
      <c r="Q238" s="211" t="s">
        <v>3828</v>
      </c>
      <c r="R238" s="10" t="s">
        <v>51</v>
      </c>
      <c r="S238" s="10" t="s">
        <v>51</v>
      </c>
      <c r="T238" s="10" t="s">
        <v>51</v>
      </c>
      <c r="U238" s="209"/>
      <c r="V238" s="209"/>
      <c r="W238" s="209"/>
      <c r="X238" s="209"/>
      <c r="Y238" s="209"/>
      <c r="Z238" s="209"/>
      <c r="AA238" s="209"/>
      <c r="AB238" s="209"/>
      <c r="AC238" s="209"/>
      <c r="AD238" s="209"/>
      <c r="AE238" s="211" t="s">
        <v>5539</v>
      </c>
      <c r="AF238" s="212" t="s">
        <v>5540</v>
      </c>
      <c r="AG238" s="212" t="s">
        <v>5541</v>
      </c>
      <c r="AH238" s="212" t="s">
        <v>5542</v>
      </c>
      <c r="AI238" s="212">
        <v>8757583427</v>
      </c>
      <c r="AJ238" s="212" t="s">
        <v>4009</v>
      </c>
      <c r="AK238" s="212" t="s">
        <v>4009</v>
      </c>
      <c r="AL238" s="212" t="s">
        <v>1642</v>
      </c>
      <c r="AM238" s="209"/>
      <c r="AN238" s="209"/>
      <c r="AO238" s="209"/>
      <c r="AP238" s="252"/>
    </row>
    <row r="239" spans="1:42" ht="141" thickBot="1">
      <c r="A239">
        <v>10</v>
      </c>
      <c r="B239" s="210" t="s">
        <v>3820</v>
      </c>
      <c r="C239" s="258" t="s">
        <v>5543</v>
      </c>
      <c r="D239" s="209"/>
      <c r="E239" s="209"/>
      <c r="F239" s="12" t="s">
        <v>699</v>
      </c>
      <c r="G239" s="237" t="s">
        <v>5484</v>
      </c>
      <c r="H239" s="238" t="s">
        <v>1403</v>
      </c>
      <c r="I239" s="214" t="s">
        <v>4691</v>
      </c>
      <c r="J239" s="214">
        <v>1</v>
      </c>
      <c r="K239" s="255" t="s">
        <v>5544</v>
      </c>
      <c r="L239" s="254">
        <v>7093258385</v>
      </c>
      <c r="M239" s="209"/>
      <c r="N239" s="209"/>
      <c r="O239" s="214">
        <v>89.622641509433961</v>
      </c>
      <c r="P239" s="209"/>
      <c r="Q239" s="253" t="s">
        <v>4881</v>
      </c>
      <c r="R239" s="10" t="s">
        <v>51</v>
      </c>
      <c r="S239" s="10" t="s">
        <v>51</v>
      </c>
      <c r="T239" s="10" t="s">
        <v>51</v>
      </c>
      <c r="U239" s="209"/>
      <c r="V239" s="209"/>
      <c r="W239" s="209"/>
      <c r="X239" s="209"/>
      <c r="Y239" s="209"/>
      <c r="Z239" s="209"/>
      <c r="AA239" s="209"/>
      <c r="AB239" s="209"/>
      <c r="AC239" s="209"/>
      <c r="AD239" s="209"/>
      <c r="AE239" s="253" t="s">
        <v>5545</v>
      </c>
      <c r="AF239" s="254" t="s">
        <v>5546</v>
      </c>
      <c r="AG239" s="254" t="s">
        <v>5547</v>
      </c>
      <c r="AH239" s="254" t="s">
        <v>5548</v>
      </c>
      <c r="AI239" s="254">
        <v>9441218813</v>
      </c>
      <c r="AJ239" s="254" t="s">
        <v>4872</v>
      </c>
      <c r="AK239" s="254" t="s">
        <v>3834</v>
      </c>
      <c r="AL239" s="254" t="s">
        <v>1642</v>
      </c>
      <c r="AM239" s="209"/>
      <c r="AN239" s="209"/>
      <c r="AO239" s="209"/>
      <c r="AP239" s="252"/>
    </row>
    <row r="240" spans="1:42" ht="204.75" thickBot="1">
      <c r="A240">
        <v>11</v>
      </c>
      <c r="B240" s="210" t="s">
        <v>3820</v>
      </c>
      <c r="C240" s="211" t="s">
        <v>5549</v>
      </c>
      <c r="D240" s="209"/>
      <c r="E240" s="209"/>
      <c r="F240" s="12" t="s">
        <v>699</v>
      </c>
      <c r="G240" s="237" t="s">
        <v>5484</v>
      </c>
      <c r="H240" s="238" t="s">
        <v>1403</v>
      </c>
      <c r="I240" s="214" t="s">
        <v>4691</v>
      </c>
      <c r="J240" s="214">
        <v>1</v>
      </c>
      <c r="K240" s="242" t="s">
        <v>5550</v>
      </c>
      <c r="L240" s="212">
        <v>7989558666</v>
      </c>
      <c r="M240" s="209"/>
      <c r="N240" s="209"/>
      <c r="O240" s="214">
        <v>83.584905660377359</v>
      </c>
      <c r="P240" s="209"/>
      <c r="Q240" s="211" t="s">
        <v>3926</v>
      </c>
      <c r="R240" s="10" t="s">
        <v>51</v>
      </c>
      <c r="S240" s="10" t="s">
        <v>51</v>
      </c>
      <c r="T240" s="10" t="s">
        <v>51</v>
      </c>
      <c r="U240" s="209"/>
      <c r="V240" s="209"/>
      <c r="W240" s="209"/>
      <c r="X240" s="209"/>
      <c r="Y240" s="209"/>
      <c r="Z240" s="209"/>
      <c r="AA240" s="209"/>
      <c r="AB240" s="209"/>
      <c r="AC240" s="209"/>
      <c r="AD240" s="209"/>
      <c r="AE240" s="211" t="s">
        <v>5551</v>
      </c>
      <c r="AF240" s="212" t="s">
        <v>5552</v>
      </c>
      <c r="AG240" s="212" t="s">
        <v>5553</v>
      </c>
      <c r="AH240" s="212" t="s">
        <v>5554</v>
      </c>
      <c r="AI240" s="212">
        <v>9951235868</v>
      </c>
      <c r="AJ240" s="212" t="s">
        <v>4076</v>
      </c>
      <c r="AK240" s="212" t="s">
        <v>3834</v>
      </c>
      <c r="AL240" s="212" t="s">
        <v>1642</v>
      </c>
      <c r="AM240" s="209"/>
      <c r="AN240" s="209"/>
      <c r="AO240" s="209"/>
      <c r="AP240" s="252"/>
    </row>
    <row r="241" spans="1:42" ht="128.25" thickBot="1">
      <c r="A241">
        <v>12</v>
      </c>
      <c r="B241" s="210" t="s">
        <v>3820</v>
      </c>
      <c r="C241" s="253" t="s">
        <v>5555</v>
      </c>
      <c r="D241" s="209"/>
      <c r="E241" s="209"/>
      <c r="F241" s="12" t="s">
        <v>699</v>
      </c>
      <c r="G241" s="237" t="s">
        <v>5484</v>
      </c>
      <c r="H241" s="238" t="s">
        <v>1403</v>
      </c>
      <c r="I241" s="214" t="s">
        <v>4691</v>
      </c>
      <c r="J241" s="214">
        <v>1</v>
      </c>
      <c r="K241" s="255" t="s">
        <v>5556</v>
      </c>
      <c r="L241" s="254">
        <v>9989664959</v>
      </c>
      <c r="M241" s="209"/>
      <c r="N241" s="209"/>
      <c r="O241" s="214">
        <v>90</v>
      </c>
      <c r="P241" s="209"/>
      <c r="Q241" s="253" t="s">
        <v>4746</v>
      </c>
      <c r="R241" s="10" t="s">
        <v>51</v>
      </c>
      <c r="S241" s="10" t="s">
        <v>51</v>
      </c>
      <c r="T241" s="10" t="s">
        <v>51</v>
      </c>
      <c r="U241" s="209"/>
      <c r="V241" s="209"/>
      <c r="W241" s="209"/>
      <c r="X241" s="209"/>
      <c r="Y241" s="209"/>
      <c r="Z241" s="209"/>
      <c r="AA241" s="209"/>
      <c r="AB241" s="209"/>
      <c r="AC241" s="209"/>
      <c r="AD241" s="209"/>
      <c r="AE241" s="253" t="s">
        <v>5557</v>
      </c>
      <c r="AF241" s="254" t="s">
        <v>5558</v>
      </c>
      <c r="AG241" s="254" t="s">
        <v>5559</v>
      </c>
      <c r="AH241" s="254" t="s">
        <v>5560</v>
      </c>
      <c r="AI241" s="254">
        <v>9248715551</v>
      </c>
      <c r="AJ241" s="254" t="s">
        <v>5224</v>
      </c>
      <c r="AK241" s="254" t="s">
        <v>3834</v>
      </c>
      <c r="AL241" s="254" t="s">
        <v>1642</v>
      </c>
      <c r="AM241" s="209"/>
      <c r="AN241" s="209"/>
      <c r="AO241" s="209"/>
      <c r="AP241" s="252"/>
    </row>
    <row r="242" spans="1:42" ht="115.5" thickBot="1">
      <c r="A242">
        <v>13</v>
      </c>
      <c r="B242" s="210" t="s">
        <v>3820</v>
      </c>
      <c r="C242" s="211" t="s">
        <v>5561</v>
      </c>
      <c r="D242" s="209"/>
      <c r="E242" s="209"/>
      <c r="F242" s="12" t="s">
        <v>699</v>
      </c>
      <c r="G242" s="237" t="s">
        <v>5484</v>
      </c>
      <c r="H242" s="238" t="s">
        <v>1403</v>
      </c>
      <c r="I242" s="214" t="s">
        <v>4691</v>
      </c>
      <c r="J242" s="214">
        <v>1</v>
      </c>
      <c r="K242" s="242" t="s">
        <v>5562</v>
      </c>
      <c r="L242" s="212">
        <v>9581390235</v>
      </c>
      <c r="M242" s="209"/>
      <c r="N242" s="209"/>
      <c r="O242" s="214">
        <v>95.471698113207552</v>
      </c>
      <c r="P242" s="209"/>
      <c r="Q242" s="211" t="s">
        <v>4753</v>
      </c>
      <c r="R242" s="10" t="s">
        <v>51</v>
      </c>
      <c r="S242" s="10" t="s">
        <v>51</v>
      </c>
      <c r="T242" s="10" t="s">
        <v>51</v>
      </c>
      <c r="U242" s="209"/>
      <c r="V242" s="209"/>
      <c r="W242" s="209"/>
      <c r="X242" s="209"/>
      <c r="Y242" s="209"/>
      <c r="Z242" s="209"/>
      <c r="AA242" s="209"/>
      <c r="AB242" s="209"/>
      <c r="AC242" s="209"/>
      <c r="AD242" s="209"/>
      <c r="AE242" s="211" t="s">
        <v>5563</v>
      </c>
      <c r="AF242" s="212" t="s">
        <v>5384</v>
      </c>
      <c r="AG242" s="212" t="s">
        <v>5564</v>
      </c>
      <c r="AH242" s="212" t="s">
        <v>5565</v>
      </c>
      <c r="AI242" s="212"/>
      <c r="AJ242" s="212" t="s">
        <v>4399</v>
      </c>
      <c r="AK242" s="212" t="s">
        <v>3834</v>
      </c>
      <c r="AL242" s="212" t="s">
        <v>1642</v>
      </c>
      <c r="AM242" s="209"/>
      <c r="AN242" s="209"/>
      <c r="AO242" s="209"/>
      <c r="AP242" s="252"/>
    </row>
    <row r="243" spans="1:42" ht="115.5" thickBot="1">
      <c r="A243">
        <v>14</v>
      </c>
      <c r="B243" s="210" t="s">
        <v>3820</v>
      </c>
      <c r="C243" s="211" t="s">
        <v>5566</v>
      </c>
      <c r="D243" s="209"/>
      <c r="E243" s="209"/>
      <c r="F243" s="12" t="s">
        <v>699</v>
      </c>
      <c r="G243" s="237" t="s">
        <v>5484</v>
      </c>
      <c r="H243" s="238" t="s">
        <v>1403</v>
      </c>
      <c r="I243" s="214" t="s">
        <v>4691</v>
      </c>
      <c r="J243" s="214">
        <v>1</v>
      </c>
      <c r="K243" s="242" t="s">
        <v>5567</v>
      </c>
      <c r="L243" s="212">
        <v>8147398264</v>
      </c>
      <c r="M243" s="209"/>
      <c r="N243" s="209"/>
      <c r="O243" s="214">
        <v>84</v>
      </c>
      <c r="P243" s="209"/>
      <c r="Q243" s="211" t="s">
        <v>3897</v>
      </c>
      <c r="R243" s="10" t="s">
        <v>51</v>
      </c>
      <c r="S243" s="10" t="s">
        <v>51</v>
      </c>
      <c r="T243" s="10" t="s">
        <v>51</v>
      </c>
      <c r="U243" s="209"/>
      <c r="V243" s="209"/>
      <c r="W243" s="209"/>
      <c r="X243" s="209"/>
      <c r="Y243" s="209"/>
      <c r="Z243" s="209"/>
      <c r="AA243" s="209"/>
      <c r="AB243" s="209"/>
      <c r="AC243" s="209"/>
      <c r="AD243" s="209"/>
      <c r="AE243" s="211" t="s">
        <v>5568</v>
      </c>
      <c r="AF243" s="212" t="s">
        <v>5569</v>
      </c>
      <c r="AG243" s="212" t="s">
        <v>5570</v>
      </c>
      <c r="AH243" s="212" t="s">
        <v>5571</v>
      </c>
      <c r="AI243" s="212">
        <v>9449040276</v>
      </c>
      <c r="AJ243" s="212" t="s">
        <v>4820</v>
      </c>
      <c r="AK243" s="212" t="s">
        <v>3834</v>
      </c>
      <c r="AL243" s="212" t="s">
        <v>1642</v>
      </c>
      <c r="AM243" s="209"/>
      <c r="AN243" s="209"/>
      <c r="AO243" s="209"/>
      <c r="AP243" s="252"/>
    </row>
    <row r="244" spans="1:42" ht="166.5" thickBot="1">
      <c r="A244">
        <v>15</v>
      </c>
      <c r="B244" s="210" t="s">
        <v>3820</v>
      </c>
      <c r="C244" s="211" t="s">
        <v>5572</v>
      </c>
      <c r="D244" s="209"/>
      <c r="E244" s="209"/>
      <c r="F244" s="12" t="s">
        <v>699</v>
      </c>
      <c r="G244" s="237" t="s">
        <v>5484</v>
      </c>
      <c r="H244" s="238" t="s">
        <v>1403</v>
      </c>
      <c r="I244" s="214" t="s">
        <v>4691</v>
      </c>
      <c r="J244" s="214">
        <v>1</v>
      </c>
      <c r="K244" s="242" t="s">
        <v>5573</v>
      </c>
      <c r="L244" s="212">
        <v>9945222979</v>
      </c>
      <c r="M244" s="209"/>
      <c r="N244" s="209"/>
      <c r="O244" s="214">
        <v>85</v>
      </c>
      <c r="P244" s="209"/>
      <c r="Q244" s="258" t="s">
        <v>4902</v>
      </c>
      <c r="R244" s="10" t="s">
        <v>51</v>
      </c>
      <c r="S244" s="10" t="s">
        <v>51</v>
      </c>
      <c r="T244" s="10" t="s">
        <v>51</v>
      </c>
      <c r="U244" s="209"/>
      <c r="V244" s="209"/>
      <c r="W244" s="209"/>
      <c r="X244" s="209"/>
      <c r="Y244" s="209"/>
      <c r="Z244" s="209"/>
      <c r="AA244" s="209"/>
      <c r="AB244" s="209"/>
      <c r="AC244" s="209"/>
      <c r="AD244" s="209"/>
      <c r="AE244" s="211" t="s">
        <v>5574</v>
      </c>
      <c r="AF244" s="212" t="s">
        <v>5575</v>
      </c>
      <c r="AG244" s="212" t="s">
        <v>5576</v>
      </c>
      <c r="AH244" s="212" t="s">
        <v>5577</v>
      </c>
      <c r="AI244" s="212"/>
      <c r="AJ244" s="212" t="s">
        <v>5578</v>
      </c>
      <c r="AK244" s="212" t="s">
        <v>3834</v>
      </c>
      <c r="AL244" s="212" t="s">
        <v>1642</v>
      </c>
      <c r="AM244" s="209"/>
      <c r="AN244" s="209"/>
      <c r="AO244" s="209"/>
      <c r="AP244" s="252"/>
    </row>
    <row r="245" spans="1:42" ht="115.5" thickBot="1">
      <c r="A245">
        <v>16</v>
      </c>
      <c r="B245" s="210" t="s">
        <v>3820</v>
      </c>
      <c r="C245" s="211" t="s">
        <v>5579</v>
      </c>
      <c r="D245" s="209"/>
      <c r="E245" s="209"/>
      <c r="F245" s="12" t="s">
        <v>699</v>
      </c>
      <c r="G245" s="237" t="s">
        <v>5484</v>
      </c>
      <c r="H245" s="238" t="s">
        <v>1403</v>
      </c>
      <c r="I245" s="214" t="s">
        <v>4691</v>
      </c>
      <c r="J245" s="214">
        <v>1</v>
      </c>
      <c r="K245" s="242" t="s">
        <v>5580</v>
      </c>
      <c r="L245" s="212">
        <v>8754113331</v>
      </c>
      <c r="M245" s="209"/>
      <c r="N245" s="209"/>
      <c r="O245" s="214">
        <v>65.666666666666657</v>
      </c>
      <c r="P245" s="209"/>
      <c r="Q245" s="211" t="s">
        <v>5581</v>
      </c>
      <c r="R245" s="10" t="s">
        <v>51</v>
      </c>
      <c r="S245" s="10" t="s">
        <v>51</v>
      </c>
      <c r="T245" s="10" t="s">
        <v>51</v>
      </c>
      <c r="U245" s="209"/>
      <c r="V245" s="209"/>
      <c r="W245" s="209"/>
      <c r="X245" s="209"/>
      <c r="Y245" s="209"/>
      <c r="Z245" s="209"/>
      <c r="AA245" s="209"/>
      <c r="AB245" s="209"/>
      <c r="AC245" s="209"/>
      <c r="AD245" s="209"/>
      <c r="AE245" s="211" t="s">
        <v>5582</v>
      </c>
      <c r="AF245" s="212" t="s">
        <v>2910</v>
      </c>
      <c r="AG245" s="212" t="s">
        <v>5583</v>
      </c>
      <c r="AH245" s="212" t="s">
        <v>5584</v>
      </c>
      <c r="AI245" s="212">
        <v>9900449405</v>
      </c>
      <c r="AJ245" s="212" t="s">
        <v>4820</v>
      </c>
      <c r="AK245" s="212" t="s">
        <v>3834</v>
      </c>
      <c r="AL245" s="212" t="s">
        <v>1642</v>
      </c>
      <c r="AM245" s="209"/>
      <c r="AN245" s="209"/>
      <c r="AO245" s="209"/>
      <c r="AP245" s="252"/>
    </row>
    <row r="246" spans="1:42" ht="192" thickBot="1">
      <c r="A246">
        <v>17</v>
      </c>
      <c r="B246" s="210" t="s">
        <v>3820</v>
      </c>
      <c r="C246" s="211" t="s">
        <v>5585</v>
      </c>
      <c r="D246" s="209"/>
      <c r="E246" s="209"/>
      <c r="F246" s="12" t="s">
        <v>699</v>
      </c>
      <c r="G246" s="237" t="s">
        <v>5484</v>
      </c>
      <c r="H246" s="238" t="s">
        <v>1403</v>
      </c>
      <c r="I246" s="214" t="s">
        <v>4691</v>
      </c>
      <c r="J246" s="214">
        <v>1</v>
      </c>
      <c r="K246" s="242" t="s">
        <v>5586</v>
      </c>
      <c r="L246" s="212">
        <v>9502783786</v>
      </c>
      <c r="M246" s="209"/>
      <c r="N246" s="209"/>
      <c r="O246" s="214">
        <v>81.886792452830193</v>
      </c>
      <c r="P246" s="209"/>
      <c r="Q246" s="211" t="s">
        <v>4715</v>
      </c>
      <c r="R246" s="10" t="s">
        <v>51</v>
      </c>
      <c r="S246" s="10" t="s">
        <v>51</v>
      </c>
      <c r="T246" s="10" t="s">
        <v>51</v>
      </c>
      <c r="U246" s="209"/>
      <c r="V246" s="209"/>
      <c r="W246" s="209"/>
      <c r="X246" s="209"/>
      <c r="Y246" s="209"/>
      <c r="Z246" s="209"/>
      <c r="AA246" s="209"/>
      <c r="AB246" s="209"/>
      <c r="AC246" s="209"/>
      <c r="AD246" s="209"/>
      <c r="AE246" s="211" t="s">
        <v>5587</v>
      </c>
      <c r="AF246" s="212" t="s">
        <v>5588</v>
      </c>
      <c r="AG246" s="212" t="s">
        <v>5589</v>
      </c>
      <c r="AH246" s="212" t="s">
        <v>5590</v>
      </c>
      <c r="AI246" s="212">
        <v>9705323268</v>
      </c>
      <c r="AJ246" s="212" t="s">
        <v>4725</v>
      </c>
      <c r="AK246" s="212" t="s">
        <v>3834</v>
      </c>
      <c r="AL246" s="212" t="s">
        <v>1642</v>
      </c>
      <c r="AM246" s="209"/>
      <c r="AN246" s="209"/>
      <c r="AO246" s="209"/>
      <c r="AP246" s="252"/>
    </row>
    <row r="247" spans="1:42" ht="115.5" thickBot="1">
      <c r="A247">
        <v>18</v>
      </c>
      <c r="B247" s="210" t="s">
        <v>3820</v>
      </c>
      <c r="C247" s="211" t="s">
        <v>5591</v>
      </c>
      <c r="D247" s="209"/>
      <c r="E247" s="209"/>
      <c r="F247" s="12" t="s">
        <v>699</v>
      </c>
      <c r="G247" s="237" t="s">
        <v>5484</v>
      </c>
      <c r="H247" s="238" t="s">
        <v>1403</v>
      </c>
      <c r="I247" s="214" t="s">
        <v>4691</v>
      </c>
      <c r="J247" s="214">
        <v>1</v>
      </c>
      <c r="K247" s="242" t="s">
        <v>5592</v>
      </c>
      <c r="L247" s="212">
        <v>7033692404</v>
      </c>
      <c r="M247" s="209"/>
      <c r="N247" s="209"/>
      <c r="O247" s="214">
        <v>63.800000000000004</v>
      </c>
      <c r="P247" s="209"/>
      <c r="Q247" s="211" t="s">
        <v>3828</v>
      </c>
      <c r="R247" s="10" t="s">
        <v>51</v>
      </c>
      <c r="S247" s="10" t="s">
        <v>51</v>
      </c>
      <c r="T247" s="10" t="s">
        <v>51</v>
      </c>
      <c r="U247" s="209"/>
      <c r="V247" s="209"/>
      <c r="W247" s="209"/>
      <c r="X247" s="209"/>
      <c r="Y247" s="209"/>
      <c r="Z247" s="209"/>
      <c r="AA247" s="209"/>
      <c r="AB247" s="209"/>
      <c r="AC247" s="209"/>
      <c r="AD247" s="209"/>
      <c r="AE247" s="211" t="s">
        <v>5593</v>
      </c>
      <c r="AF247" s="212" t="s">
        <v>5594</v>
      </c>
      <c r="AG247" s="212" t="s">
        <v>5595</v>
      </c>
      <c r="AH247" s="212" t="s">
        <v>5596</v>
      </c>
      <c r="AI247" s="212"/>
      <c r="AJ247" s="212" t="s">
        <v>5597</v>
      </c>
      <c r="AK247" s="212" t="s">
        <v>3834</v>
      </c>
      <c r="AL247" s="212" t="s">
        <v>1642</v>
      </c>
      <c r="AM247" s="209"/>
      <c r="AN247" s="209"/>
      <c r="AO247" s="209"/>
      <c r="AP247" s="252"/>
    </row>
    <row r="248" spans="1:42" ht="153.75" thickBot="1">
      <c r="A248">
        <v>19</v>
      </c>
      <c r="B248" s="210" t="s">
        <v>3820</v>
      </c>
      <c r="C248" s="258" t="s">
        <v>5598</v>
      </c>
      <c r="D248" s="209"/>
      <c r="E248" s="209"/>
      <c r="F248" s="12" t="s">
        <v>699</v>
      </c>
      <c r="G248" s="237" t="s">
        <v>5484</v>
      </c>
      <c r="H248" s="238" t="s">
        <v>1403</v>
      </c>
      <c r="I248" s="214" t="s">
        <v>4691</v>
      </c>
      <c r="J248" s="214">
        <v>1</v>
      </c>
      <c r="K248" s="255" t="s">
        <v>5599</v>
      </c>
      <c r="L248" s="259">
        <v>9449605610</v>
      </c>
      <c r="M248" s="209"/>
      <c r="N248" s="209"/>
      <c r="O248" s="214">
        <v>73.599999999999994</v>
      </c>
      <c r="P248" s="209"/>
      <c r="Q248" s="258" t="s">
        <v>4902</v>
      </c>
      <c r="R248" s="10" t="s">
        <v>51</v>
      </c>
      <c r="S248" s="10" t="s">
        <v>51</v>
      </c>
      <c r="T248" s="10" t="s">
        <v>51</v>
      </c>
      <c r="U248" s="209"/>
      <c r="V248" s="209"/>
      <c r="W248" s="209"/>
      <c r="X248" s="209"/>
      <c r="Y248" s="209"/>
      <c r="Z248" s="209"/>
      <c r="AA248" s="209"/>
      <c r="AB248" s="209"/>
      <c r="AC248" s="209"/>
      <c r="AD248" s="209"/>
      <c r="AE248" s="258" t="s">
        <v>5600</v>
      </c>
      <c r="AF248" s="259" t="s">
        <v>5601</v>
      </c>
      <c r="AG248" s="259" t="s">
        <v>5602</v>
      </c>
      <c r="AH248" s="259" t="s">
        <v>5603</v>
      </c>
      <c r="AI248" s="259">
        <v>9100377733</v>
      </c>
      <c r="AJ248" s="259" t="s">
        <v>3939</v>
      </c>
      <c r="AK248" s="259" t="s">
        <v>3834</v>
      </c>
      <c r="AL248" s="259" t="s">
        <v>1642</v>
      </c>
      <c r="AM248" s="209"/>
      <c r="AN248" s="209"/>
      <c r="AO248" s="209"/>
      <c r="AP248" s="252"/>
    </row>
    <row r="249" spans="1:42" ht="166.5" thickBot="1">
      <c r="A249">
        <v>20</v>
      </c>
      <c r="B249" s="210" t="s">
        <v>3820</v>
      </c>
      <c r="C249" s="219" t="s">
        <v>5604</v>
      </c>
      <c r="D249" s="209"/>
      <c r="E249" s="209"/>
      <c r="F249" s="12" t="s">
        <v>699</v>
      </c>
      <c r="G249" s="237" t="s">
        <v>5484</v>
      </c>
      <c r="H249" s="238" t="s">
        <v>1403</v>
      </c>
      <c r="I249" s="214" t="s">
        <v>4691</v>
      </c>
      <c r="J249" s="214">
        <v>1</v>
      </c>
      <c r="K249" s="242" t="s">
        <v>5605</v>
      </c>
      <c r="L249" s="220">
        <v>9247266138</v>
      </c>
      <c r="M249" s="209"/>
      <c r="N249" s="209"/>
      <c r="O249" s="214">
        <v>68.867924528301884</v>
      </c>
      <c r="P249" s="209"/>
      <c r="Q249" s="219" t="s">
        <v>3926</v>
      </c>
      <c r="R249" s="10" t="s">
        <v>51</v>
      </c>
      <c r="S249" s="10" t="s">
        <v>51</v>
      </c>
      <c r="T249" s="10" t="s">
        <v>51</v>
      </c>
      <c r="U249" s="209"/>
      <c r="V249" s="209"/>
      <c r="W249" s="209"/>
      <c r="X249" s="209"/>
      <c r="Y249" s="209"/>
      <c r="Z249" s="209"/>
      <c r="AA249" s="209"/>
      <c r="AB249" s="209"/>
      <c r="AC249" s="209"/>
      <c r="AD249" s="209"/>
      <c r="AE249" s="219" t="s">
        <v>5606</v>
      </c>
      <c r="AF249" s="212" t="s">
        <v>5607</v>
      </c>
      <c r="AG249" s="220" t="s">
        <v>5608</v>
      </c>
      <c r="AH249" s="220" t="s">
        <v>5609</v>
      </c>
      <c r="AI249" s="212">
        <v>9848991136</v>
      </c>
      <c r="AJ249" s="220" t="s">
        <v>3732</v>
      </c>
      <c r="AK249" s="220" t="s">
        <v>3834</v>
      </c>
      <c r="AL249" s="220" t="s">
        <v>1642</v>
      </c>
      <c r="AM249" s="209"/>
      <c r="AN249" s="209"/>
      <c r="AO249" s="209"/>
      <c r="AP249" s="252"/>
    </row>
    <row r="250" spans="1:42" ht="179.25" thickBot="1">
      <c r="A250">
        <v>21</v>
      </c>
      <c r="B250" s="210" t="s">
        <v>3820</v>
      </c>
      <c r="C250" s="219" t="s">
        <v>5610</v>
      </c>
      <c r="D250" s="209"/>
      <c r="E250" s="209"/>
      <c r="F250" s="12" t="s">
        <v>699</v>
      </c>
      <c r="G250" s="237" t="s">
        <v>5484</v>
      </c>
      <c r="H250" s="238" t="s">
        <v>1403</v>
      </c>
      <c r="I250" s="214" t="s">
        <v>4691</v>
      </c>
      <c r="J250" s="214">
        <v>1</v>
      </c>
      <c r="K250" s="242" t="s">
        <v>5611</v>
      </c>
      <c r="L250" s="220">
        <v>9789327922</v>
      </c>
      <c r="M250" s="209"/>
      <c r="N250" s="209"/>
      <c r="O250" s="214">
        <v>68.583333333333329</v>
      </c>
      <c r="P250" s="209"/>
      <c r="Q250" s="219" t="s">
        <v>4914</v>
      </c>
      <c r="R250" s="10" t="s">
        <v>51</v>
      </c>
      <c r="S250" s="10" t="s">
        <v>51</v>
      </c>
      <c r="T250" s="10" t="s">
        <v>51</v>
      </c>
      <c r="U250" s="209"/>
      <c r="V250" s="209"/>
      <c r="W250" s="209"/>
      <c r="X250" s="209"/>
      <c r="Y250" s="209"/>
      <c r="Z250" s="209"/>
      <c r="AA250" s="209"/>
      <c r="AB250" s="209"/>
      <c r="AC250" s="209"/>
      <c r="AD250" s="209"/>
      <c r="AE250" s="219" t="s">
        <v>5612</v>
      </c>
      <c r="AF250" s="220" t="s">
        <v>4073</v>
      </c>
      <c r="AG250" s="220" t="s">
        <v>5613</v>
      </c>
      <c r="AH250" s="220" t="s">
        <v>5614</v>
      </c>
      <c r="AI250" s="220">
        <v>9994291755</v>
      </c>
      <c r="AJ250" s="220" t="s">
        <v>5615</v>
      </c>
      <c r="AK250" s="220" t="s">
        <v>3834</v>
      </c>
      <c r="AL250" s="220" t="s">
        <v>1642</v>
      </c>
      <c r="AM250" s="209"/>
      <c r="AN250" s="209"/>
      <c r="AO250" s="209"/>
      <c r="AP250" s="252"/>
    </row>
    <row r="251" spans="1:42" ht="141" thickBot="1">
      <c r="A251">
        <v>22</v>
      </c>
      <c r="B251" s="210" t="s">
        <v>3820</v>
      </c>
      <c r="C251" s="211" t="s">
        <v>5616</v>
      </c>
      <c r="D251" s="209"/>
      <c r="E251" s="209"/>
      <c r="F251" s="12" t="s">
        <v>699</v>
      </c>
      <c r="G251" s="237" t="s">
        <v>5484</v>
      </c>
      <c r="H251" s="238" t="s">
        <v>1403</v>
      </c>
      <c r="I251" s="214" t="s">
        <v>4691</v>
      </c>
      <c r="J251" s="214">
        <v>1</v>
      </c>
      <c r="K251" s="242" t="s">
        <v>5617</v>
      </c>
      <c r="L251" s="212">
        <v>9934683225</v>
      </c>
      <c r="M251" s="209"/>
      <c r="N251" s="209"/>
      <c r="O251" s="214">
        <v>73.400000000000006</v>
      </c>
      <c r="P251" s="209"/>
      <c r="Q251" s="211" t="s">
        <v>3828</v>
      </c>
      <c r="R251" s="10" t="s">
        <v>51</v>
      </c>
      <c r="S251" s="10" t="s">
        <v>51</v>
      </c>
      <c r="T251" s="10" t="s">
        <v>51</v>
      </c>
      <c r="U251" s="209"/>
      <c r="V251" s="209"/>
      <c r="W251" s="209"/>
      <c r="X251" s="209"/>
      <c r="Y251" s="209"/>
      <c r="Z251" s="209"/>
      <c r="AA251" s="209"/>
      <c r="AB251" s="209"/>
      <c r="AC251" s="209"/>
      <c r="AD251" s="209"/>
      <c r="AE251" s="211" t="s">
        <v>5618</v>
      </c>
      <c r="AF251" s="212" t="s">
        <v>4015</v>
      </c>
      <c r="AG251" s="212" t="s">
        <v>5619</v>
      </c>
      <c r="AH251" s="212" t="s">
        <v>5620</v>
      </c>
      <c r="AI251" s="212">
        <v>9386296367</v>
      </c>
      <c r="AJ251" s="212" t="s">
        <v>5621</v>
      </c>
      <c r="AK251" s="212" t="s">
        <v>3834</v>
      </c>
      <c r="AL251" s="212" t="s">
        <v>1642</v>
      </c>
      <c r="AM251" s="209"/>
      <c r="AN251" s="209"/>
      <c r="AO251" s="209"/>
      <c r="AP251" s="252"/>
    </row>
    <row r="252" spans="1:42" ht="153.75" thickBot="1">
      <c r="A252">
        <v>23</v>
      </c>
      <c r="B252" s="210" t="s">
        <v>3820</v>
      </c>
      <c r="C252" s="211" t="s">
        <v>5622</v>
      </c>
      <c r="D252" s="209"/>
      <c r="E252" s="209"/>
      <c r="F252" s="12" t="s">
        <v>699</v>
      </c>
      <c r="G252" s="237" t="s">
        <v>5484</v>
      </c>
      <c r="H252" s="238" t="s">
        <v>1403</v>
      </c>
      <c r="I252" s="214" t="s">
        <v>4691</v>
      </c>
      <c r="J252" s="214">
        <v>1</v>
      </c>
      <c r="K252" s="242" t="s">
        <v>5623</v>
      </c>
      <c r="L252" s="212">
        <v>7795405407</v>
      </c>
      <c r="M252" s="209"/>
      <c r="N252" s="209"/>
      <c r="O252" s="214">
        <v>84.5</v>
      </c>
      <c r="P252" s="209"/>
      <c r="Q252" s="211" t="s">
        <v>3897</v>
      </c>
      <c r="R252" s="10" t="s">
        <v>51</v>
      </c>
      <c r="S252" s="10" t="s">
        <v>51</v>
      </c>
      <c r="T252" s="10" t="s">
        <v>51</v>
      </c>
      <c r="U252" s="209"/>
      <c r="V252" s="209"/>
      <c r="W252" s="209"/>
      <c r="X252" s="209"/>
      <c r="Y252" s="209"/>
      <c r="Z252" s="209"/>
      <c r="AA252" s="209"/>
      <c r="AB252" s="209"/>
      <c r="AC252" s="209"/>
      <c r="AD252" s="209"/>
      <c r="AE252" s="211" t="s">
        <v>5624</v>
      </c>
      <c r="AF252" s="212" t="s">
        <v>5625</v>
      </c>
      <c r="AG252" s="212" t="s">
        <v>5626</v>
      </c>
      <c r="AH252" s="212" t="s">
        <v>5627</v>
      </c>
      <c r="AI252" s="212">
        <v>8889177604</v>
      </c>
      <c r="AJ252" s="212" t="s">
        <v>4009</v>
      </c>
      <c r="AK252" s="212" t="s">
        <v>4009</v>
      </c>
      <c r="AL252" s="212" t="s">
        <v>1642</v>
      </c>
      <c r="AM252" s="209"/>
      <c r="AN252" s="209"/>
      <c r="AO252" s="209"/>
      <c r="AP252" s="252"/>
    </row>
    <row r="253" spans="1:42" ht="102.75" thickBot="1">
      <c r="A253">
        <v>24</v>
      </c>
      <c r="B253" s="210" t="s">
        <v>3820</v>
      </c>
      <c r="C253" s="211" t="s">
        <v>5628</v>
      </c>
      <c r="D253" s="209"/>
      <c r="E253" s="209"/>
      <c r="F253" s="12" t="s">
        <v>699</v>
      </c>
      <c r="G253" s="237" t="s">
        <v>5484</v>
      </c>
      <c r="H253" s="238" t="s">
        <v>1403</v>
      </c>
      <c r="I253" s="214" t="s">
        <v>4691</v>
      </c>
      <c r="J253" s="214">
        <v>1</v>
      </c>
      <c r="K253" s="242" t="s">
        <v>5629</v>
      </c>
      <c r="L253" s="212">
        <v>8639859245</v>
      </c>
      <c r="M253" s="209"/>
      <c r="N253" s="209"/>
      <c r="O253" s="214">
        <v>97.547169811320757</v>
      </c>
      <c r="P253" s="209"/>
      <c r="Q253" s="211" t="s">
        <v>4753</v>
      </c>
      <c r="R253" s="10" t="s">
        <v>51</v>
      </c>
      <c r="S253" s="10" t="s">
        <v>51</v>
      </c>
      <c r="T253" s="10" t="s">
        <v>51</v>
      </c>
      <c r="U253" s="209"/>
      <c r="V253" s="209"/>
      <c r="W253" s="209"/>
      <c r="X253" s="209"/>
      <c r="Y253" s="209"/>
      <c r="Z253" s="209"/>
      <c r="AA253" s="209"/>
      <c r="AB253" s="209"/>
      <c r="AC253" s="209"/>
      <c r="AD253" s="209"/>
      <c r="AE253" s="211" t="s">
        <v>5630</v>
      </c>
      <c r="AF253" s="212" t="s">
        <v>5631</v>
      </c>
      <c r="AG253" s="212" t="s">
        <v>5632</v>
      </c>
      <c r="AH253" s="212" t="s">
        <v>5633</v>
      </c>
      <c r="AI253" s="212">
        <v>8499956606</v>
      </c>
      <c r="AJ253" s="212" t="s">
        <v>3892</v>
      </c>
      <c r="AK253" s="212" t="s">
        <v>3834</v>
      </c>
      <c r="AL253" s="212" t="s">
        <v>1642</v>
      </c>
      <c r="AM253" s="209"/>
      <c r="AN253" s="209"/>
      <c r="AO253" s="209"/>
      <c r="AP253" s="252"/>
    </row>
    <row r="254" spans="1:42" ht="141" thickBot="1">
      <c r="A254">
        <v>25</v>
      </c>
      <c r="B254" s="210" t="s">
        <v>3820</v>
      </c>
      <c r="C254" s="211" t="s">
        <v>5634</v>
      </c>
      <c r="D254" s="209"/>
      <c r="E254" s="209"/>
      <c r="F254" s="12" t="s">
        <v>699</v>
      </c>
      <c r="G254" s="237" t="s">
        <v>5484</v>
      </c>
      <c r="H254" s="238" t="s">
        <v>1403</v>
      </c>
      <c r="I254" s="214" t="s">
        <v>4691</v>
      </c>
      <c r="J254" s="214">
        <v>1</v>
      </c>
      <c r="K254" s="211" t="s">
        <v>5635</v>
      </c>
      <c r="L254" s="212">
        <v>9581182000</v>
      </c>
      <c r="M254" s="209"/>
      <c r="N254" s="209"/>
      <c r="O254" s="214">
        <v>93.962264150943398</v>
      </c>
      <c r="P254" s="209"/>
      <c r="Q254" s="211" t="s">
        <v>4753</v>
      </c>
      <c r="R254" s="10" t="s">
        <v>51</v>
      </c>
      <c r="S254" s="10" t="s">
        <v>51</v>
      </c>
      <c r="T254" s="10" t="s">
        <v>51</v>
      </c>
      <c r="U254" s="209"/>
      <c r="V254" s="209"/>
      <c r="W254" s="209"/>
      <c r="X254" s="209"/>
      <c r="Y254" s="209"/>
      <c r="Z254" s="209"/>
      <c r="AA254" s="209"/>
      <c r="AB254" s="209"/>
      <c r="AC254" s="209"/>
      <c r="AD254" s="209"/>
      <c r="AE254" s="211" t="s">
        <v>5636</v>
      </c>
      <c r="AF254" s="212" t="s">
        <v>5637</v>
      </c>
      <c r="AG254" s="212" t="s">
        <v>5638</v>
      </c>
      <c r="AH254" s="212" t="s">
        <v>5639</v>
      </c>
      <c r="AI254" s="212">
        <v>9293601299</v>
      </c>
      <c r="AJ254" s="212" t="s">
        <v>3892</v>
      </c>
      <c r="AK254" s="212" t="s">
        <v>3834</v>
      </c>
      <c r="AL254" s="212" t="s">
        <v>1642</v>
      </c>
      <c r="AM254" s="209"/>
      <c r="AN254" s="209"/>
      <c r="AO254" s="209"/>
      <c r="AP254" s="252"/>
    </row>
    <row r="255" spans="1:42" ht="115.5" thickBot="1">
      <c r="A255">
        <v>26</v>
      </c>
      <c r="B255" s="210" t="s">
        <v>3820</v>
      </c>
      <c r="C255" s="211" t="s">
        <v>5640</v>
      </c>
      <c r="D255" s="209"/>
      <c r="E255" s="209"/>
      <c r="F255" s="12" t="s">
        <v>699</v>
      </c>
      <c r="G255" s="237" t="s">
        <v>5484</v>
      </c>
      <c r="H255" s="238" t="s">
        <v>1403</v>
      </c>
      <c r="I255" s="214" t="s">
        <v>4691</v>
      </c>
      <c r="J255" s="214">
        <v>1</v>
      </c>
      <c r="K255" s="242" t="s">
        <v>5641</v>
      </c>
      <c r="L255" s="212">
        <v>7411577891</v>
      </c>
      <c r="M255" s="209"/>
      <c r="N255" s="209"/>
      <c r="O255" s="214">
        <v>75</v>
      </c>
      <c r="P255" s="209"/>
      <c r="Q255" s="211" t="s">
        <v>5101</v>
      </c>
      <c r="R255" s="10" t="s">
        <v>51</v>
      </c>
      <c r="S255" s="10" t="s">
        <v>51</v>
      </c>
      <c r="T255" s="10" t="s">
        <v>51</v>
      </c>
      <c r="U255" s="209"/>
      <c r="V255" s="209"/>
      <c r="W255" s="209"/>
      <c r="X255" s="209"/>
      <c r="Y255" s="209"/>
      <c r="Z255" s="209"/>
      <c r="AA255" s="209"/>
      <c r="AB255" s="209"/>
      <c r="AC255" s="209"/>
      <c r="AD255" s="209"/>
      <c r="AE255" s="211" t="s">
        <v>5642</v>
      </c>
      <c r="AF255" s="212" t="s">
        <v>326</v>
      </c>
      <c r="AG255" s="212" t="s">
        <v>5643</v>
      </c>
      <c r="AH255" s="212" t="s">
        <v>5644</v>
      </c>
      <c r="AI255" s="212">
        <v>9844077395</v>
      </c>
      <c r="AJ255" s="212" t="s">
        <v>4865</v>
      </c>
      <c r="AK255" s="212" t="s">
        <v>3834</v>
      </c>
      <c r="AL255" s="212" t="s">
        <v>1642</v>
      </c>
      <c r="AM255" s="209"/>
      <c r="AN255" s="209"/>
      <c r="AO255" s="209"/>
      <c r="AP255" s="252"/>
    </row>
    <row r="256" spans="1:42" ht="153.75" thickBot="1">
      <c r="A256">
        <v>27</v>
      </c>
      <c r="B256" s="210" t="s">
        <v>3820</v>
      </c>
      <c r="C256" s="211" t="s">
        <v>5645</v>
      </c>
      <c r="D256" s="209"/>
      <c r="E256" s="209"/>
      <c r="F256" s="12" t="s">
        <v>699</v>
      </c>
      <c r="G256" s="237" t="s">
        <v>5484</v>
      </c>
      <c r="H256" s="238" t="s">
        <v>1403</v>
      </c>
      <c r="I256" s="214" t="s">
        <v>4691</v>
      </c>
      <c r="J256" s="214">
        <v>1</v>
      </c>
      <c r="K256" s="242" t="s">
        <v>5646</v>
      </c>
      <c r="L256" s="212">
        <v>9845073444</v>
      </c>
      <c r="M256" s="209"/>
      <c r="N256" s="209"/>
      <c r="O256" s="214">
        <v>56.333333333333336</v>
      </c>
      <c r="P256" s="209"/>
      <c r="Q256" s="211" t="s">
        <v>4545</v>
      </c>
      <c r="R256" s="10" t="s">
        <v>51</v>
      </c>
      <c r="S256" s="10" t="s">
        <v>51</v>
      </c>
      <c r="T256" s="10" t="s">
        <v>51</v>
      </c>
      <c r="U256" s="209"/>
      <c r="V256" s="209"/>
      <c r="W256" s="209"/>
      <c r="X256" s="209"/>
      <c r="Y256" s="209"/>
      <c r="Z256" s="209"/>
      <c r="AA256" s="209"/>
      <c r="AB256" s="209"/>
      <c r="AC256" s="209"/>
      <c r="AD256" s="209"/>
      <c r="AE256" s="211" t="s">
        <v>5647</v>
      </c>
      <c r="AF256" s="212" t="s">
        <v>5648</v>
      </c>
      <c r="AG256" s="212" t="s">
        <v>5649</v>
      </c>
      <c r="AH256" s="212" t="s">
        <v>5650</v>
      </c>
      <c r="AI256" s="212">
        <v>9880723444</v>
      </c>
      <c r="AJ256" s="212" t="s">
        <v>5651</v>
      </c>
      <c r="AK256" s="212" t="s">
        <v>3834</v>
      </c>
      <c r="AL256" s="212" t="s">
        <v>1642</v>
      </c>
      <c r="AM256" s="209"/>
      <c r="AN256" s="209"/>
      <c r="AO256" s="209"/>
      <c r="AP256" s="252"/>
    </row>
    <row r="257" spans="1:42" ht="217.5" thickBot="1">
      <c r="A257">
        <v>28</v>
      </c>
      <c r="B257" s="210" t="s">
        <v>3820</v>
      </c>
      <c r="C257" s="211" t="s">
        <v>5652</v>
      </c>
      <c r="D257" s="209"/>
      <c r="E257" s="209"/>
      <c r="F257" s="12" t="s">
        <v>699</v>
      </c>
      <c r="G257" s="237" t="s">
        <v>5484</v>
      </c>
      <c r="H257" s="238" t="s">
        <v>1403</v>
      </c>
      <c r="I257" s="214" t="s">
        <v>4691</v>
      </c>
      <c r="J257" s="214">
        <v>1</v>
      </c>
      <c r="K257" s="242" t="s">
        <v>5653</v>
      </c>
      <c r="L257" s="212"/>
      <c r="M257" s="209"/>
      <c r="N257" s="209"/>
      <c r="O257" s="214">
        <v>88.2</v>
      </c>
      <c r="P257" s="209"/>
      <c r="Q257" s="211" t="s">
        <v>3828</v>
      </c>
      <c r="R257" s="10" t="s">
        <v>51</v>
      </c>
      <c r="S257" s="10" t="s">
        <v>51</v>
      </c>
      <c r="T257" s="10" t="s">
        <v>51</v>
      </c>
      <c r="U257" s="209"/>
      <c r="V257" s="209"/>
      <c r="W257" s="209"/>
      <c r="X257" s="209"/>
      <c r="Y257" s="209"/>
      <c r="Z257" s="209"/>
      <c r="AA257" s="209"/>
      <c r="AB257" s="209"/>
      <c r="AC257" s="209"/>
      <c r="AD257" s="209"/>
      <c r="AE257" s="211" t="s">
        <v>5654</v>
      </c>
      <c r="AF257" s="212" t="s">
        <v>4140</v>
      </c>
      <c r="AG257" s="212" t="s">
        <v>5655</v>
      </c>
      <c r="AH257" s="212" t="s">
        <v>5656</v>
      </c>
      <c r="AI257" s="212">
        <v>9900058138</v>
      </c>
      <c r="AJ257" s="212" t="s">
        <v>4030</v>
      </c>
      <c r="AK257" s="212" t="s">
        <v>3912</v>
      </c>
      <c r="AL257" s="212" t="s">
        <v>1642</v>
      </c>
      <c r="AM257" s="209"/>
      <c r="AN257" s="209"/>
      <c r="AO257" s="209"/>
      <c r="AP257" s="252"/>
    </row>
    <row r="258" spans="1:42" ht="128.25" thickBot="1">
      <c r="A258">
        <v>29</v>
      </c>
      <c r="B258" s="210" t="s">
        <v>3820</v>
      </c>
      <c r="C258" s="211" t="s">
        <v>5657</v>
      </c>
      <c r="D258" s="209"/>
      <c r="E258" s="209"/>
      <c r="F258" s="12" t="s">
        <v>699</v>
      </c>
      <c r="G258" s="237" t="s">
        <v>5484</v>
      </c>
      <c r="H258" s="238" t="s">
        <v>1403</v>
      </c>
      <c r="I258" s="214" t="s">
        <v>4691</v>
      </c>
      <c r="J258" s="214">
        <v>1</v>
      </c>
      <c r="K258" s="242" t="s">
        <v>5658</v>
      </c>
      <c r="L258" s="212">
        <v>9826244987</v>
      </c>
      <c r="M258" s="209"/>
      <c r="N258" s="209"/>
      <c r="O258" s="214">
        <v>79.600000000000009</v>
      </c>
      <c r="P258" s="209"/>
      <c r="Q258" s="211" t="s">
        <v>5659</v>
      </c>
      <c r="R258" s="10" t="s">
        <v>51</v>
      </c>
      <c r="S258" s="10" t="s">
        <v>51</v>
      </c>
      <c r="T258" s="10" t="s">
        <v>51</v>
      </c>
      <c r="U258" s="209"/>
      <c r="V258" s="209"/>
      <c r="W258" s="209"/>
      <c r="X258" s="209"/>
      <c r="Y258" s="209"/>
      <c r="Z258" s="209"/>
      <c r="AA258" s="209"/>
      <c r="AB258" s="209"/>
      <c r="AC258" s="209"/>
      <c r="AD258" s="209"/>
      <c r="AE258" s="211" t="s">
        <v>5660</v>
      </c>
      <c r="AF258" s="212" t="s">
        <v>5661</v>
      </c>
      <c r="AG258" s="212" t="s">
        <v>5662</v>
      </c>
      <c r="AH258" s="212" t="s">
        <v>5663</v>
      </c>
      <c r="AI258" s="212">
        <v>9826244987</v>
      </c>
      <c r="AJ258" s="212" t="s">
        <v>5664</v>
      </c>
      <c r="AK258" s="212" t="s">
        <v>3834</v>
      </c>
      <c r="AL258" s="212" t="s">
        <v>1642</v>
      </c>
      <c r="AM258" s="209"/>
      <c r="AN258" s="209"/>
      <c r="AO258" s="209"/>
      <c r="AP258" s="252"/>
    </row>
    <row r="259" spans="1:42" ht="153.75" thickBot="1">
      <c r="A259">
        <v>30</v>
      </c>
      <c r="B259" s="210" t="s">
        <v>3820</v>
      </c>
      <c r="C259" s="211" t="s">
        <v>5665</v>
      </c>
      <c r="D259" s="209"/>
      <c r="E259" s="209"/>
      <c r="F259" s="12" t="s">
        <v>699</v>
      </c>
      <c r="G259" s="237" t="s">
        <v>5484</v>
      </c>
      <c r="H259" s="238" t="s">
        <v>1403</v>
      </c>
      <c r="I259" s="214" t="s">
        <v>4691</v>
      </c>
      <c r="J259" s="214">
        <v>1</v>
      </c>
      <c r="K259" s="242" t="s">
        <v>5666</v>
      </c>
      <c r="L259" s="212">
        <v>8555013171</v>
      </c>
      <c r="M259" s="209"/>
      <c r="N259" s="209"/>
      <c r="O259" s="214">
        <v>98.679245283018872</v>
      </c>
      <c r="P259" s="209"/>
      <c r="Q259" s="258" t="s">
        <v>4753</v>
      </c>
      <c r="R259" s="10" t="s">
        <v>51</v>
      </c>
      <c r="S259" s="10" t="s">
        <v>51</v>
      </c>
      <c r="T259" s="10" t="s">
        <v>51</v>
      </c>
      <c r="U259" s="209"/>
      <c r="V259" s="209"/>
      <c r="W259" s="209"/>
      <c r="X259" s="209"/>
      <c r="Y259" s="209"/>
      <c r="Z259" s="209"/>
      <c r="AA259" s="209"/>
      <c r="AB259" s="209"/>
      <c r="AC259" s="209"/>
      <c r="AD259" s="209"/>
      <c r="AE259" s="211" t="s">
        <v>5667</v>
      </c>
      <c r="AF259" s="212" t="s">
        <v>356</v>
      </c>
      <c r="AG259" s="212" t="s">
        <v>5668</v>
      </c>
      <c r="AH259" s="212" t="s">
        <v>5669</v>
      </c>
      <c r="AI259" s="212">
        <v>9160616999</v>
      </c>
      <c r="AJ259" s="212" t="s">
        <v>4076</v>
      </c>
      <c r="AK259" s="212" t="s">
        <v>3834</v>
      </c>
      <c r="AL259" s="212" t="s">
        <v>1642</v>
      </c>
      <c r="AM259" s="209"/>
      <c r="AN259" s="209"/>
      <c r="AO259" s="209"/>
      <c r="AP259" s="252"/>
    </row>
    <row r="260" spans="1:42" ht="115.5" thickBot="1">
      <c r="A260">
        <v>31</v>
      </c>
      <c r="B260" s="210" t="s">
        <v>3820</v>
      </c>
      <c r="C260" s="258" t="s">
        <v>5670</v>
      </c>
      <c r="D260" s="209"/>
      <c r="E260" s="209"/>
      <c r="F260" s="12" t="s">
        <v>699</v>
      </c>
      <c r="G260" s="237" t="s">
        <v>5484</v>
      </c>
      <c r="H260" s="238" t="s">
        <v>1403</v>
      </c>
      <c r="I260" s="214" t="s">
        <v>4691</v>
      </c>
      <c r="J260" s="214">
        <v>1</v>
      </c>
      <c r="K260" s="255" t="s">
        <v>5671</v>
      </c>
      <c r="L260" s="259" t="s">
        <v>4734</v>
      </c>
      <c r="M260" s="209"/>
      <c r="N260" s="209"/>
      <c r="O260" s="214">
        <v>57.666666666666664</v>
      </c>
      <c r="P260" s="209"/>
      <c r="Q260" s="258" t="s">
        <v>5672</v>
      </c>
      <c r="R260" s="10" t="s">
        <v>51</v>
      </c>
      <c r="S260" s="10" t="s">
        <v>51</v>
      </c>
      <c r="T260" s="10" t="s">
        <v>51</v>
      </c>
      <c r="U260" s="209"/>
      <c r="V260" s="209"/>
      <c r="W260" s="209"/>
      <c r="X260" s="209"/>
      <c r="Y260" s="209"/>
      <c r="Z260" s="209"/>
      <c r="AA260" s="209"/>
      <c r="AB260" s="209"/>
      <c r="AC260" s="209"/>
      <c r="AD260" s="209"/>
      <c r="AE260" s="258" t="s">
        <v>5673</v>
      </c>
      <c r="AF260" s="259" t="s">
        <v>694</v>
      </c>
      <c r="AG260" s="259" t="s">
        <v>5674</v>
      </c>
      <c r="AH260" s="259" t="s">
        <v>5675</v>
      </c>
      <c r="AI260" s="259" t="s">
        <v>5676</v>
      </c>
      <c r="AJ260" s="259" t="s">
        <v>5677</v>
      </c>
      <c r="AK260" s="259" t="s">
        <v>3834</v>
      </c>
      <c r="AL260" s="259" t="s">
        <v>1642</v>
      </c>
      <c r="AM260" s="209"/>
      <c r="AN260" s="209"/>
      <c r="AO260" s="209"/>
      <c r="AP260" s="252"/>
    </row>
    <row r="261" spans="1:42" ht="192" thickBot="1">
      <c r="A261">
        <v>32</v>
      </c>
      <c r="B261" s="210" t="s">
        <v>3820</v>
      </c>
      <c r="C261" s="211" t="s">
        <v>5678</v>
      </c>
      <c r="D261" s="209"/>
      <c r="E261" s="209"/>
      <c r="F261" s="12" t="s">
        <v>699</v>
      </c>
      <c r="G261" s="237" t="s">
        <v>5484</v>
      </c>
      <c r="H261" s="238" t="s">
        <v>1403</v>
      </c>
      <c r="I261" s="214" t="s">
        <v>4691</v>
      </c>
      <c r="J261" s="214">
        <v>1</v>
      </c>
      <c r="K261" s="242" t="s">
        <v>5679</v>
      </c>
      <c r="L261" s="212">
        <v>9848846442</v>
      </c>
      <c r="M261" s="209"/>
      <c r="N261" s="209"/>
      <c r="O261" s="214">
        <v>73.962264150943398</v>
      </c>
      <c r="P261" s="209"/>
      <c r="Q261" s="211" t="s">
        <v>4753</v>
      </c>
      <c r="R261" s="10" t="s">
        <v>51</v>
      </c>
      <c r="S261" s="10" t="s">
        <v>51</v>
      </c>
      <c r="T261" s="10" t="s">
        <v>51</v>
      </c>
      <c r="U261" s="209"/>
      <c r="V261" s="209"/>
      <c r="W261" s="209"/>
      <c r="X261" s="209"/>
      <c r="Y261" s="209"/>
      <c r="Z261" s="209"/>
      <c r="AA261" s="209"/>
      <c r="AB261" s="209"/>
      <c r="AC261" s="209"/>
      <c r="AD261" s="209"/>
      <c r="AE261" s="211" t="s">
        <v>5680</v>
      </c>
      <c r="AF261" s="212" t="s">
        <v>3047</v>
      </c>
      <c r="AG261" s="212" t="s">
        <v>5681</v>
      </c>
      <c r="AH261" s="212" t="s">
        <v>5682</v>
      </c>
      <c r="AI261" s="212">
        <v>9100546666</v>
      </c>
      <c r="AJ261" s="212" t="s">
        <v>3863</v>
      </c>
      <c r="AK261" s="212" t="s">
        <v>3834</v>
      </c>
      <c r="AL261" s="212" t="s">
        <v>1642</v>
      </c>
      <c r="AM261" s="209"/>
      <c r="AN261" s="209"/>
      <c r="AO261" s="209"/>
      <c r="AP261" s="252"/>
    </row>
    <row r="262" spans="1:42" ht="153.75" thickBot="1">
      <c r="A262">
        <v>33</v>
      </c>
      <c r="B262" s="210" t="s">
        <v>3820</v>
      </c>
      <c r="C262" s="211" t="s">
        <v>5683</v>
      </c>
      <c r="D262" s="209"/>
      <c r="E262" s="209"/>
      <c r="F262" s="12" t="s">
        <v>699</v>
      </c>
      <c r="G262" s="237" t="s">
        <v>5484</v>
      </c>
      <c r="H262" s="238" t="s">
        <v>1403</v>
      </c>
      <c r="I262" s="214" t="s">
        <v>4691</v>
      </c>
      <c r="J262" s="214">
        <v>1</v>
      </c>
      <c r="K262" s="211"/>
      <c r="L262" s="212">
        <v>9620657531</v>
      </c>
      <c r="M262" s="209"/>
      <c r="N262" s="209"/>
      <c r="O262" s="214">
        <v>62.833333333333329</v>
      </c>
      <c r="P262" s="209"/>
      <c r="Q262" s="211" t="s">
        <v>4902</v>
      </c>
      <c r="R262" s="10" t="s">
        <v>51</v>
      </c>
      <c r="S262" s="10" t="s">
        <v>51</v>
      </c>
      <c r="T262" s="10" t="s">
        <v>51</v>
      </c>
      <c r="U262" s="209"/>
      <c r="V262" s="209"/>
      <c r="W262" s="209"/>
      <c r="X262" s="209"/>
      <c r="Y262" s="209"/>
      <c r="Z262" s="209"/>
      <c r="AA262" s="209"/>
      <c r="AB262" s="209"/>
      <c r="AC262" s="209"/>
      <c r="AD262" s="209"/>
      <c r="AE262" s="211" t="s">
        <v>5684</v>
      </c>
      <c r="AF262" s="212" t="s">
        <v>5685</v>
      </c>
      <c r="AG262" s="212" t="s">
        <v>5686</v>
      </c>
      <c r="AH262" s="212" t="s">
        <v>5687</v>
      </c>
      <c r="AI262" t="s">
        <v>5688</v>
      </c>
      <c r="AJ262" s="212" t="s">
        <v>4030</v>
      </c>
      <c r="AK262" s="212" t="s">
        <v>4925</v>
      </c>
      <c r="AL262" s="212" t="s">
        <v>1642</v>
      </c>
      <c r="AM262" s="209"/>
      <c r="AN262" s="209"/>
      <c r="AO262" s="209"/>
      <c r="AP262" s="252"/>
    </row>
    <row r="263" spans="1:42" ht="153.75" thickBot="1">
      <c r="A263">
        <v>34</v>
      </c>
      <c r="B263" s="210" t="s">
        <v>3820</v>
      </c>
      <c r="C263" s="211" t="s">
        <v>5689</v>
      </c>
      <c r="D263" s="209"/>
      <c r="E263" s="209"/>
      <c r="F263" s="12" t="s">
        <v>699</v>
      </c>
      <c r="G263" s="237" t="s">
        <v>5484</v>
      </c>
      <c r="H263" s="238" t="s">
        <v>1403</v>
      </c>
      <c r="I263" s="214" t="s">
        <v>4691</v>
      </c>
      <c r="J263" s="214">
        <v>1</v>
      </c>
      <c r="K263" s="242" t="s">
        <v>5690</v>
      </c>
      <c r="L263" s="212">
        <v>8073094894</v>
      </c>
      <c r="M263" s="209"/>
      <c r="N263" s="209"/>
      <c r="O263" s="214">
        <v>82.264150943396231</v>
      </c>
      <c r="P263" s="209"/>
      <c r="Q263" s="211" t="s">
        <v>3926</v>
      </c>
      <c r="R263" s="10" t="s">
        <v>51</v>
      </c>
      <c r="S263" s="10" t="s">
        <v>51</v>
      </c>
      <c r="T263" s="10" t="s">
        <v>51</v>
      </c>
      <c r="U263" s="209"/>
      <c r="V263" s="209"/>
      <c r="W263" s="209"/>
      <c r="X263" s="209"/>
      <c r="Y263" s="209"/>
      <c r="Z263" s="209"/>
      <c r="AA263" s="209"/>
      <c r="AB263" s="209"/>
      <c r="AC263" s="209"/>
      <c r="AD263" s="209"/>
      <c r="AE263" s="211" t="s">
        <v>5691</v>
      </c>
      <c r="AF263" s="212" t="s">
        <v>3363</v>
      </c>
      <c r="AG263" s="212" t="s">
        <v>5692</v>
      </c>
      <c r="AH263" s="212" t="s">
        <v>5693</v>
      </c>
      <c r="AI263" s="212">
        <v>9373110079</v>
      </c>
      <c r="AJ263" s="212" t="s">
        <v>3939</v>
      </c>
      <c r="AK263" s="212" t="s">
        <v>3834</v>
      </c>
      <c r="AL263" s="212" t="s">
        <v>1642</v>
      </c>
      <c r="AM263" s="209"/>
      <c r="AN263" s="209"/>
      <c r="AO263" s="209"/>
      <c r="AP263" s="252"/>
    </row>
    <row r="264" spans="1:42" ht="141" thickBot="1">
      <c r="A264">
        <v>35</v>
      </c>
      <c r="B264" s="210" t="s">
        <v>3820</v>
      </c>
      <c r="C264" s="211" t="s">
        <v>5694</v>
      </c>
      <c r="D264" s="209"/>
      <c r="E264" s="209"/>
      <c r="F264" s="12" t="s">
        <v>699</v>
      </c>
      <c r="G264" s="237" t="s">
        <v>5484</v>
      </c>
      <c r="H264" s="238" t="s">
        <v>1403</v>
      </c>
      <c r="I264" s="214" t="s">
        <v>4691</v>
      </c>
      <c r="J264" s="214">
        <v>1</v>
      </c>
      <c r="K264" s="242" t="s">
        <v>5695</v>
      </c>
      <c r="L264" s="212">
        <v>8334003563</v>
      </c>
      <c r="M264" s="209"/>
      <c r="N264" s="209"/>
      <c r="O264" s="214">
        <v>64.5</v>
      </c>
      <c r="P264" s="209"/>
      <c r="Q264" s="211" t="s">
        <v>3828</v>
      </c>
      <c r="R264" s="10" t="s">
        <v>51</v>
      </c>
      <c r="S264" s="10" t="s">
        <v>51</v>
      </c>
      <c r="T264" s="10" t="s">
        <v>51</v>
      </c>
      <c r="U264" s="209"/>
      <c r="V264" s="209"/>
      <c r="W264" s="209"/>
      <c r="X264" s="209"/>
      <c r="Y264" s="209"/>
      <c r="Z264" s="209"/>
      <c r="AA264" s="209"/>
      <c r="AB264" s="209"/>
      <c r="AC264" s="209"/>
      <c r="AD264" s="209"/>
      <c r="AE264" s="211" t="s">
        <v>5696</v>
      </c>
      <c r="AF264" s="212" t="s">
        <v>5011</v>
      </c>
      <c r="AG264" s="212" t="s">
        <v>5697</v>
      </c>
      <c r="AH264" s="212" t="s">
        <v>5698</v>
      </c>
      <c r="AI264" s="212">
        <v>9830647708</v>
      </c>
      <c r="AJ264" s="212" t="s">
        <v>5699</v>
      </c>
      <c r="AK264" s="212" t="s">
        <v>3834</v>
      </c>
      <c r="AL264" s="212" t="s">
        <v>1642</v>
      </c>
      <c r="AM264" s="209"/>
      <c r="AN264" s="209"/>
      <c r="AO264" s="209"/>
      <c r="AP264" s="252"/>
    </row>
    <row r="265" spans="1:42" ht="115.5" thickBot="1">
      <c r="A265">
        <v>36</v>
      </c>
      <c r="B265" s="210" t="s">
        <v>3820</v>
      </c>
      <c r="C265" s="258" t="s">
        <v>5700</v>
      </c>
      <c r="D265" s="209"/>
      <c r="E265" s="209"/>
      <c r="F265" s="12" t="s">
        <v>699</v>
      </c>
      <c r="G265" s="237" t="s">
        <v>5484</v>
      </c>
      <c r="H265" s="238" t="s">
        <v>1403</v>
      </c>
      <c r="I265" s="214" t="s">
        <v>4691</v>
      </c>
      <c r="J265" s="214">
        <v>1</v>
      </c>
      <c r="K265" s="242" t="s">
        <v>5701</v>
      </c>
      <c r="L265" s="212">
        <v>9040017966</v>
      </c>
      <c r="M265" s="209"/>
      <c r="N265" s="209"/>
      <c r="O265" s="214">
        <v>76</v>
      </c>
      <c r="P265" s="209"/>
      <c r="Q265" s="211" t="s">
        <v>5233</v>
      </c>
      <c r="R265" s="10" t="s">
        <v>51</v>
      </c>
      <c r="S265" s="10" t="s">
        <v>51</v>
      </c>
      <c r="T265" s="10" t="s">
        <v>51</v>
      </c>
      <c r="U265" s="209"/>
      <c r="V265" s="209"/>
      <c r="W265" s="209"/>
      <c r="X265" s="209"/>
      <c r="Y265" s="209"/>
      <c r="Z265" s="209"/>
      <c r="AA265" s="209"/>
      <c r="AB265" s="209"/>
      <c r="AC265" s="209"/>
      <c r="AD265" s="209"/>
      <c r="AE265" s="211" t="s">
        <v>5702</v>
      </c>
      <c r="AF265" s="212" t="s">
        <v>5703</v>
      </c>
      <c r="AG265" s="212" t="s">
        <v>5704</v>
      </c>
      <c r="AH265" s="212" t="s">
        <v>5705</v>
      </c>
      <c r="AI265" s="212">
        <v>9431117966</v>
      </c>
      <c r="AJ265" s="212" t="s">
        <v>4316</v>
      </c>
      <c r="AK265" s="212" t="s">
        <v>3834</v>
      </c>
      <c r="AL265" s="212" t="s">
        <v>1642</v>
      </c>
      <c r="AM265" s="209"/>
      <c r="AN265" s="209"/>
      <c r="AO265" s="209"/>
      <c r="AP265" s="252"/>
    </row>
    <row r="266" spans="1:42" ht="115.5" thickBot="1">
      <c r="A266">
        <v>37</v>
      </c>
      <c r="B266" s="210" t="s">
        <v>3820</v>
      </c>
      <c r="C266" s="211" t="s">
        <v>5706</v>
      </c>
      <c r="D266" s="209"/>
      <c r="E266" s="209"/>
      <c r="F266" s="12" t="s">
        <v>699</v>
      </c>
      <c r="G266" s="237" t="s">
        <v>5484</v>
      </c>
      <c r="H266" s="238" t="s">
        <v>1403</v>
      </c>
      <c r="I266" s="214" t="s">
        <v>4691</v>
      </c>
      <c r="J266" s="214">
        <v>1</v>
      </c>
      <c r="K266" s="242" t="s">
        <v>5707</v>
      </c>
      <c r="L266" s="212"/>
      <c r="M266" s="209"/>
      <c r="N266" s="209"/>
      <c r="O266" s="214">
        <v>66.666666666666657</v>
      </c>
      <c r="P266" s="209"/>
      <c r="Q266" s="211" t="s">
        <v>4973</v>
      </c>
      <c r="R266" s="10" t="s">
        <v>51</v>
      </c>
      <c r="S266" s="10" t="s">
        <v>51</v>
      </c>
      <c r="T266" s="10" t="s">
        <v>51</v>
      </c>
      <c r="U266" s="209"/>
      <c r="V266" s="209"/>
      <c r="W266" s="209"/>
      <c r="X266" s="209"/>
      <c r="Y266" s="209"/>
      <c r="Z266" s="209"/>
      <c r="AA266" s="209"/>
      <c r="AB266" s="209"/>
      <c r="AC266" s="209"/>
      <c r="AD266" s="209"/>
      <c r="AE266" s="211" t="s">
        <v>5708</v>
      </c>
      <c r="AF266" s="212" t="s">
        <v>4313</v>
      </c>
      <c r="AG266" s="212" t="s">
        <v>5709</v>
      </c>
      <c r="AH266" s="212" t="s">
        <v>5710</v>
      </c>
      <c r="AI266" s="212">
        <v>9742786067</v>
      </c>
      <c r="AJ266" s="212" t="s">
        <v>4169</v>
      </c>
      <c r="AK266" s="212" t="s">
        <v>3834</v>
      </c>
      <c r="AL266" s="212" t="s">
        <v>1642</v>
      </c>
      <c r="AM266" s="209"/>
      <c r="AN266" s="209"/>
      <c r="AO266" s="209"/>
      <c r="AP266" s="252"/>
    </row>
    <row r="267" spans="1:42" ht="179.25" thickBot="1">
      <c r="A267">
        <v>38</v>
      </c>
      <c r="B267" s="210" t="s">
        <v>3820</v>
      </c>
      <c r="C267" s="211" t="s">
        <v>5711</v>
      </c>
      <c r="D267" s="209"/>
      <c r="E267" s="209"/>
      <c r="F267" s="12" t="s">
        <v>699</v>
      </c>
      <c r="G267" s="237" t="s">
        <v>5484</v>
      </c>
      <c r="H267" s="238" t="s">
        <v>1403</v>
      </c>
      <c r="I267" s="214" t="s">
        <v>4691</v>
      </c>
      <c r="J267" s="214">
        <v>1</v>
      </c>
      <c r="K267" s="211"/>
      <c r="L267" s="212">
        <v>9972596451</v>
      </c>
      <c r="M267" s="209"/>
      <c r="N267" s="209"/>
      <c r="O267" s="214">
        <v>72.5</v>
      </c>
      <c r="P267" s="209"/>
      <c r="Q267" s="258" t="s">
        <v>4902</v>
      </c>
      <c r="R267" s="10" t="s">
        <v>51</v>
      </c>
      <c r="S267" s="10" t="s">
        <v>51</v>
      </c>
      <c r="T267" s="10" t="s">
        <v>51</v>
      </c>
      <c r="U267" s="209"/>
      <c r="V267" s="209"/>
      <c r="W267" s="209"/>
      <c r="X267" s="209"/>
      <c r="Y267" s="209"/>
      <c r="Z267" s="209"/>
      <c r="AA267" s="209"/>
      <c r="AB267" s="209"/>
      <c r="AC267" s="209"/>
      <c r="AD267" s="209"/>
      <c r="AE267" s="211" t="s">
        <v>5712</v>
      </c>
      <c r="AF267" s="212" t="s">
        <v>5713</v>
      </c>
      <c r="AG267" s="212" t="s">
        <v>5714</v>
      </c>
      <c r="AH267" s="212" t="s">
        <v>5715</v>
      </c>
      <c r="AI267" s="212"/>
      <c r="AJ267" s="212" t="s">
        <v>5578</v>
      </c>
      <c r="AK267" s="212" t="s">
        <v>3834</v>
      </c>
      <c r="AL267" s="212" t="s">
        <v>1642</v>
      </c>
      <c r="AM267" s="209"/>
      <c r="AN267" s="209"/>
      <c r="AO267" s="209"/>
      <c r="AP267" s="252"/>
    </row>
    <row r="268" spans="1:42" ht="102.75" thickBot="1">
      <c r="A268">
        <v>39</v>
      </c>
      <c r="B268" s="210" t="s">
        <v>3820</v>
      </c>
      <c r="C268" s="211" t="s">
        <v>5716</v>
      </c>
      <c r="D268" s="209"/>
      <c r="E268" s="209"/>
      <c r="F268" s="12" t="s">
        <v>699</v>
      </c>
      <c r="G268" s="237" t="s">
        <v>5484</v>
      </c>
      <c r="H268" s="238" t="s">
        <v>1403</v>
      </c>
      <c r="I268" s="214" t="s">
        <v>4691</v>
      </c>
      <c r="J268" s="214">
        <v>1</v>
      </c>
      <c r="K268" s="242" t="s">
        <v>5717</v>
      </c>
      <c r="L268" s="212">
        <v>8110971784</v>
      </c>
      <c r="M268" s="209"/>
      <c r="N268" s="209"/>
      <c r="O268" s="214">
        <v>61</v>
      </c>
      <c r="P268" s="209"/>
      <c r="Q268" s="211" t="s">
        <v>4941</v>
      </c>
      <c r="R268" s="10" t="s">
        <v>51</v>
      </c>
      <c r="S268" s="10" t="s">
        <v>51</v>
      </c>
      <c r="T268" s="10" t="s">
        <v>51</v>
      </c>
      <c r="U268" s="209"/>
      <c r="V268" s="209"/>
      <c r="W268" s="209"/>
      <c r="X268" s="209"/>
      <c r="Y268" s="209"/>
      <c r="Z268" s="209"/>
      <c r="AA268" s="209"/>
      <c r="AB268" s="209"/>
      <c r="AC268" s="209"/>
      <c r="AD268" s="209"/>
      <c r="AE268" s="211" t="s">
        <v>5718</v>
      </c>
      <c r="AF268" s="212" t="s">
        <v>1171</v>
      </c>
      <c r="AG268" s="212" t="s">
        <v>5719</v>
      </c>
      <c r="AH268" s="212" t="s">
        <v>5720</v>
      </c>
      <c r="AI268" s="212" t="s">
        <v>4734</v>
      </c>
      <c r="AJ268" s="212" t="s">
        <v>5721</v>
      </c>
      <c r="AK268" s="212" t="s">
        <v>3834</v>
      </c>
      <c r="AL268" s="212" t="s">
        <v>1642</v>
      </c>
      <c r="AM268" s="209"/>
      <c r="AN268" s="209"/>
      <c r="AO268" s="209"/>
      <c r="AP268" s="252"/>
    </row>
    <row r="269" spans="1:42" ht="166.5" thickBot="1">
      <c r="A269">
        <v>40</v>
      </c>
      <c r="B269" s="210" t="s">
        <v>3820</v>
      </c>
      <c r="C269" s="211" t="s">
        <v>5722</v>
      </c>
      <c r="D269" s="209"/>
      <c r="E269" s="209"/>
      <c r="F269" s="12" t="s">
        <v>699</v>
      </c>
      <c r="G269" s="237" t="s">
        <v>5484</v>
      </c>
      <c r="H269" s="238" t="s">
        <v>1403</v>
      </c>
      <c r="I269" s="214" t="s">
        <v>4691</v>
      </c>
      <c r="J269" s="214">
        <v>1</v>
      </c>
      <c r="K269" s="242" t="s">
        <v>5723</v>
      </c>
      <c r="L269" s="212">
        <v>7411912913</v>
      </c>
      <c r="M269" s="209"/>
      <c r="N269" s="209"/>
      <c r="O269" s="214">
        <v>68.5</v>
      </c>
      <c r="P269" s="209"/>
      <c r="Q269" s="211" t="s">
        <v>4902</v>
      </c>
      <c r="R269" s="10" t="s">
        <v>51</v>
      </c>
      <c r="S269" s="10" t="s">
        <v>51</v>
      </c>
      <c r="T269" s="10" t="s">
        <v>51</v>
      </c>
      <c r="U269" s="209"/>
      <c r="V269" s="209"/>
      <c r="W269" s="209"/>
      <c r="X269" s="209"/>
      <c r="Y269" s="209"/>
      <c r="Z269" s="209"/>
      <c r="AA269" s="209"/>
      <c r="AB269" s="209"/>
      <c r="AC269" s="209"/>
      <c r="AD269" s="209"/>
      <c r="AE269" s="211" t="s">
        <v>5724</v>
      </c>
      <c r="AF269" s="212" t="s">
        <v>2132</v>
      </c>
      <c r="AG269" s="212" t="s">
        <v>5725</v>
      </c>
      <c r="AH269" s="212" t="s">
        <v>5726</v>
      </c>
      <c r="AI269" s="212">
        <v>9448854027</v>
      </c>
      <c r="AJ269" s="212" t="s">
        <v>5205</v>
      </c>
      <c r="AK269" s="212" t="s">
        <v>3834</v>
      </c>
      <c r="AL269" s="212" t="s">
        <v>1642</v>
      </c>
      <c r="AM269" s="209"/>
      <c r="AN269" s="209"/>
      <c r="AO269" s="209"/>
      <c r="AP269" s="252"/>
    </row>
    <row r="270" spans="1:42" ht="204.75" thickBot="1">
      <c r="A270">
        <v>41</v>
      </c>
      <c r="B270" s="210" t="s">
        <v>3820</v>
      </c>
      <c r="C270" s="258" t="s">
        <v>5727</v>
      </c>
      <c r="D270" s="209"/>
      <c r="E270" s="209"/>
      <c r="F270" s="12" t="s">
        <v>699</v>
      </c>
      <c r="G270" s="237" t="s">
        <v>5484</v>
      </c>
      <c r="H270" s="238" t="s">
        <v>1403</v>
      </c>
      <c r="I270" s="214" t="s">
        <v>4691</v>
      </c>
      <c r="J270" s="214">
        <v>1</v>
      </c>
      <c r="K270" s="255" t="s">
        <v>5728</v>
      </c>
      <c r="L270" s="259">
        <v>9638318118</v>
      </c>
      <c r="M270" s="209"/>
      <c r="N270" s="209"/>
      <c r="O270" s="214">
        <v>56.769230769230774</v>
      </c>
      <c r="P270" s="209"/>
      <c r="Q270" s="258" t="s">
        <v>5729</v>
      </c>
      <c r="R270" s="10" t="s">
        <v>51</v>
      </c>
      <c r="S270" s="10" t="s">
        <v>51</v>
      </c>
      <c r="T270" s="10" t="s">
        <v>51</v>
      </c>
      <c r="U270" s="209"/>
      <c r="V270" s="209"/>
      <c r="W270" s="209"/>
      <c r="X270" s="209"/>
      <c r="Y270" s="209"/>
      <c r="Z270" s="209"/>
      <c r="AA270" s="209"/>
      <c r="AB270" s="209"/>
      <c r="AC270" s="209"/>
      <c r="AD270" s="209"/>
      <c r="AE270" s="258" t="s">
        <v>5730</v>
      </c>
      <c r="AF270" s="259" t="s">
        <v>5731</v>
      </c>
      <c r="AG270" s="259" t="s">
        <v>5732</v>
      </c>
      <c r="AH270" s="259" t="s">
        <v>5733</v>
      </c>
      <c r="AI270" s="259"/>
      <c r="AJ270" s="259" t="s">
        <v>5734</v>
      </c>
      <c r="AK270" s="259" t="s">
        <v>4009</v>
      </c>
      <c r="AL270" s="254" t="s">
        <v>1642</v>
      </c>
      <c r="AM270" s="209"/>
      <c r="AN270" s="209"/>
      <c r="AO270" s="209"/>
      <c r="AP270" s="252"/>
    </row>
    <row r="271" spans="1:42" ht="153.75" thickBot="1">
      <c r="A271">
        <v>42</v>
      </c>
      <c r="B271" s="210" t="s">
        <v>3820</v>
      </c>
      <c r="C271" s="253" t="s">
        <v>5735</v>
      </c>
      <c r="D271" s="209"/>
      <c r="E271" s="209"/>
      <c r="F271" s="12" t="s">
        <v>699</v>
      </c>
      <c r="G271" s="237" t="s">
        <v>5484</v>
      </c>
      <c r="H271" s="238" t="s">
        <v>1403</v>
      </c>
      <c r="I271" s="214" t="s">
        <v>4691</v>
      </c>
      <c r="J271" s="214">
        <v>1</v>
      </c>
      <c r="K271" s="255" t="s">
        <v>5736</v>
      </c>
      <c r="L271" s="254">
        <v>9000991469</v>
      </c>
      <c r="M271" s="209"/>
      <c r="N271" s="209"/>
      <c r="O271" s="214">
        <v>80.566037735849065</v>
      </c>
      <c r="P271" s="209"/>
      <c r="Q271" s="253" t="s">
        <v>4746</v>
      </c>
      <c r="R271" s="10" t="s">
        <v>51</v>
      </c>
      <c r="S271" s="10" t="s">
        <v>51</v>
      </c>
      <c r="T271" s="10" t="s">
        <v>51</v>
      </c>
      <c r="U271" s="209"/>
      <c r="V271" s="209"/>
      <c r="W271" s="209"/>
      <c r="X271" s="209"/>
      <c r="Y271" s="209"/>
      <c r="Z271" s="209"/>
      <c r="AA271" s="209"/>
      <c r="AB271" s="209"/>
      <c r="AC271" s="209"/>
      <c r="AD271" s="209"/>
      <c r="AE271" s="253" t="s">
        <v>5737</v>
      </c>
      <c r="AF271" s="254" t="s">
        <v>5738</v>
      </c>
      <c r="AG271" s="254" t="s">
        <v>5739</v>
      </c>
      <c r="AH271" s="254" t="s">
        <v>5740</v>
      </c>
      <c r="AI271" s="254">
        <v>8897708080</v>
      </c>
      <c r="AJ271" s="254" t="s">
        <v>4076</v>
      </c>
      <c r="AK271" s="254" t="s">
        <v>3834</v>
      </c>
      <c r="AL271" s="254" t="s">
        <v>1642</v>
      </c>
      <c r="AM271" s="209"/>
      <c r="AN271" s="209"/>
      <c r="AO271" s="209"/>
      <c r="AP271" s="252"/>
    </row>
    <row r="272" spans="1:42" ht="153.75" thickBot="1">
      <c r="A272">
        <v>43</v>
      </c>
      <c r="B272" s="210" t="s">
        <v>3820</v>
      </c>
      <c r="C272" s="211" t="s">
        <v>5741</v>
      </c>
      <c r="D272" s="209"/>
      <c r="E272" s="209"/>
      <c r="F272" s="12" t="s">
        <v>699</v>
      </c>
      <c r="G272" s="237" t="s">
        <v>5484</v>
      </c>
      <c r="H272" s="238" t="s">
        <v>1403</v>
      </c>
      <c r="I272" s="214" t="s">
        <v>4691</v>
      </c>
      <c r="J272" s="214">
        <v>1</v>
      </c>
      <c r="K272" s="242" t="s">
        <v>5742</v>
      </c>
      <c r="L272" s="212">
        <v>9556628215</v>
      </c>
      <c r="M272" s="209"/>
      <c r="N272" s="209"/>
      <c r="O272" s="214">
        <v>83.584905660377359</v>
      </c>
      <c r="P272" s="209"/>
      <c r="Q272" s="258" t="s">
        <v>4753</v>
      </c>
      <c r="R272" s="10" t="s">
        <v>51</v>
      </c>
      <c r="S272" s="10" t="s">
        <v>51</v>
      </c>
      <c r="T272" s="10" t="s">
        <v>51</v>
      </c>
      <c r="U272" s="209"/>
      <c r="V272" s="209"/>
      <c r="W272" s="209"/>
      <c r="X272" s="209"/>
      <c r="Y272" s="209"/>
      <c r="Z272" s="209"/>
      <c r="AA272" s="209"/>
      <c r="AB272" s="209"/>
      <c r="AC272" s="209"/>
      <c r="AD272" s="209"/>
      <c r="AE272" s="211" t="s">
        <v>5743</v>
      </c>
      <c r="AF272" s="212" t="s">
        <v>5744</v>
      </c>
      <c r="AG272" s="212" t="s">
        <v>5745</v>
      </c>
      <c r="AH272" s="212" t="s">
        <v>5746</v>
      </c>
      <c r="AI272" s="212">
        <v>9556627577</v>
      </c>
      <c r="AJ272" s="212" t="s">
        <v>5747</v>
      </c>
      <c r="AK272" s="212" t="s">
        <v>3834</v>
      </c>
      <c r="AL272" s="212" t="s">
        <v>1642</v>
      </c>
      <c r="AM272" s="209"/>
      <c r="AN272" s="209"/>
      <c r="AO272" s="209"/>
      <c r="AP272" s="252"/>
    </row>
    <row r="273" spans="1:42" ht="102.75" thickBot="1">
      <c r="A273">
        <v>44</v>
      </c>
      <c r="B273" s="210" t="s">
        <v>3820</v>
      </c>
      <c r="C273" s="211" t="s">
        <v>5748</v>
      </c>
      <c r="D273" s="209"/>
      <c r="E273" s="209"/>
      <c r="F273" s="12" t="s">
        <v>699</v>
      </c>
      <c r="G273" s="237" t="s">
        <v>5484</v>
      </c>
      <c r="H273" s="238" t="s">
        <v>1403</v>
      </c>
      <c r="I273" s="214" t="s">
        <v>4691</v>
      </c>
      <c r="J273" s="214">
        <v>1</v>
      </c>
      <c r="K273" s="242" t="s">
        <v>5749</v>
      </c>
      <c r="L273" s="212">
        <v>8769999982</v>
      </c>
      <c r="M273" s="209"/>
      <c r="N273" s="209"/>
      <c r="O273" s="214">
        <v>55.000000000000007</v>
      </c>
      <c r="P273" s="209"/>
      <c r="Q273" s="211" t="s">
        <v>5750</v>
      </c>
      <c r="R273" s="10" t="s">
        <v>51</v>
      </c>
      <c r="S273" s="10" t="s">
        <v>51</v>
      </c>
      <c r="T273" s="10" t="s">
        <v>51</v>
      </c>
      <c r="U273" s="209"/>
      <c r="V273" s="209"/>
      <c r="W273" s="209"/>
      <c r="X273" s="209"/>
      <c r="Y273" s="209"/>
      <c r="Z273" s="209"/>
      <c r="AA273" s="209"/>
      <c r="AB273" s="209"/>
      <c r="AC273" s="209"/>
      <c r="AD273" s="209"/>
      <c r="AE273" s="211" t="s">
        <v>5751</v>
      </c>
      <c r="AF273" s="212" t="s">
        <v>2985</v>
      </c>
      <c r="AG273" s="212" t="s">
        <v>5752</v>
      </c>
      <c r="AH273" s="212" t="s">
        <v>5753</v>
      </c>
      <c r="AI273" s="212">
        <v>9414332341</v>
      </c>
      <c r="AJ273" s="212" t="s">
        <v>3939</v>
      </c>
      <c r="AK273" s="212" t="s">
        <v>3834</v>
      </c>
      <c r="AL273" s="212" t="s">
        <v>1642</v>
      </c>
      <c r="AM273" s="209"/>
      <c r="AN273" s="209"/>
      <c r="AO273" s="209"/>
      <c r="AP273" s="252"/>
    </row>
    <row r="274" spans="1:42" ht="230.25" thickBot="1">
      <c r="A274">
        <v>45</v>
      </c>
      <c r="B274" s="210" t="s">
        <v>3820</v>
      </c>
      <c r="C274" s="258" t="s">
        <v>5754</v>
      </c>
      <c r="D274" s="209"/>
      <c r="E274" s="209"/>
      <c r="F274" s="12" t="s">
        <v>699</v>
      </c>
      <c r="G274" s="237" t="s">
        <v>5484</v>
      </c>
      <c r="H274" s="238" t="s">
        <v>1403</v>
      </c>
      <c r="I274" s="214" t="s">
        <v>4691</v>
      </c>
      <c r="J274" s="214">
        <v>1</v>
      </c>
      <c r="K274" s="242" t="s">
        <v>5755</v>
      </c>
      <c r="L274" s="212">
        <v>9546613415</v>
      </c>
      <c r="M274" s="209"/>
      <c r="N274" s="209"/>
      <c r="O274" s="214">
        <v>69.555555555555557</v>
      </c>
      <c r="P274" s="209"/>
      <c r="Q274" s="211" t="s">
        <v>4504</v>
      </c>
      <c r="R274" s="10" t="s">
        <v>51</v>
      </c>
      <c r="S274" s="10" t="s">
        <v>51</v>
      </c>
      <c r="T274" s="10" t="s">
        <v>51</v>
      </c>
      <c r="U274" s="209"/>
      <c r="V274" s="209"/>
      <c r="W274" s="209"/>
      <c r="X274" s="209"/>
      <c r="Y274" s="209"/>
      <c r="Z274" s="209"/>
      <c r="AA274" s="209"/>
      <c r="AB274" s="209"/>
      <c r="AC274" s="209"/>
      <c r="AD274" s="209"/>
      <c r="AE274" s="211" t="s">
        <v>5756</v>
      </c>
      <c r="AF274" s="212" t="s">
        <v>5757</v>
      </c>
      <c r="AG274" s="212" t="s">
        <v>5758</v>
      </c>
      <c r="AH274" s="212" t="s">
        <v>5759</v>
      </c>
      <c r="AI274" s="212">
        <v>9835632659</v>
      </c>
      <c r="AJ274" s="212" t="s">
        <v>3939</v>
      </c>
      <c r="AK274" s="212" t="s">
        <v>3834</v>
      </c>
      <c r="AL274" s="212" t="s">
        <v>1642</v>
      </c>
      <c r="AM274" s="209"/>
      <c r="AN274" s="209"/>
      <c r="AO274" s="209"/>
      <c r="AP274" s="252"/>
    </row>
    <row r="275" spans="1:42" ht="77.25" thickBot="1">
      <c r="A275">
        <v>46</v>
      </c>
      <c r="B275" s="210" t="s">
        <v>3820</v>
      </c>
      <c r="C275" s="258" t="s">
        <v>5760</v>
      </c>
      <c r="D275" s="209"/>
      <c r="E275" s="209"/>
      <c r="F275" s="12" t="s">
        <v>699</v>
      </c>
      <c r="G275" s="237" t="s">
        <v>5484</v>
      </c>
      <c r="H275" s="238" t="s">
        <v>1403</v>
      </c>
      <c r="I275" s="214" t="s">
        <v>4691</v>
      </c>
      <c r="J275" s="214">
        <v>1</v>
      </c>
      <c r="K275" s="255" t="s">
        <v>5761</v>
      </c>
      <c r="L275" s="259">
        <v>9000442121</v>
      </c>
      <c r="M275" s="209"/>
      <c r="N275" s="209"/>
      <c r="O275" s="214">
        <v>74.15094339622641</v>
      </c>
      <c r="P275" s="209"/>
      <c r="Q275" s="258" t="s">
        <v>4753</v>
      </c>
      <c r="R275" s="10" t="s">
        <v>51</v>
      </c>
      <c r="S275" s="10" t="s">
        <v>51</v>
      </c>
      <c r="T275" s="10" t="s">
        <v>51</v>
      </c>
      <c r="U275" s="209"/>
      <c r="V275" s="209"/>
      <c r="W275" s="209"/>
      <c r="X275" s="209"/>
      <c r="Y275" s="209"/>
      <c r="Z275" s="209"/>
      <c r="AA275" s="209"/>
      <c r="AB275" s="209"/>
      <c r="AC275" s="209"/>
      <c r="AD275" s="209"/>
      <c r="AE275" s="258" t="s">
        <v>5762</v>
      </c>
      <c r="AF275" s="259" t="s">
        <v>551</v>
      </c>
      <c r="AG275" s="259" t="s">
        <v>5763</v>
      </c>
      <c r="AH275" s="259" t="s">
        <v>5764</v>
      </c>
      <c r="AI275" s="259">
        <v>9346694843</v>
      </c>
      <c r="AJ275" s="259" t="s">
        <v>4820</v>
      </c>
      <c r="AK275" s="254" t="s">
        <v>3834</v>
      </c>
      <c r="AL275" s="254" t="s">
        <v>1642</v>
      </c>
      <c r="AM275" s="209"/>
      <c r="AN275" s="209"/>
      <c r="AO275" s="209"/>
      <c r="AP275" s="252"/>
    </row>
    <row r="276" spans="1:42" ht="102.75" thickBot="1">
      <c r="A276">
        <v>47</v>
      </c>
      <c r="B276" s="210" t="s">
        <v>3820</v>
      </c>
      <c r="C276" s="211" t="s">
        <v>5765</v>
      </c>
      <c r="D276" s="209"/>
      <c r="E276" s="209"/>
      <c r="F276" s="12" t="s">
        <v>699</v>
      </c>
      <c r="G276" s="237" t="s">
        <v>5484</v>
      </c>
      <c r="H276" s="238" t="s">
        <v>1403</v>
      </c>
      <c r="I276" s="214" t="s">
        <v>4691</v>
      </c>
      <c r="J276" s="214">
        <v>1</v>
      </c>
      <c r="K276" s="242" t="s">
        <v>5766</v>
      </c>
      <c r="L276" s="212">
        <v>7729955151</v>
      </c>
      <c r="M276" s="209"/>
      <c r="N276" s="209"/>
      <c r="O276" s="214">
        <v>84.905660377358487</v>
      </c>
      <c r="P276" s="209"/>
      <c r="Q276" s="258" t="s">
        <v>4753</v>
      </c>
      <c r="R276" s="10" t="s">
        <v>51</v>
      </c>
      <c r="S276" s="10" t="s">
        <v>51</v>
      </c>
      <c r="T276" s="10" t="s">
        <v>51</v>
      </c>
      <c r="U276" s="209"/>
      <c r="V276" s="209"/>
      <c r="W276" s="209"/>
      <c r="X276" s="209"/>
      <c r="Y276" s="209"/>
      <c r="Z276" s="209"/>
      <c r="AA276" s="209"/>
      <c r="AB276" s="209"/>
      <c r="AC276" s="209"/>
      <c r="AD276" s="209"/>
      <c r="AE276" s="211" t="s">
        <v>5767</v>
      </c>
      <c r="AF276" s="212" t="s">
        <v>2140</v>
      </c>
      <c r="AG276" s="212" t="s">
        <v>5768</v>
      </c>
      <c r="AH276" s="212" t="s">
        <v>5769</v>
      </c>
      <c r="AI276" s="212">
        <v>9848575576</v>
      </c>
      <c r="AJ276" s="212" t="s">
        <v>4865</v>
      </c>
      <c r="AK276" s="212" t="s">
        <v>3834</v>
      </c>
      <c r="AL276" s="212" t="s">
        <v>1642</v>
      </c>
      <c r="AM276" s="209"/>
      <c r="AN276" s="209"/>
      <c r="AO276" s="209"/>
      <c r="AP276" s="252"/>
    </row>
    <row r="277" spans="1:42" ht="72" thickBot="1">
      <c r="A277">
        <v>48</v>
      </c>
      <c r="B277" s="210" t="s">
        <v>3820</v>
      </c>
      <c r="C277" t="s">
        <v>5770</v>
      </c>
      <c r="F277" s="12" t="s">
        <v>699</v>
      </c>
      <c r="G277" s="237" t="s">
        <v>5484</v>
      </c>
      <c r="H277" s="238" t="s">
        <v>1403</v>
      </c>
      <c r="I277" s="271" t="s">
        <v>4691</v>
      </c>
      <c r="J277" s="271">
        <v>1</v>
      </c>
      <c r="K277" s="274" t="s">
        <v>5771</v>
      </c>
      <c r="L277">
        <v>9550556443</v>
      </c>
      <c r="O277" s="271">
        <v>69.811320754716974</v>
      </c>
      <c r="Q277" s="273" t="s">
        <v>4753</v>
      </c>
      <c r="R277" s="10" t="s">
        <v>51</v>
      </c>
      <c r="S277" s="10" t="s">
        <v>51</v>
      </c>
      <c r="T277" s="10" t="s">
        <v>51</v>
      </c>
      <c r="AE277" t="s">
        <v>5772</v>
      </c>
      <c r="AF277" t="s">
        <v>5773</v>
      </c>
      <c r="AG277" t="s">
        <v>5774</v>
      </c>
      <c r="AH277" t="s">
        <v>5775</v>
      </c>
      <c r="AI277">
        <v>9620557727</v>
      </c>
      <c r="AJ277" t="s">
        <v>5776</v>
      </c>
      <c r="AK277" t="s">
        <v>3834</v>
      </c>
      <c r="AL277" t="s">
        <v>1642</v>
      </c>
    </row>
    <row r="278" spans="1:42" ht="15.75" thickBot="1">
      <c r="A278" s="223"/>
      <c r="B278" s="223"/>
      <c r="C278" s="243"/>
      <c r="D278" s="223"/>
      <c r="E278" s="223"/>
      <c r="F278" s="223"/>
      <c r="G278" s="223"/>
      <c r="H278" s="223"/>
      <c r="I278" s="223"/>
      <c r="J278" s="223"/>
      <c r="K278" s="243"/>
      <c r="L278" s="243"/>
      <c r="M278" s="223"/>
      <c r="N278" s="223"/>
      <c r="O278" s="223"/>
      <c r="P278" s="223"/>
      <c r="Q278" s="223"/>
      <c r="R278" s="10" t="s">
        <v>51</v>
      </c>
      <c r="S278" s="10" t="s">
        <v>51</v>
      </c>
      <c r="T278" s="10" t="s">
        <v>51</v>
      </c>
      <c r="U278" s="223"/>
      <c r="V278" s="223"/>
      <c r="W278" s="223"/>
      <c r="X278" s="223"/>
      <c r="Y278" s="223"/>
      <c r="Z278" s="223"/>
      <c r="AA278" s="223"/>
      <c r="AB278" s="223"/>
      <c r="AC278" s="223"/>
      <c r="AD278" s="223"/>
      <c r="AE278" s="223"/>
      <c r="AF278" s="223"/>
      <c r="AG278" s="223"/>
      <c r="AH278" s="243"/>
      <c r="AI278" s="223"/>
      <c r="AJ278" s="223"/>
      <c r="AK278" s="223"/>
      <c r="AL278" s="223"/>
      <c r="AM278" s="223"/>
      <c r="AN278" s="223"/>
      <c r="AO278" s="223"/>
      <c r="AP278" s="223"/>
    </row>
    <row r="279" spans="1:42" ht="166.5" thickBot="1">
      <c r="A279">
        <v>1</v>
      </c>
      <c r="B279" s="210" t="s">
        <v>3820</v>
      </c>
      <c r="C279" s="245" t="s">
        <v>5777</v>
      </c>
      <c r="D279" s="246"/>
      <c r="E279" s="247" t="s">
        <v>3837</v>
      </c>
      <c r="F279" s="12" t="s">
        <v>699</v>
      </c>
      <c r="G279" s="237" t="s">
        <v>5778</v>
      </c>
      <c r="H279" s="238" t="s">
        <v>5779</v>
      </c>
      <c r="I279" s="248" t="s">
        <v>4691</v>
      </c>
      <c r="J279" s="248">
        <v>1</v>
      </c>
      <c r="K279" s="249" t="s">
        <v>5780</v>
      </c>
      <c r="L279" s="247">
        <v>9573010460</v>
      </c>
      <c r="M279" s="246"/>
      <c r="N279" s="246"/>
      <c r="O279" s="248">
        <v>77.600000000000009</v>
      </c>
      <c r="P279" s="246"/>
      <c r="Q279" s="245" t="s">
        <v>3828</v>
      </c>
      <c r="R279" s="10" t="s">
        <v>51</v>
      </c>
      <c r="S279" s="10" t="s">
        <v>51</v>
      </c>
      <c r="T279" s="10" t="s">
        <v>51</v>
      </c>
      <c r="U279" s="246"/>
      <c r="V279" s="246"/>
      <c r="W279" s="246"/>
      <c r="X279" s="246"/>
      <c r="Y279" s="246"/>
      <c r="Z279" s="246"/>
      <c r="AA279" s="246"/>
      <c r="AB279" s="246"/>
      <c r="AC279" s="246"/>
      <c r="AD279" s="246"/>
      <c r="AE279" s="245" t="s">
        <v>5781</v>
      </c>
      <c r="AF279" s="247" t="s">
        <v>5782</v>
      </c>
      <c r="AG279" s="247" t="s">
        <v>5783</v>
      </c>
      <c r="AH279" s="247" t="s">
        <v>5784</v>
      </c>
      <c r="AI279" s="247">
        <v>9441498370</v>
      </c>
      <c r="AJ279" s="247" t="s">
        <v>4076</v>
      </c>
      <c r="AK279" s="247" t="s">
        <v>3834</v>
      </c>
      <c r="AL279" s="247" t="s">
        <v>1642</v>
      </c>
      <c r="AM279" s="246"/>
      <c r="AN279" s="246"/>
      <c r="AO279" s="246"/>
      <c r="AP279" s="250"/>
    </row>
    <row r="280" spans="1:42" ht="141" thickBot="1">
      <c r="A280">
        <v>2</v>
      </c>
      <c r="B280" s="210" t="s">
        <v>3820</v>
      </c>
      <c r="C280" s="253" t="s">
        <v>5785</v>
      </c>
      <c r="D280" s="209"/>
      <c r="E280" s="254" t="s">
        <v>3837</v>
      </c>
      <c r="F280" s="12" t="s">
        <v>699</v>
      </c>
      <c r="G280" s="237" t="s">
        <v>5778</v>
      </c>
      <c r="H280" s="238" t="s">
        <v>5779</v>
      </c>
      <c r="I280" s="214" t="s">
        <v>4691</v>
      </c>
      <c r="J280" s="214">
        <v>1</v>
      </c>
      <c r="K280" s="255" t="s">
        <v>5786</v>
      </c>
      <c r="L280" s="254">
        <v>7000307242</v>
      </c>
      <c r="M280" s="209"/>
      <c r="N280" s="209"/>
      <c r="O280" s="214">
        <v>67.800000000000011</v>
      </c>
      <c r="P280" s="209"/>
      <c r="Q280" s="253" t="s">
        <v>5787</v>
      </c>
      <c r="R280" s="10" t="s">
        <v>51</v>
      </c>
      <c r="S280" s="10" t="s">
        <v>51</v>
      </c>
      <c r="T280" s="10" t="s">
        <v>51</v>
      </c>
      <c r="U280" s="209"/>
      <c r="V280" s="209"/>
      <c r="W280" s="209"/>
      <c r="X280" s="209"/>
      <c r="Y280" s="209"/>
      <c r="Z280" s="209"/>
      <c r="AA280" s="209"/>
      <c r="AB280" s="209"/>
      <c r="AC280" s="209"/>
      <c r="AD280" s="209"/>
      <c r="AE280" s="253" t="s">
        <v>5788</v>
      </c>
      <c r="AF280" s="254" t="s">
        <v>5789</v>
      </c>
      <c r="AG280" s="254" t="s">
        <v>5790</v>
      </c>
      <c r="AH280" s="254" t="s">
        <v>5791</v>
      </c>
      <c r="AI280" s="254" t="s">
        <v>4734</v>
      </c>
      <c r="AJ280" s="254" t="s">
        <v>1682</v>
      </c>
      <c r="AK280" s="254" t="s">
        <v>3854</v>
      </c>
      <c r="AL280" s="254" t="s">
        <v>1642</v>
      </c>
      <c r="AM280" s="209"/>
      <c r="AN280" s="209"/>
      <c r="AO280" s="209"/>
      <c r="AP280" s="252"/>
    </row>
    <row r="281" spans="1:42" ht="153.75" thickBot="1">
      <c r="A281">
        <v>3</v>
      </c>
      <c r="B281" s="210" t="s">
        <v>3820</v>
      </c>
      <c r="C281" s="211" t="s">
        <v>5792</v>
      </c>
      <c r="D281" s="209"/>
      <c r="E281" s="212" t="s">
        <v>3823</v>
      </c>
      <c r="F281" s="12" t="s">
        <v>699</v>
      </c>
      <c r="G281" s="237" t="s">
        <v>5778</v>
      </c>
      <c r="H281" s="238" t="s">
        <v>5779</v>
      </c>
      <c r="I281" s="214" t="s">
        <v>4691</v>
      </c>
      <c r="J281" s="214">
        <v>1</v>
      </c>
      <c r="K281" s="242" t="s">
        <v>5793</v>
      </c>
      <c r="L281" s="212">
        <v>9739160334</v>
      </c>
      <c r="M281" s="209"/>
      <c r="N281" s="209"/>
      <c r="O281" s="214">
        <v>77</v>
      </c>
      <c r="P281" s="209"/>
      <c r="Q281" s="211" t="s">
        <v>4545</v>
      </c>
      <c r="R281" s="10" t="s">
        <v>51</v>
      </c>
      <c r="S281" s="10" t="s">
        <v>51</v>
      </c>
      <c r="T281" s="10" t="s">
        <v>51</v>
      </c>
      <c r="U281" s="209"/>
      <c r="V281" s="209"/>
      <c r="W281" s="209"/>
      <c r="X281" s="209"/>
      <c r="Y281" s="209"/>
      <c r="Z281" s="209"/>
      <c r="AA281" s="209"/>
      <c r="AB281" s="209"/>
      <c r="AC281" s="209"/>
      <c r="AD281" s="209"/>
      <c r="AE281" s="211" t="s">
        <v>5794</v>
      </c>
      <c r="AF281" s="212" t="s">
        <v>3340</v>
      </c>
      <c r="AG281" s="212" t="s">
        <v>5795</v>
      </c>
      <c r="AH281" s="212" t="s">
        <v>5796</v>
      </c>
      <c r="AI281" s="212">
        <v>9741005292</v>
      </c>
      <c r="AJ281" s="212" t="s">
        <v>4048</v>
      </c>
      <c r="AK281" s="212" t="s">
        <v>3834</v>
      </c>
      <c r="AL281" s="212" t="s">
        <v>1642</v>
      </c>
      <c r="AM281" s="209"/>
      <c r="AN281" s="209"/>
      <c r="AO281" s="209"/>
      <c r="AP281" s="252"/>
    </row>
    <row r="282" spans="1:42" ht="153.75" thickBot="1">
      <c r="A282">
        <v>4</v>
      </c>
      <c r="B282" s="210" t="s">
        <v>3820</v>
      </c>
      <c r="C282" s="211" t="s">
        <v>5797</v>
      </c>
      <c r="D282" s="209"/>
      <c r="E282" s="212" t="s">
        <v>3837</v>
      </c>
      <c r="F282" s="12" t="s">
        <v>699</v>
      </c>
      <c r="G282" s="237" t="s">
        <v>5778</v>
      </c>
      <c r="H282" s="238" t="s">
        <v>5779</v>
      </c>
      <c r="I282" s="214" t="s">
        <v>4691</v>
      </c>
      <c r="J282" s="214">
        <v>1</v>
      </c>
      <c r="K282" s="242" t="s">
        <v>5798</v>
      </c>
      <c r="L282" s="212">
        <v>7996119393</v>
      </c>
      <c r="M282" s="209"/>
      <c r="N282" s="209"/>
      <c r="O282" s="214">
        <v>60.833333333333329</v>
      </c>
      <c r="P282" s="209"/>
      <c r="Q282" s="211" t="s">
        <v>4902</v>
      </c>
      <c r="R282" s="10" t="s">
        <v>51</v>
      </c>
      <c r="S282" s="10" t="s">
        <v>51</v>
      </c>
      <c r="T282" s="10" t="s">
        <v>51</v>
      </c>
      <c r="U282" s="209"/>
      <c r="V282" s="209"/>
      <c r="W282" s="209"/>
      <c r="X282" s="209"/>
      <c r="Y282" s="209"/>
      <c r="Z282" s="209"/>
      <c r="AA282" s="209"/>
      <c r="AB282" s="209"/>
      <c r="AC282" s="209"/>
      <c r="AD282" s="209"/>
      <c r="AE282" s="211" t="s">
        <v>5799</v>
      </c>
      <c r="AF282" s="212" t="s">
        <v>5800</v>
      </c>
      <c r="AG282" s="212" t="s">
        <v>5801</v>
      </c>
      <c r="AH282" s="212" t="s">
        <v>5720</v>
      </c>
      <c r="AI282" s="212">
        <v>9448886444</v>
      </c>
      <c r="AJ282" s="212" t="s">
        <v>4076</v>
      </c>
      <c r="AK282" s="212" t="s">
        <v>3834</v>
      </c>
      <c r="AL282" s="212" t="s">
        <v>1642</v>
      </c>
      <c r="AM282" s="209"/>
      <c r="AN282" s="209"/>
      <c r="AO282" s="209"/>
      <c r="AP282" s="252"/>
    </row>
    <row r="283" spans="1:42" ht="115.5" thickBot="1">
      <c r="A283">
        <v>5</v>
      </c>
      <c r="B283" s="210" t="s">
        <v>3820</v>
      </c>
      <c r="C283" s="211" t="s">
        <v>5802</v>
      </c>
      <c r="D283" s="209"/>
      <c r="E283" s="212" t="s">
        <v>3823</v>
      </c>
      <c r="F283" s="12" t="s">
        <v>699</v>
      </c>
      <c r="G283" s="237" t="s">
        <v>5778</v>
      </c>
      <c r="H283" s="238" t="s">
        <v>5779</v>
      </c>
      <c r="I283" s="214" t="s">
        <v>4691</v>
      </c>
      <c r="J283" s="214">
        <v>1</v>
      </c>
      <c r="K283" s="211" t="s">
        <v>4734</v>
      </c>
      <c r="L283" s="212"/>
      <c r="M283" s="209"/>
      <c r="N283" s="209"/>
      <c r="O283" s="214">
        <v>91.886792452830193</v>
      </c>
      <c r="P283" s="209"/>
      <c r="Q283" s="211" t="s">
        <v>4182</v>
      </c>
      <c r="R283" s="10" t="s">
        <v>51</v>
      </c>
      <c r="S283" s="10" t="s">
        <v>51</v>
      </c>
      <c r="T283" s="10" t="s">
        <v>51</v>
      </c>
      <c r="U283" s="209"/>
      <c r="V283" s="209"/>
      <c r="W283" s="209"/>
      <c r="X283" s="209"/>
      <c r="Y283" s="209"/>
      <c r="Z283" s="209"/>
      <c r="AA283" s="209"/>
      <c r="AB283" s="209"/>
      <c r="AC283" s="209"/>
      <c r="AD283" s="209"/>
      <c r="AE283" s="211" t="s">
        <v>5803</v>
      </c>
      <c r="AF283" s="212" t="s">
        <v>5804</v>
      </c>
      <c r="AG283" s="212" t="s">
        <v>5805</v>
      </c>
      <c r="AH283" s="212" t="s">
        <v>5806</v>
      </c>
      <c r="AI283" s="212">
        <v>9885812163</v>
      </c>
      <c r="AJ283" s="212" t="s">
        <v>3939</v>
      </c>
      <c r="AK283" s="212" t="s">
        <v>3834</v>
      </c>
      <c r="AL283" s="212" t="s">
        <v>1642</v>
      </c>
      <c r="AM283" s="209"/>
      <c r="AN283" s="209"/>
      <c r="AO283" s="209"/>
      <c r="AP283" s="252"/>
    </row>
    <row r="284" spans="1:42" ht="153.75" thickBot="1">
      <c r="A284">
        <v>6</v>
      </c>
      <c r="B284" s="210" t="s">
        <v>3820</v>
      </c>
      <c r="C284" s="211" t="s">
        <v>5807</v>
      </c>
      <c r="D284" s="209"/>
      <c r="E284" s="212" t="s">
        <v>4827</v>
      </c>
      <c r="F284" s="12" t="s">
        <v>699</v>
      </c>
      <c r="G284" s="237" t="s">
        <v>5778</v>
      </c>
      <c r="H284" s="238" t="s">
        <v>5779</v>
      </c>
      <c r="I284" s="214" t="s">
        <v>4691</v>
      </c>
      <c r="J284" s="214">
        <v>1</v>
      </c>
      <c r="K284" s="242" t="s">
        <v>5808</v>
      </c>
      <c r="L284" s="212">
        <v>9573559000</v>
      </c>
      <c r="M284" s="209"/>
      <c r="N284" s="209"/>
      <c r="O284" s="214">
        <v>56.2</v>
      </c>
      <c r="P284" s="209"/>
      <c r="Q284" s="211" t="s">
        <v>3828</v>
      </c>
      <c r="R284" s="10" t="s">
        <v>51</v>
      </c>
      <c r="S284" s="10" t="s">
        <v>51</v>
      </c>
      <c r="T284" s="10" t="s">
        <v>51</v>
      </c>
      <c r="U284" s="209"/>
      <c r="V284" s="209"/>
      <c r="W284" s="209"/>
      <c r="X284" s="209"/>
      <c r="Y284" s="209"/>
      <c r="Z284" s="209"/>
      <c r="AA284" s="209"/>
      <c r="AB284" s="209"/>
      <c r="AC284" s="209"/>
      <c r="AD284" s="209"/>
      <c r="AE284" s="211" t="s">
        <v>5809</v>
      </c>
      <c r="AF284" s="212" t="s">
        <v>5810</v>
      </c>
      <c r="AG284" s="212" t="s">
        <v>5811</v>
      </c>
      <c r="AH284" s="212" t="s">
        <v>5812</v>
      </c>
      <c r="AI284" s="212">
        <v>8187888548</v>
      </c>
      <c r="AJ284" s="212" t="s">
        <v>5813</v>
      </c>
      <c r="AK284" s="212" t="s">
        <v>3834</v>
      </c>
      <c r="AL284" s="212" t="s">
        <v>1642</v>
      </c>
      <c r="AM284" s="209"/>
      <c r="AN284" s="209"/>
      <c r="AO284" s="209"/>
      <c r="AP284" s="252"/>
    </row>
    <row r="285" spans="1:42" ht="115.5" thickBot="1">
      <c r="A285">
        <v>7</v>
      </c>
      <c r="B285" s="210" t="s">
        <v>3820</v>
      </c>
      <c r="C285" s="211" t="s">
        <v>5814</v>
      </c>
      <c r="D285" s="209"/>
      <c r="E285" s="212" t="s">
        <v>3837</v>
      </c>
      <c r="F285" s="12" t="s">
        <v>699</v>
      </c>
      <c r="G285" s="237" t="s">
        <v>5778</v>
      </c>
      <c r="H285" s="238" t="s">
        <v>5779</v>
      </c>
      <c r="I285" s="214" t="s">
        <v>4691</v>
      </c>
      <c r="J285" s="214">
        <v>1</v>
      </c>
      <c r="K285" s="242" t="s">
        <v>5815</v>
      </c>
      <c r="L285" s="212">
        <v>8971818728</v>
      </c>
      <c r="M285" s="209"/>
      <c r="N285" s="209"/>
      <c r="O285" s="214">
        <v>59.8</v>
      </c>
      <c r="P285" s="209"/>
      <c r="Q285" s="211" t="s">
        <v>3828</v>
      </c>
      <c r="R285" s="10" t="s">
        <v>51</v>
      </c>
      <c r="S285" s="10" t="s">
        <v>51</v>
      </c>
      <c r="T285" s="10" t="s">
        <v>51</v>
      </c>
      <c r="U285" s="209"/>
      <c r="V285" s="209"/>
      <c r="W285" s="209"/>
      <c r="X285" s="209"/>
      <c r="Y285" s="209"/>
      <c r="Z285" s="209"/>
      <c r="AA285" s="209"/>
      <c r="AB285" s="209"/>
      <c r="AC285" s="209"/>
      <c r="AD285" s="209"/>
      <c r="AE285" s="211" t="s">
        <v>5816</v>
      </c>
      <c r="AF285" s="212" t="s">
        <v>5817</v>
      </c>
      <c r="AG285" s="212" t="s">
        <v>5818</v>
      </c>
      <c r="AH285" s="212" t="s">
        <v>5819</v>
      </c>
      <c r="AI285" s="212">
        <v>9945234257</v>
      </c>
      <c r="AJ285" s="212" t="s">
        <v>4316</v>
      </c>
      <c r="AK285" s="212" t="s">
        <v>3834</v>
      </c>
      <c r="AL285" s="212" t="s">
        <v>1642</v>
      </c>
      <c r="AM285" s="209"/>
      <c r="AN285" s="209"/>
      <c r="AO285" s="209"/>
      <c r="AP285" s="252"/>
    </row>
    <row r="286" spans="1:42" ht="153.75" thickBot="1">
      <c r="A286">
        <v>8</v>
      </c>
      <c r="B286" s="210" t="s">
        <v>3820</v>
      </c>
      <c r="C286" s="211" t="s">
        <v>5820</v>
      </c>
      <c r="D286" s="209"/>
      <c r="E286" s="212" t="s">
        <v>3837</v>
      </c>
      <c r="F286" s="12" t="s">
        <v>699</v>
      </c>
      <c r="G286" s="237" t="s">
        <v>5778</v>
      </c>
      <c r="H286" s="238" t="s">
        <v>5779</v>
      </c>
      <c r="I286" s="214" t="s">
        <v>4691</v>
      </c>
      <c r="J286" s="214">
        <v>1</v>
      </c>
      <c r="K286" s="242" t="s">
        <v>5821</v>
      </c>
      <c r="L286" s="212">
        <v>9035471148</v>
      </c>
      <c r="M286" s="209"/>
      <c r="N286" s="209"/>
      <c r="O286" s="214">
        <v>67.600000000000009</v>
      </c>
      <c r="P286" s="209"/>
      <c r="Q286" s="211" t="s">
        <v>3828</v>
      </c>
      <c r="R286" s="10" t="s">
        <v>51</v>
      </c>
      <c r="S286" s="10" t="s">
        <v>51</v>
      </c>
      <c r="T286" s="10" t="s">
        <v>51</v>
      </c>
      <c r="U286" s="209"/>
      <c r="V286" s="209"/>
      <c r="W286" s="209"/>
      <c r="X286" s="209"/>
      <c r="Y286" s="209"/>
      <c r="Z286" s="209"/>
      <c r="AA286" s="209"/>
      <c r="AB286" s="209"/>
      <c r="AC286" s="209"/>
      <c r="AD286" s="209"/>
      <c r="AE286" s="211" t="s">
        <v>5822</v>
      </c>
      <c r="AF286" s="212" t="s">
        <v>5823</v>
      </c>
      <c r="AG286" s="212" t="s">
        <v>5824</v>
      </c>
      <c r="AH286" s="212" t="s">
        <v>5825</v>
      </c>
      <c r="AI286" s="212">
        <v>9738324529</v>
      </c>
      <c r="AJ286" s="212" t="s">
        <v>5826</v>
      </c>
      <c r="AK286" s="212" t="s">
        <v>3834</v>
      </c>
      <c r="AL286" s="212" t="s">
        <v>1642</v>
      </c>
      <c r="AM286" s="209"/>
      <c r="AN286" s="209"/>
      <c r="AO286" s="209"/>
      <c r="AP286" s="252"/>
    </row>
    <row r="287" spans="1:42" ht="128.25" thickBot="1">
      <c r="A287">
        <v>9</v>
      </c>
      <c r="B287" s="210" t="s">
        <v>3820</v>
      </c>
      <c r="C287" s="211" t="s">
        <v>5827</v>
      </c>
      <c r="D287" s="209"/>
      <c r="E287" s="212" t="s">
        <v>3837</v>
      </c>
      <c r="F287" s="12" t="s">
        <v>699</v>
      </c>
      <c r="G287" s="237" t="s">
        <v>5778</v>
      </c>
      <c r="H287" s="238" t="s">
        <v>5779</v>
      </c>
      <c r="I287" s="214" t="s">
        <v>4691</v>
      </c>
      <c r="J287" s="214">
        <v>1</v>
      </c>
      <c r="K287" s="242" t="s">
        <v>5828</v>
      </c>
      <c r="L287" s="212">
        <v>7036602949</v>
      </c>
      <c r="M287" s="209"/>
      <c r="N287" s="209"/>
      <c r="O287" s="214">
        <v>81.320754716981142</v>
      </c>
      <c r="P287" s="209"/>
      <c r="Q287" s="219" t="s">
        <v>3926</v>
      </c>
      <c r="R287" s="10" t="s">
        <v>51</v>
      </c>
      <c r="S287" s="10" t="s">
        <v>51</v>
      </c>
      <c r="T287" s="10" t="s">
        <v>51</v>
      </c>
      <c r="U287" s="209"/>
      <c r="V287" s="209"/>
      <c r="W287" s="209"/>
      <c r="X287" s="209"/>
      <c r="Y287" s="209"/>
      <c r="Z287" s="209"/>
      <c r="AA287" s="209"/>
      <c r="AB287" s="209"/>
      <c r="AC287" s="209"/>
      <c r="AD287" s="209"/>
      <c r="AE287" s="211" t="s">
        <v>5829</v>
      </c>
      <c r="AF287" s="212" t="s">
        <v>5830</v>
      </c>
      <c r="AG287" s="212" t="s">
        <v>5831</v>
      </c>
      <c r="AH287" s="212" t="s">
        <v>5832</v>
      </c>
      <c r="AI287" s="212">
        <v>9848213691</v>
      </c>
      <c r="AJ287" s="212" t="s">
        <v>5072</v>
      </c>
      <c r="AK287" s="212" t="s">
        <v>3834</v>
      </c>
      <c r="AL287" s="212" t="s">
        <v>1642</v>
      </c>
      <c r="AM287" s="209"/>
      <c r="AN287" s="209"/>
      <c r="AO287" s="209"/>
      <c r="AP287" s="252"/>
    </row>
    <row r="288" spans="1:42" ht="90" thickBot="1">
      <c r="A288">
        <v>10</v>
      </c>
      <c r="B288" s="210" t="s">
        <v>3820</v>
      </c>
      <c r="C288" s="258" t="s">
        <v>5833</v>
      </c>
      <c r="D288" s="209"/>
      <c r="E288" s="254" t="s">
        <v>3837</v>
      </c>
      <c r="F288" s="12" t="s">
        <v>699</v>
      </c>
      <c r="G288" s="237" t="s">
        <v>5778</v>
      </c>
      <c r="H288" s="238" t="s">
        <v>5779</v>
      </c>
      <c r="I288" s="214" t="s">
        <v>4691</v>
      </c>
      <c r="J288" s="214">
        <v>1</v>
      </c>
      <c r="K288" s="255" t="s">
        <v>5834</v>
      </c>
      <c r="L288" s="254">
        <v>9963294495</v>
      </c>
      <c r="M288" s="209"/>
      <c r="N288" s="209"/>
      <c r="O288" s="214">
        <v>95.283018867924525</v>
      </c>
      <c r="P288" s="209"/>
      <c r="Q288" s="253" t="s">
        <v>4881</v>
      </c>
      <c r="R288" s="10" t="s">
        <v>51</v>
      </c>
      <c r="S288" s="10" t="s">
        <v>51</v>
      </c>
      <c r="T288" s="10" t="s">
        <v>51</v>
      </c>
      <c r="U288" s="209"/>
      <c r="V288" s="209"/>
      <c r="W288" s="209"/>
      <c r="X288" s="209"/>
      <c r="Y288" s="209"/>
      <c r="Z288" s="209"/>
      <c r="AA288" s="209"/>
      <c r="AB288" s="209"/>
      <c r="AC288" s="209"/>
      <c r="AD288" s="209"/>
      <c r="AE288" t="s">
        <v>5835</v>
      </c>
      <c r="AF288" s="254" t="s">
        <v>1367</v>
      </c>
      <c r="AG288" s="254" t="s">
        <v>5836</v>
      </c>
      <c r="AH288" s="254" t="s">
        <v>5837</v>
      </c>
      <c r="AI288" s="254">
        <v>9010060049</v>
      </c>
      <c r="AJ288" s="254" t="s">
        <v>4076</v>
      </c>
      <c r="AK288" s="254" t="s">
        <v>3834</v>
      </c>
      <c r="AL288" s="254" t="s">
        <v>1642</v>
      </c>
      <c r="AM288" s="209"/>
      <c r="AN288" s="209"/>
      <c r="AO288" s="209"/>
      <c r="AP288" s="252"/>
    </row>
    <row r="289" spans="1:42" ht="128.25" thickBot="1">
      <c r="A289">
        <v>11</v>
      </c>
      <c r="B289" s="210" t="s">
        <v>3820</v>
      </c>
      <c r="C289" s="211" t="s">
        <v>5838</v>
      </c>
      <c r="D289" s="209"/>
      <c r="E289" s="212" t="s">
        <v>3837</v>
      </c>
      <c r="F289" s="12" t="s">
        <v>699</v>
      </c>
      <c r="G289" s="237" t="s">
        <v>5778</v>
      </c>
      <c r="H289" s="238" t="s">
        <v>5779</v>
      </c>
      <c r="I289" s="214" t="s">
        <v>4691</v>
      </c>
      <c r="J289" s="214">
        <v>1</v>
      </c>
      <c r="K289" s="242" t="s">
        <v>5839</v>
      </c>
      <c r="L289" s="212">
        <v>9347799922</v>
      </c>
      <c r="M289" s="209"/>
      <c r="N289" s="209"/>
      <c r="O289" s="214">
        <v>94.15094339622641</v>
      </c>
      <c r="P289" s="209"/>
      <c r="Q289" s="258" t="s">
        <v>4753</v>
      </c>
      <c r="R289" s="10" t="s">
        <v>51</v>
      </c>
      <c r="S289" s="10" t="s">
        <v>51</v>
      </c>
      <c r="T289" s="10" t="s">
        <v>51</v>
      </c>
      <c r="U289" s="209"/>
      <c r="V289" s="209"/>
      <c r="W289" s="209"/>
      <c r="X289" s="209"/>
      <c r="Y289" s="209"/>
      <c r="Z289" s="209"/>
      <c r="AA289" s="209"/>
      <c r="AB289" s="209"/>
      <c r="AC289" s="209"/>
      <c r="AD289" s="209"/>
      <c r="AE289" s="211" t="s">
        <v>5840</v>
      </c>
      <c r="AF289" s="212" t="s">
        <v>5841</v>
      </c>
      <c r="AG289" s="212" t="s">
        <v>5842</v>
      </c>
      <c r="AH289" s="212" t="s">
        <v>5843</v>
      </c>
      <c r="AI289" s="212">
        <v>9642049377</v>
      </c>
      <c r="AJ289" s="212" t="s">
        <v>4803</v>
      </c>
      <c r="AK289" s="212" t="s">
        <v>3834</v>
      </c>
      <c r="AL289" s="212" t="s">
        <v>1642</v>
      </c>
      <c r="AM289" s="209"/>
      <c r="AN289" s="209"/>
      <c r="AO289" s="209"/>
      <c r="AP289" s="252"/>
    </row>
    <row r="290" spans="1:42" ht="102.75" thickBot="1">
      <c r="A290">
        <v>12</v>
      </c>
      <c r="B290" s="210" t="s">
        <v>3820</v>
      </c>
      <c r="C290" s="211" t="s">
        <v>5844</v>
      </c>
      <c r="D290" s="209"/>
      <c r="E290" s="212" t="s">
        <v>3823</v>
      </c>
      <c r="F290" s="12" t="s">
        <v>699</v>
      </c>
      <c r="G290" s="237" t="s">
        <v>5778</v>
      </c>
      <c r="H290" s="238" t="s">
        <v>5779</v>
      </c>
      <c r="I290" s="214" t="s">
        <v>4691</v>
      </c>
      <c r="J290" s="214">
        <v>1</v>
      </c>
      <c r="K290" s="242" t="s">
        <v>5845</v>
      </c>
      <c r="L290" s="212"/>
      <c r="M290" s="209"/>
      <c r="N290" s="209"/>
      <c r="O290" s="214">
        <v>90.566037735849065</v>
      </c>
      <c r="P290" s="209"/>
      <c r="Q290" s="211" t="s">
        <v>4715</v>
      </c>
      <c r="R290" s="10" t="s">
        <v>51</v>
      </c>
      <c r="S290" s="10" t="s">
        <v>51</v>
      </c>
      <c r="T290" s="10" t="s">
        <v>51</v>
      </c>
      <c r="U290" s="209"/>
      <c r="V290" s="209"/>
      <c r="W290" s="209"/>
      <c r="X290" s="209"/>
      <c r="Y290" s="209"/>
      <c r="Z290" s="209"/>
      <c r="AA290" s="209"/>
      <c r="AB290" s="209"/>
      <c r="AC290" s="209"/>
      <c r="AD290" s="209"/>
      <c r="AE290" s="211" t="s">
        <v>5846</v>
      </c>
      <c r="AF290" s="212" t="s">
        <v>5847</v>
      </c>
      <c r="AG290" s="212" t="s">
        <v>5848</v>
      </c>
      <c r="AH290" s="212" t="s">
        <v>5849</v>
      </c>
      <c r="AI290" s="212">
        <v>9949789156</v>
      </c>
      <c r="AJ290" s="212" t="s">
        <v>4076</v>
      </c>
      <c r="AK290" s="212" t="s">
        <v>3834</v>
      </c>
      <c r="AL290" s="212" t="s">
        <v>1642</v>
      </c>
      <c r="AM290" s="209"/>
      <c r="AN290" s="209"/>
      <c r="AO290" s="209"/>
      <c r="AP290" s="252"/>
    </row>
    <row r="291" spans="1:42" ht="153.75" thickBot="1">
      <c r="A291">
        <v>13</v>
      </c>
      <c r="B291" s="210" t="s">
        <v>3820</v>
      </c>
      <c r="C291" s="253" t="s">
        <v>5850</v>
      </c>
      <c r="D291" s="209"/>
      <c r="E291" s="254" t="s">
        <v>3837</v>
      </c>
      <c r="F291" s="12" t="s">
        <v>699</v>
      </c>
      <c r="G291" s="237" t="s">
        <v>5778</v>
      </c>
      <c r="H291" s="238" t="s">
        <v>5779</v>
      </c>
      <c r="I291" s="214" t="s">
        <v>4691</v>
      </c>
      <c r="J291" s="214">
        <v>1</v>
      </c>
      <c r="K291" s="255" t="s">
        <v>5851</v>
      </c>
      <c r="L291" s="254">
        <v>9553058733</v>
      </c>
      <c r="M291" s="209"/>
      <c r="N291" s="209"/>
      <c r="O291" s="214">
        <v>93.018867924528308</v>
      </c>
      <c r="P291" s="209"/>
      <c r="Q291" s="253" t="s">
        <v>4881</v>
      </c>
      <c r="R291" s="10" t="s">
        <v>51</v>
      </c>
      <c r="S291" s="10" t="s">
        <v>51</v>
      </c>
      <c r="T291" s="10" t="s">
        <v>51</v>
      </c>
      <c r="U291" s="209"/>
      <c r="V291" s="209"/>
      <c r="W291" s="209"/>
      <c r="X291" s="209"/>
      <c r="Y291" s="209"/>
      <c r="Z291" s="209"/>
      <c r="AA291" s="209"/>
      <c r="AB291" s="209"/>
      <c r="AC291" s="209"/>
      <c r="AD291" s="209"/>
      <c r="AE291" s="253" t="s">
        <v>5852</v>
      </c>
      <c r="AF291" s="254" t="s">
        <v>5853</v>
      </c>
      <c r="AG291" s="254" t="s">
        <v>5854</v>
      </c>
      <c r="AH291" s="254" t="s">
        <v>5855</v>
      </c>
      <c r="AI291" s="254">
        <v>9441064747</v>
      </c>
      <c r="AJ291" s="254" t="s">
        <v>5856</v>
      </c>
      <c r="AK291" s="254" t="s">
        <v>4009</v>
      </c>
      <c r="AL291" s="254" t="s">
        <v>1642</v>
      </c>
      <c r="AM291" s="209"/>
      <c r="AN291" s="209"/>
      <c r="AO291" s="209"/>
      <c r="AP291" s="252"/>
    </row>
    <row r="292" spans="1:42" ht="128.25" thickBot="1">
      <c r="A292">
        <v>14</v>
      </c>
      <c r="B292" s="210" t="s">
        <v>3820</v>
      </c>
      <c r="C292" s="211" t="s">
        <v>5857</v>
      </c>
      <c r="D292" s="209"/>
      <c r="E292" s="212" t="s">
        <v>3837</v>
      </c>
      <c r="F292" s="12" t="s">
        <v>699</v>
      </c>
      <c r="G292" s="237" t="s">
        <v>5778</v>
      </c>
      <c r="H292" s="238" t="s">
        <v>5779</v>
      </c>
      <c r="I292" s="214" t="s">
        <v>4691</v>
      </c>
      <c r="J292" s="214">
        <v>1</v>
      </c>
      <c r="K292" s="242" t="s">
        <v>5858</v>
      </c>
      <c r="L292" s="212">
        <v>8297338513</v>
      </c>
      <c r="M292" s="209"/>
      <c r="N292" s="209"/>
      <c r="O292" s="214">
        <v>95.283018867924525</v>
      </c>
      <c r="P292" s="209"/>
      <c r="Q292" s="258" t="s">
        <v>4753</v>
      </c>
      <c r="R292" s="10" t="s">
        <v>51</v>
      </c>
      <c r="S292" s="10" t="s">
        <v>51</v>
      </c>
      <c r="T292" s="10" t="s">
        <v>51</v>
      </c>
      <c r="U292" s="209"/>
      <c r="V292" s="209"/>
      <c r="W292" s="209"/>
      <c r="X292" s="209"/>
      <c r="Y292" s="209"/>
      <c r="Z292" s="209"/>
      <c r="AA292" s="209"/>
      <c r="AB292" s="209"/>
      <c r="AC292" s="209"/>
      <c r="AD292" s="209"/>
      <c r="AE292" s="211" t="s">
        <v>5859</v>
      </c>
      <c r="AF292" s="212" t="s">
        <v>5860</v>
      </c>
      <c r="AG292" s="212" t="s">
        <v>5861</v>
      </c>
      <c r="AH292" s="212" t="s">
        <v>5862</v>
      </c>
      <c r="AI292" s="212" t="s">
        <v>5863</v>
      </c>
      <c r="AJ292" s="212" t="s">
        <v>5864</v>
      </c>
      <c r="AK292" s="212" t="s">
        <v>3834</v>
      </c>
      <c r="AL292" s="212" t="s">
        <v>1642</v>
      </c>
      <c r="AM292" s="209"/>
      <c r="AN292" s="209"/>
      <c r="AO292" s="209"/>
      <c r="AP292" s="252"/>
    </row>
    <row r="293" spans="1:42" ht="166.5" thickBot="1">
      <c r="A293">
        <v>15</v>
      </c>
      <c r="B293" s="210" t="s">
        <v>3820</v>
      </c>
      <c r="C293" s="258" t="s">
        <v>5865</v>
      </c>
      <c r="D293" s="209"/>
      <c r="E293" s="212" t="s">
        <v>3837</v>
      </c>
      <c r="F293" s="12" t="s">
        <v>699</v>
      </c>
      <c r="G293" s="237" t="s">
        <v>5778</v>
      </c>
      <c r="H293" s="238" t="s">
        <v>5779</v>
      </c>
      <c r="I293" s="214" t="s">
        <v>4691</v>
      </c>
      <c r="J293" s="214">
        <v>1</v>
      </c>
      <c r="K293" s="242" t="s">
        <v>5866</v>
      </c>
      <c r="L293" s="212">
        <v>9010441430</v>
      </c>
      <c r="M293" s="209"/>
      <c r="N293" s="209"/>
      <c r="O293" s="214">
        <v>83.962264150943398</v>
      </c>
      <c r="P293" s="209"/>
      <c r="Q293" s="258" t="s">
        <v>4753</v>
      </c>
      <c r="R293" s="10" t="s">
        <v>51</v>
      </c>
      <c r="S293" s="10" t="s">
        <v>51</v>
      </c>
      <c r="T293" s="10" t="s">
        <v>51</v>
      </c>
      <c r="U293" s="209"/>
      <c r="V293" s="209"/>
      <c r="W293" s="209"/>
      <c r="X293" s="209"/>
      <c r="Y293" s="209"/>
      <c r="Z293" s="209"/>
      <c r="AA293" s="209"/>
      <c r="AB293" s="209"/>
      <c r="AC293" s="209"/>
      <c r="AD293" s="209"/>
      <c r="AE293" s="211" t="s">
        <v>5867</v>
      </c>
      <c r="AF293" s="212" t="s">
        <v>5648</v>
      </c>
      <c r="AG293" s="212" t="s">
        <v>5868</v>
      </c>
      <c r="AH293" s="212" t="s">
        <v>5869</v>
      </c>
      <c r="AI293" s="212">
        <v>9701572266</v>
      </c>
      <c r="AJ293" s="212" t="s">
        <v>4076</v>
      </c>
      <c r="AK293" s="212" t="s">
        <v>3834</v>
      </c>
      <c r="AL293" s="212" t="s">
        <v>1642</v>
      </c>
      <c r="AM293" s="209"/>
      <c r="AN293" s="209"/>
      <c r="AO293" s="209"/>
      <c r="AP293" s="252"/>
    </row>
    <row r="294" spans="1:42" ht="102.75" thickBot="1">
      <c r="A294">
        <v>16</v>
      </c>
      <c r="B294" s="210" t="s">
        <v>3820</v>
      </c>
      <c r="C294" s="211" t="s">
        <v>5870</v>
      </c>
      <c r="D294" s="209"/>
      <c r="E294" s="212" t="s">
        <v>3837</v>
      </c>
      <c r="F294" s="12" t="s">
        <v>699</v>
      </c>
      <c r="G294" s="237" t="s">
        <v>5778</v>
      </c>
      <c r="H294" s="238" t="s">
        <v>5779</v>
      </c>
      <c r="I294" s="214" t="s">
        <v>4691</v>
      </c>
      <c r="J294" s="214">
        <v>1</v>
      </c>
      <c r="K294" s="242" t="s">
        <v>5871</v>
      </c>
      <c r="L294" s="212">
        <v>9902854469</v>
      </c>
      <c r="M294" s="209"/>
      <c r="N294" s="209"/>
      <c r="O294" s="214">
        <v>54.500000000000007</v>
      </c>
      <c r="P294" s="209"/>
      <c r="Q294" s="211" t="s">
        <v>4545</v>
      </c>
      <c r="R294" s="10" t="s">
        <v>51</v>
      </c>
      <c r="S294" s="10" t="s">
        <v>51</v>
      </c>
      <c r="T294" s="10" t="s">
        <v>51</v>
      </c>
      <c r="U294" s="209"/>
      <c r="V294" s="209"/>
      <c r="W294" s="209"/>
      <c r="X294" s="209"/>
      <c r="Y294" s="209"/>
      <c r="Z294" s="209"/>
      <c r="AA294" s="209"/>
      <c r="AB294" s="209"/>
      <c r="AC294" s="209"/>
      <c r="AD294" s="209"/>
      <c r="AE294" s="211" t="s">
        <v>5872</v>
      </c>
      <c r="AF294" s="212" t="s">
        <v>5873</v>
      </c>
      <c r="AG294" s="212" t="s">
        <v>5874</v>
      </c>
      <c r="AH294" s="212" t="s">
        <v>5875</v>
      </c>
      <c r="AI294" s="212">
        <v>9980355202</v>
      </c>
      <c r="AJ294" s="212" t="s">
        <v>3902</v>
      </c>
      <c r="AK294" s="212" t="s">
        <v>3834</v>
      </c>
      <c r="AL294" s="212" t="s">
        <v>1642</v>
      </c>
      <c r="AM294" s="209"/>
      <c r="AN294" s="209"/>
      <c r="AO294" s="209"/>
      <c r="AP294" s="252"/>
    </row>
    <row r="295" spans="1:42" ht="166.5" thickBot="1">
      <c r="A295">
        <v>17</v>
      </c>
      <c r="B295" s="210" t="s">
        <v>3820</v>
      </c>
      <c r="C295" s="211" t="s">
        <v>5876</v>
      </c>
      <c r="D295" s="209"/>
      <c r="E295" s="212" t="s">
        <v>3837</v>
      </c>
      <c r="F295" s="12" t="s">
        <v>699</v>
      </c>
      <c r="G295" s="237" t="s">
        <v>5778</v>
      </c>
      <c r="H295" s="238" t="s">
        <v>5779</v>
      </c>
      <c r="I295" s="214" t="s">
        <v>4691</v>
      </c>
      <c r="J295" s="214">
        <v>1</v>
      </c>
      <c r="K295" s="242" t="s">
        <v>5877</v>
      </c>
      <c r="L295" s="212">
        <v>9346672493</v>
      </c>
      <c r="M295" s="209"/>
      <c r="N295" s="209"/>
      <c r="O295" s="214">
        <v>77.735849056603783</v>
      </c>
      <c r="P295" s="209"/>
      <c r="Q295" s="211" t="s">
        <v>4715</v>
      </c>
      <c r="R295" s="10" t="s">
        <v>51</v>
      </c>
      <c r="S295" s="10" t="s">
        <v>51</v>
      </c>
      <c r="T295" s="10" t="s">
        <v>51</v>
      </c>
      <c r="U295" s="209"/>
      <c r="V295" s="209"/>
      <c r="W295" s="209"/>
      <c r="X295" s="209"/>
      <c r="Y295" s="209"/>
      <c r="Z295" s="209"/>
      <c r="AA295" s="209"/>
      <c r="AB295" s="209"/>
      <c r="AC295" s="209"/>
      <c r="AD295" s="209"/>
      <c r="AE295" s="211" t="s">
        <v>5878</v>
      </c>
      <c r="AF295" s="212" t="s">
        <v>5879</v>
      </c>
      <c r="AG295" s="212" t="s">
        <v>5880</v>
      </c>
      <c r="AH295" s="212" t="s">
        <v>5881</v>
      </c>
      <c r="AI295" s="212">
        <v>9168439771</v>
      </c>
      <c r="AJ295" s="212" t="s">
        <v>4803</v>
      </c>
      <c r="AK295" s="212" t="s">
        <v>3834</v>
      </c>
      <c r="AL295" s="212" t="s">
        <v>1642</v>
      </c>
      <c r="AM295" s="209"/>
      <c r="AN295" s="209"/>
      <c r="AO295" s="209"/>
      <c r="AP295" s="252"/>
    </row>
    <row r="296" spans="1:42" ht="141" thickBot="1">
      <c r="A296">
        <v>18</v>
      </c>
      <c r="B296" s="210" t="s">
        <v>3820</v>
      </c>
      <c r="C296" s="211" t="s">
        <v>5882</v>
      </c>
      <c r="D296" s="209"/>
      <c r="E296" s="212" t="s">
        <v>3837</v>
      </c>
      <c r="F296" s="12" t="s">
        <v>699</v>
      </c>
      <c r="G296" s="237" t="s">
        <v>5778</v>
      </c>
      <c r="H296" s="238" t="s">
        <v>5779</v>
      </c>
      <c r="I296" s="214" t="s">
        <v>4691</v>
      </c>
      <c r="J296" s="214">
        <v>1</v>
      </c>
      <c r="K296" s="242" t="s">
        <v>5883</v>
      </c>
      <c r="L296" s="212">
        <v>8179856825</v>
      </c>
      <c r="M296" s="209"/>
      <c r="N296" s="209"/>
      <c r="O296" s="214">
        <v>85.283018867924525</v>
      </c>
      <c r="P296" s="209"/>
      <c r="Q296" s="258" t="s">
        <v>4753</v>
      </c>
      <c r="R296" s="10" t="s">
        <v>51</v>
      </c>
      <c r="S296" s="10" t="s">
        <v>51</v>
      </c>
      <c r="T296" s="10" t="s">
        <v>51</v>
      </c>
      <c r="U296" s="209"/>
      <c r="V296" s="209"/>
      <c r="W296" s="209"/>
      <c r="X296" s="209"/>
      <c r="Y296" s="209"/>
      <c r="Z296" s="209"/>
      <c r="AA296" s="209"/>
      <c r="AB296" s="209"/>
      <c r="AC296" s="209"/>
      <c r="AD296" s="209"/>
      <c r="AE296" s="211" t="s">
        <v>5884</v>
      </c>
      <c r="AF296" s="212" t="s">
        <v>5885</v>
      </c>
      <c r="AG296" s="212" t="s">
        <v>5886</v>
      </c>
      <c r="AH296" s="212" t="s">
        <v>5887</v>
      </c>
      <c r="AI296" s="212">
        <v>9492001922</v>
      </c>
      <c r="AJ296" s="212" t="s">
        <v>3939</v>
      </c>
      <c r="AK296" s="212" t="s">
        <v>3834</v>
      </c>
      <c r="AL296" s="212" t="s">
        <v>1642</v>
      </c>
      <c r="AM296" s="209"/>
      <c r="AN296" s="209"/>
      <c r="AO296" s="209"/>
      <c r="AP296" s="252"/>
    </row>
    <row r="297" spans="1:42" ht="192" thickBot="1">
      <c r="A297">
        <v>19</v>
      </c>
      <c r="B297" s="210" t="s">
        <v>3820</v>
      </c>
      <c r="C297" s="258" t="s">
        <v>5888</v>
      </c>
      <c r="D297" s="209"/>
      <c r="E297" s="259" t="s">
        <v>3837</v>
      </c>
      <c r="F297" s="12" t="s">
        <v>699</v>
      </c>
      <c r="G297" s="237" t="s">
        <v>5778</v>
      </c>
      <c r="H297" s="238" t="s">
        <v>5779</v>
      </c>
      <c r="I297" s="214" t="s">
        <v>4691</v>
      </c>
      <c r="J297" s="214">
        <v>1</v>
      </c>
      <c r="K297" s="255" t="s">
        <v>5889</v>
      </c>
      <c r="L297" s="259">
        <v>9949756486</v>
      </c>
      <c r="M297" s="209"/>
      <c r="N297" s="209"/>
      <c r="O297" s="214">
        <v>84.150943396226424</v>
      </c>
      <c r="P297" s="209"/>
      <c r="Q297" s="258" t="s">
        <v>4753</v>
      </c>
      <c r="R297" s="10" t="s">
        <v>51</v>
      </c>
      <c r="S297" s="10" t="s">
        <v>51</v>
      </c>
      <c r="T297" s="10" t="s">
        <v>51</v>
      </c>
      <c r="U297" s="209"/>
      <c r="V297" s="209"/>
      <c r="W297" s="209"/>
      <c r="X297" s="209"/>
      <c r="Y297" s="209"/>
      <c r="Z297" s="209"/>
      <c r="AA297" s="209"/>
      <c r="AB297" s="209"/>
      <c r="AC297" s="209"/>
      <c r="AD297" s="209"/>
      <c r="AE297" s="258" t="s">
        <v>5890</v>
      </c>
      <c r="AF297" s="259" t="s">
        <v>2971</v>
      </c>
      <c r="AG297" s="259" t="s">
        <v>5891</v>
      </c>
      <c r="AH297" s="259" t="s">
        <v>5892</v>
      </c>
      <c r="AI297" s="259" t="s">
        <v>5893</v>
      </c>
      <c r="AJ297" s="259" t="s">
        <v>3939</v>
      </c>
      <c r="AK297" s="259" t="s">
        <v>3834</v>
      </c>
      <c r="AL297" s="259" t="s">
        <v>1642</v>
      </c>
      <c r="AM297" s="209"/>
      <c r="AN297" s="209"/>
      <c r="AO297" s="209"/>
      <c r="AP297" s="252"/>
    </row>
    <row r="298" spans="1:42" ht="128.25" thickBot="1">
      <c r="A298">
        <v>20</v>
      </c>
      <c r="B298" s="210" t="s">
        <v>3820</v>
      </c>
      <c r="C298" s="211" t="s">
        <v>5894</v>
      </c>
      <c r="D298" s="209"/>
      <c r="E298" s="212" t="s">
        <v>3837</v>
      </c>
      <c r="F298" s="12" t="s">
        <v>699</v>
      </c>
      <c r="G298" s="237" t="s">
        <v>5778</v>
      </c>
      <c r="H298" s="238" t="s">
        <v>5779</v>
      </c>
      <c r="I298" s="214" t="s">
        <v>4691</v>
      </c>
      <c r="J298" s="214">
        <v>1</v>
      </c>
      <c r="K298" s="242" t="s">
        <v>5895</v>
      </c>
      <c r="L298" s="212">
        <v>7349681446</v>
      </c>
      <c r="M298" s="209"/>
      <c r="N298" s="209"/>
      <c r="O298" s="214">
        <v>68.5</v>
      </c>
      <c r="P298" s="209"/>
      <c r="Q298" s="211" t="s">
        <v>4941</v>
      </c>
      <c r="R298" s="10" t="s">
        <v>51</v>
      </c>
      <c r="S298" s="10" t="s">
        <v>51</v>
      </c>
      <c r="T298" s="10" t="s">
        <v>51</v>
      </c>
      <c r="U298" s="209"/>
      <c r="V298" s="209"/>
      <c r="W298" s="209"/>
      <c r="X298" s="209"/>
      <c r="Y298" s="209"/>
      <c r="Z298" s="209"/>
      <c r="AA298" s="209"/>
      <c r="AB298" s="209"/>
      <c r="AC298" s="209"/>
      <c r="AD298" s="209"/>
      <c r="AE298" s="211" t="s">
        <v>5896</v>
      </c>
      <c r="AF298" s="212" t="s">
        <v>5897</v>
      </c>
      <c r="AG298" s="212" t="s">
        <v>5898</v>
      </c>
      <c r="AH298" s="212" t="s">
        <v>5899</v>
      </c>
      <c r="AI298" s="212">
        <v>8838061487</v>
      </c>
      <c r="AJ298" s="212" t="s">
        <v>3863</v>
      </c>
      <c r="AK298" s="212" t="s">
        <v>3834</v>
      </c>
      <c r="AL298" s="212" t="s">
        <v>1642</v>
      </c>
      <c r="AM298" s="209"/>
      <c r="AN298" s="209"/>
      <c r="AO298" s="209"/>
      <c r="AP298" s="252"/>
    </row>
    <row r="299" spans="1:42" ht="115.5" thickBot="1">
      <c r="A299">
        <v>21</v>
      </c>
      <c r="B299" s="210" t="s">
        <v>3820</v>
      </c>
      <c r="C299" s="211" t="s">
        <v>5900</v>
      </c>
      <c r="D299" s="209"/>
      <c r="E299" s="212" t="s">
        <v>3837</v>
      </c>
      <c r="F299" s="12" t="s">
        <v>699</v>
      </c>
      <c r="G299" s="237" t="s">
        <v>5778</v>
      </c>
      <c r="H299" s="238" t="s">
        <v>5779</v>
      </c>
      <c r="I299" s="214" t="s">
        <v>4691</v>
      </c>
      <c r="J299" s="214">
        <v>1</v>
      </c>
      <c r="K299" s="242" t="s">
        <v>5901</v>
      </c>
      <c r="L299" s="212">
        <v>9059469341</v>
      </c>
      <c r="M299" s="209"/>
      <c r="N299" s="209"/>
      <c r="O299" s="214">
        <v>82.452830188679243</v>
      </c>
      <c r="P299" s="209"/>
      <c r="Q299" s="258" t="s">
        <v>4753</v>
      </c>
      <c r="R299" s="10" t="s">
        <v>51</v>
      </c>
      <c r="S299" s="10" t="s">
        <v>51</v>
      </c>
      <c r="T299" s="10" t="s">
        <v>51</v>
      </c>
      <c r="U299" s="209"/>
      <c r="V299" s="209"/>
      <c r="W299" s="209"/>
      <c r="X299" s="209"/>
      <c r="Y299" s="209"/>
      <c r="Z299" s="209"/>
      <c r="AA299" s="209"/>
      <c r="AB299" s="209"/>
      <c r="AC299" s="209"/>
      <c r="AD299" s="209"/>
      <c r="AE299" s="211" t="s">
        <v>5902</v>
      </c>
      <c r="AF299" s="212" t="s">
        <v>5903</v>
      </c>
      <c r="AG299" s="212" t="s">
        <v>5904</v>
      </c>
      <c r="AH299" s="212" t="s">
        <v>5905</v>
      </c>
      <c r="AI299" s="212">
        <v>9700373782</v>
      </c>
      <c r="AJ299" s="212" t="s">
        <v>5906</v>
      </c>
      <c r="AK299" s="212" t="s">
        <v>3834</v>
      </c>
      <c r="AL299" s="212" t="s">
        <v>1642</v>
      </c>
      <c r="AM299" s="209"/>
      <c r="AN299" s="209"/>
      <c r="AO299" s="209"/>
      <c r="AP299" s="252"/>
    </row>
    <row r="300" spans="1:42" ht="153.75" thickBot="1">
      <c r="A300">
        <v>22</v>
      </c>
      <c r="B300" s="210" t="s">
        <v>3820</v>
      </c>
      <c r="C300" s="211" t="s">
        <v>5907</v>
      </c>
      <c r="D300" s="209"/>
      <c r="E300" s="212" t="s">
        <v>3837</v>
      </c>
      <c r="F300" s="12" t="s">
        <v>699</v>
      </c>
      <c r="G300" s="237" t="s">
        <v>5778</v>
      </c>
      <c r="H300" s="238" t="s">
        <v>5779</v>
      </c>
      <c r="I300" s="214" t="s">
        <v>4691</v>
      </c>
      <c r="J300" s="214">
        <v>1</v>
      </c>
      <c r="K300" s="242" t="s">
        <v>5908</v>
      </c>
      <c r="L300" s="212">
        <v>9632723166</v>
      </c>
      <c r="M300" s="209"/>
      <c r="N300" s="209"/>
      <c r="O300" s="214">
        <v>54.800000000000004</v>
      </c>
      <c r="P300" s="209"/>
      <c r="Q300" s="211" t="s">
        <v>3828</v>
      </c>
      <c r="R300" s="10" t="s">
        <v>51</v>
      </c>
      <c r="S300" s="10" t="s">
        <v>51</v>
      </c>
      <c r="T300" s="10" t="s">
        <v>51</v>
      </c>
      <c r="U300" s="209"/>
      <c r="V300" s="209"/>
      <c r="W300" s="209"/>
      <c r="X300" s="209"/>
      <c r="Y300" s="209"/>
      <c r="Z300" s="209"/>
      <c r="AA300" s="209"/>
      <c r="AB300" s="209"/>
      <c r="AC300" s="209"/>
      <c r="AD300" s="209"/>
      <c r="AE300" s="211" t="s">
        <v>5909</v>
      </c>
      <c r="AF300" s="212" t="s">
        <v>5910</v>
      </c>
      <c r="AG300" s="212" t="s">
        <v>5911</v>
      </c>
      <c r="AH300" s="212" t="s">
        <v>5912</v>
      </c>
      <c r="AI300" s="212">
        <v>9738880770</v>
      </c>
      <c r="AJ300" s="212" t="s">
        <v>5913</v>
      </c>
      <c r="AK300" s="212" t="s">
        <v>5914</v>
      </c>
      <c r="AL300" s="212" t="s">
        <v>1642</v>
      </c>
      <c r="AM300" s="209"/>
      <c r="AN300" s="209"/>
      <c r="AO300" s="209"/>
      <c r="AP300" s="252"/>
    </row>
    <row r="301" spans="1:42" ht="166.5" thickBot="1">
      <c r="A301">
        <v>23</v>
      </c>
      <c r="B301" s="210" t="s">
        <v>3820</v>
      </c>
      <c r="C301" s="211" t="s">
        <v>5915</v>
      </c>
      <c r="D301" s="209"/>
      <c r="E301" s="212" t="s">
        <v>3823</v>
      </c>
      <c r="F301" s="12" t="s">
        <v>699</v>
      </c>
      <c r="G301" s="237" t="s">
        <v>5778</v>
      </c>
      <c r="H301" s="238" t="s">
        <v>5779</v>
      </c>
      <c r="I301" s="214" t="s">
        <v>4691</v>
      </c>
      <c r="J301" s="214">
        <v>1</v>
      </c>
      <c r="K301" s="242" t="s">
        <v>5916</v>
      </c>
      <c r="L301" s="212">
        <v>9441191628</v>
      </c>
      <c r="M301" s="209"/>
      <c r="N301" s="209"/>
      <c r="O301" s="214">
        <v>89.811320754716988</v>
      </c>
      <c r="P301" s="209"/>
      <c r="Q301" s="211" t="s">
        <v>4715</v>
      </c>
      <c r="R301" s="10" t="s">
        <v>51</v>
      </c>
      <c r="S301" s="10" t="s">
        <v>51</v>
      </c>
      <c r="T301" s="10" t="s">
        <v>51</v>
      </c>
      <c r="U301" s="209"/>
      <c r="V301" s="209"/>
      <c r="W301" s="209"/>
      <c r="X301" s="209"/>
      <c r="Y301" s="209"/>
      <c r="Z301" s="209"/>
      <c r="AA301" s="209"/>
      <c r="AB301" s="209"/>
      <c r="AC301" s="209"/>
      <c r="AD301" s="209"/>
      <c r="AE301" s="211" t="s">
        <v>5917</v>
      </c>
      <c r="AF301" s="212" t="s">
        <v>5918</v>
      </c>
      <c r="AG301" s="212" t="s">
        <v>5919</v>
      </c>
      <c r="AH301" s="212" t="s">
        <v>5920</v>
      </c>
      <c r="AI301" s="212">
        <v>9010400266</v>
      </c>
      <c r="AJ301" s="212" t="s">
        <v>3863</v>
      </c>
      <c r="AK301" s="212" t="s">
        <v>3834</v>
      </c>
      <c r="AL301" s="212" t="s">
        <v>1642</v>
      </c>
      <c r="AM301" s="209"/>
      <c r="AN301" s="209"/>
      <c r="AO301" s="209"/>
      <c r="AP301" s="252"/>
    </row>
    <row r="302" spans="1:42" ht="153.75" thickBot="1">
      <c r="A302">
        <v>24</v>
      </c>
      <c r="B302" s="210" t="s">
        <v>3820</v>
      </c>
      <c r="C302" s="258" t="s">
        <v>5921</v>
      </c>
      <c r="D302" s="209"/>
      <c r="E302" s="259" t="s">
        <v>3837</v>
      </c>
      <c r="F302" s="12" t="s">
        <v>699</v>
      </c>
      <c r="G302" s="237" t="s">
        <v>5778</v>
      </c>
      <c r="H302" s="238" t="s">
        <v>5779</v>
      </c>
      <c r="I302" s="214" t="s">
        <v>4691</v>
      </c>
      <c r="J302" s="214">
        <v>1</v>
      </c>
      <c r="K302" s="255" t="s">
        <v>5922</v>
      </c>
      <c r="L302" s="259">
        <v>9494102927</v>
      </c>
      <c r="M302" s="209"/>
      <c r="N302" s="209"/>
      <c r="O302" s="214">
        <v>68.490566037735846</v>
      </c>
      <c r="P302" s="209"/>
      <c r="Q302" s="258" t="s">
        <v>4753</v>
      </c>
      <c r="R302" s="10" t="s">
        <v>51</v>
      </c>
      <c r="S302" s="10" t="s">
        <v>51</v>
      </c>
      <c r="T302" s="10" t="s">
        <v>51</v>
      </c>
      <c r="U302" s="209"/>
      <c r="V302" s="209"/>
      <c r="W302" s="209"/>
      <c r="X302" s="209"/>
      <c r="Y302" s="209"/>
      <c r="Z302" s="209"/>
      <c r="AA302" s="209"/>
      <c r="AB302" s="209"/>
      <c r="AC302" s="209"/>
      <c r="AD302" s="209"/>
      <c r="AE302" s="258" t="s">
        <v>5923</v>
      </c>
      <c r="AF302" s="259" t="s">
        <v>5924</v>
      </c>
      <c r="AG302" s="259" t="s">
        <v>5925</v>
      </c>
      <c r="AH302" s="259" t="s">
        <v>5926</v>
      </c>
      <c r="AI302" s="259">
        <v>9440363210</v>
      </c>
      <c r="AJ302" s="259" t="s">
        <v>3939</v>
      </c>
      <c r="AK302" s="259" t="s">
        <v>3834</v>
      </c>
      <c r="AL302" s="259" t="s">
        <v>1642</v>
      </c>
      <c r="AM302" s="209"/>
      <c r="AN302" s="209"/>
      <c r="AO302" s="209"/>
      <c r="AP302" s="252"/>
    </row>
    <row r="303" spans="1:42" ht="115.5" thickBot="1">
      <c r="A303">
        <v>25</v>
      </c>
      <c r="B303" s="210" t="s">
        <v>3820</v>
      </c>
      <c r="C303" s="211" t="s">
        <v>5927</v>
      </c>
      <c r="D303" s="209"/>
      <c r="E303" s="212" t="s">
        <v>3837</v>
      </c>
      <c r="F303" s="12" t="s">
        <v>699</v>
      </c>
      <c r="G303" s="237" t="s">
        <v>5778</v>
      </c>
      <c r="H303" s="238" t="s">
        <v>5779</v>
      </c>
      <c r="I303" s="214" t="s">
        <v>4691</v>
      </c>
      <c r="J303" s="214">
        <v>1</v>
      </c>
      <c r="K303" s="242" t="s">
        <v>5928</v>
      </c>
      <c r="L303" s="212">
        <v>9986888612</v>
      </c>
      <c r="M303" s="209"/>
      <c r="N303" s="209"/>
      <c r="O303" s="214">
        <v>73.666666666666671</v>
      </c>
      <c r="P303" s="209"/>
      <c r="Q303" s="211" t="s">
        <v>4545</v>
      </c>
      <c r="R303" s="10" t="s">
        <v>51</v>
      </c>
      <c r="S303" s="10" t="s">
        <v>51</v>
      </c>
      <c r="T303" s="10" t="s">
        <v>51</v>
      </c>
      <c r="U303" s="209"/>
      <c r="V303" s="209"/>
      <c r="W303" s="209"/>
      <c r="X303" s="209"/>
      <c r="Y303" s="209"/>
      <c r="Z303" s="209"/>
      <c r="AA303" s="209"/>
      <c r="AB303" s="209"/>
      <c r="AC303" s="209"/>
      <c r="AD303" s="209"/>
      <c r="AE303" s="211" t="s">
        <v>5929</v>
      </c>
      <c r="AF303" s="212" t="s">
        <v>3319</v>
      </c>
      <c r="AG303" s="212" t="s">
        <v>5930</v>
      </c>
      <c r="AH303" s="212" t="s">
        <v>5931</v>
      </c>
      <c r="AI303" s="212">
        <v>9448665686</v>
      </c>
      <c r="AJ303" s="212" t="s">
        <v>3939</v>
      </c>
      <c r="AK303" s="212" t="s">
        <v>3834</v>
      </c>
      <c r="AL303" s="212" t="s">
        <v>1642</v>
      </c>
      <c r="AM303" s="209"/>
      <c r="AN303" s="209"/>
      <c r="AO303" s="209"/>
      <c r="AP303" s="252"/>
    </row>
    <row r="304" spans="1:42" ht="115.5" thickBot="1">
      <c r="A304">
        <v>26</v>
      </c>
      <c r="B304" s="210" t="s">
        <v>3820</v>
      </c>
      <c r="C304" s="253" t="s">
        <v>5932</v>
      </c>
      <c r="D304" s="209"/>
      <c r="E304" s="254" t="s">
        <v>3823</v>
      </c>
      <c r="F304" s="12" t="s">
        <v>699</v>
      </c>
      <c r="G304" s="237" t="s">
        <v>5778</v>
      </c>
      <c r="H304" s="238" t="s">
        <v>5779</v>
      </c>
      <c r="I304" s="214" t="s">
        <v>4691</v>
      </c>
      <c r="J304" s="214">
        <v>1</v>
      </c>
      <c r="K304" s="255" t="s">
        <v>5933</v>
      </c>
      <c r="L304" s="254">
        <v>8555871133</v>
      </c>
      <c r="M304" s="209"/>
      <c r="N304" s="209"/>
      <c r="O304" s="214">
        <v>91.886792452830193</v>
      </c>
      <c r="P304" s="209"/>
      <c r="Q304" s="253" t="s">
        <v>4881</v>
      </c>
      <c r="R304" s="10" t="s">
        <v>51</v>
      </c>
      <c r="S304" s="10" t="s">
        <v>51</v>
      </c>
      <c r="T304" s="10" t="s">
        <v>51</v>
      </c>
      <c r="U304" s="209"/>
      <c r="V304" s="209"/>
      <c r="W304" s="209"/>
      <c r="X304" s="209"/>
      <c r="Y304" s="209"/>
      <c r="Z304" s="209"/>
      <c r="AA304" s="209"/>
      <c r="AB304" s="209"/>
      <c r="AC304" s="209"/>
      <c r="AD304" s="209"/>
      <c r="AE304" s="253" t="s">
        <v>5220</v>
      </c>
      <c r="AF304" s="254" t="s">
        <v>5221</v>
      </c>
      <c r="AG304" s="254" t="s">
        <v>5222</v>
      </c>
      <c r="AH304" s="254" t="s">
        <v>5223</v>
      </c>
      <c r="AI304" s="254">
        <v>9848915755</v>
      </c>
      <c r="AJ304" s="254" t="s">
        <v>5224</v>
      </c>
      <c r="AK304" s="254" t="s">
        <v>3834</v>
      </c>
      <c r="AL304" s="254" t="s">
        <v>1642</v>
      </c>
      <c r="AM304" s="209"/>
      <c r="AN304" s="209"/>
      <c r="AO304" s="209"/>
      <c r="AP304" s="252"/>
    </row>
    <row r="305" spans="1:42" ht="115.5" thickBot="1">
      <c r="A305">
        <v>27</v>
      </c>
      <c r="B305" s="210" t="s">
        <v>3820</v>
      </c>
      <c r="C305" s="211" t="s">
        <v>5934</v>
      </c>
      <c r="D305" s="209"/>
      <c r="E305" s="212" t="s">
        <v>3837</v>
      </c>
      <c r="F305" s="12" t="s">
        <v>699</v>
      </c>
      <c r="G305" s="237" t="s">
        <v>5778</v>
      </c>
      <c r="H305" s="238" t="s">
        <v>5779</v>
      </c>
      <c r="I305" s="214" t="s">
        <v>4691</v>
      </c>
      <c r="J305" s="214">
        <v>1</v>
      </c>
      <c r="K305" s="242" t="s">
        <v>5935</v>
      </c>
      <c r="L305" s="212">
        <v>9441988872</v>
      </c>
      <c r="M305" s="209"/>
      <c r="N305" s="209"/>
      <c r="O305" s="214">
        <v>91.698113207547166</v>
      </c>
      <c r="P305" s="209"/>
      <c r="Q305" s="258" t="s">
        <v>4753</v>
      </c>
      <c r="R305" s="10" t="s">
        <v>51</v>
      </c>
      <c r="S305" s="10" t="s">
        <v>51</v>
      </c>
      <c r="T305" s="10" t="s">
        <v>51</v>
      </c>
      <c r="U305" s="209"/>
      <c r="V305" s="209"/>
      <c r="W305" s="209"/>
      <c r="X305" s="209"/>
      <c r="Y305" s="209"/>
      <c r="Z305" s="209"/>
      <c r="AA305" s="209"/>
      <c r="AB305" s="209"/>
      <c r="AC305" s="209"/>
      <c r="AD305" s="209"/>
      <c r="AE305" s="211" t="s">
        <v>5936</v>
      </c>
      <c r="AF305" s="212" t="s">
        <v>5937</v>
      </c>
      <c r="AG305" s="212" t="s">
        <v>5938</v>
      </c>
      <c r="AH305" s="212" t="s">
        <v>5939</v>
      </c>
      <c r="AI305" s="212">
        <v>9703689126</v>
      </c>
      <c r="AJ305" s="212" t="s">
        <v>4076</v>
      </c>
      <c r="AK305" s="212" t="s">
        <v>3834</v>
      </c>
      <c r="AL305" s="212" t="s">
        <v>1642</v>
      </c>
      <c r="AM305" s="209"/>
      <c r="AN305" s="209"/>
      <c r="AO305" s="209"/>
      <c r="AP305" s="252"/>
    </row>
    <row r="306" spans="1:42" ht="230.25" thickBot="1">
      <c r="A306">
        <v>28</v>
      </c>
      <c r="B306" s="210" t="s">
        <v>3820</v>
      </c>
      <c r="C306" s="211" t="s">
        <v>5940</v>
      </c>
      <c r="D306" s="209"/>
      <c r="E306" s="212" t="s">
        <v>3837</v>
      </c>
      <c r="F306" s="12" t="s">
        <v>699</v>
      </c>
      <c r="G306" s="237" t="s">
        <v>5778</v>
      </c>
      <c r="H306" s="238" t="s">
        <v>5779</v>
      </c>
      <c r="I306" s="214" t="s">
        <v>4691</v>
      </c>
      <c r="J306" s="214">
        <v>1</v>
      </c>
      <c r="K306" s="211"/>
      <c r="L306" s="212"/>
      <c r="M306" s="209"/>
      <c r="N306" s="209"/>
      <c r="O306" s="214">
        <v>57.333333333333336</v>
      </c>
      <c r="P306" s="209"/>
      <c r="Q306" s="211" t="s">
        <v>3897</v>
      </c>
      <c r="R306" s="10" t="s">
        <v>51</v>
      </c>
      <c r="S306" s="10" t="s">
        <v>51</v>
      </c>
      <c r="T306" s="10" t="s">
        <v>51</v>
      </c>
      <c r="U306" s="209"/>
      <c r="V306" s="209"/>
      <c r="W306" s="209"/>
      <c r="X306" s="209"/>
      <c r="Y306" s="209"/>
      <c r="Z306" s="209"/>
      <c r="AA306" s="209"/>
      <c r="AB306" s="209"/>
      <c r="AC306" s="209"/>
      <c r="AD306" s="209"/>
      <c r="AE306" s="211" t="s">
        <v>5941</v>
      </c>
      <c r="AF306" s="212" t="s">
        <v>5942</v>
      </c>
      <c r="AG306" s="212" t="s">
        <v>5943</v>
      </c>
      <c r="AH306" s="212" t="s">
        <v>5944</v>
      </c>
      <c r="AI306" s="212">
        <v>9845030827</v>
      </c>
      <c r="AJ306" s="212" t="s">
        <v>4785</v>
      </c>
      <c r="AK306" s="212" t="s">
        <v>3834</v>
      </c>
      <c r="AL306" s="212" t="s">
        <v>1642</v>
      </c>
      <c r="AM306" s="209"/>
      <c r="AN306" s="209"/>
      <c r="AO306" s="209"/>
      <c r="AP306" s="252"/>
    </row>
    <row r="307" spans="1:42" ht="86.25" thickBot="1">
      <c r="A307">
        <v>29</v>
      </c>
      <c r="B307" s="210" t="s">
        <v>3820</v>
      </c>
      <c r="C307" s="211" t="s">
        <v>5945</v>
      </c>
      <c r="D307" s="209"/>
      <c r="E307" s="212" t="s">
        <v>3837</v>
      </c>
      <c r="F307" s="12" t="s">
        <v>699</v>
      </c>
      <c r="G307" s="237" t="s">
        <v>5778</v>
      </c>
      <c r="H307" s="238" t="s">
        <v>5779</v>
      </c>
      <c r="I307" s="214" t="s">
        <v>4691</v>
      </c>
      <c r="J307" s="214">
        <v>1</v>
      </c>
      <c r="K307" s="242" t="s">
        <v>5946</v>
      </c>
      <c r="L307" s="212">
        <v>9182594855</v>
      </c>
      <c r="M307" s="209"/>
      <c r="N307" s="209"/>
      <c r="O307" s="214">
        <v>94.15094339622641</v>
      </c>
      <c r="P307" s="209"/>
      <c r="Q307" s="258" t="s">
        <v>4753</v>
      </c>
      <c r="R307" s="10" t="s">
        <v>51</v>
      </c>
      <c r="S307" s="10" t="s">
        <v>51</v>
      </c>
      <c r="T307" s="10" t="s">
        <v>51</v>
      </c>
      <c r="U307" s="209"/>
      <c r="V307" s="209"/>
      <c r="W307" s="209"/>
      <c r="X307" s="209"/>
      <c r="Y307" s="209"/>
      <c r="Z307" s="209"/>
      <c r="AA307" s="209"/>
      <c r="AB307" s="209"/>
      <c r="AC307" s="209"/>
      <c r="AD307" s="209"/>
      <c r="AE307" s="211" t="s">
        <v>5947</v>
      </c>
      <c r="AF307" s="212" t="s">
        <v>5948</v>
      </c>
      <c r="AG307" s="212" t="s">
        <v>5949</v>
      </c>
      <c r="AH307" s="212" t="s">
        <v>5950</v>
      </c>
      <c r="AI307" s="212">
        <v>7893953741</v>
      </c>
      <c r="AJ307" s="212" t="s">
        <v>4076</v>
      </c>
      <c r="AK307" s="212" t="s">
        <v>3834</v>
      </c>
      <c r="AL307" s="212" t="s">
        <v>1642</v>
      </c>
      <c r="AM307" s="209"/>
      <c r="AN307" s="209"/>
      <c r="AO307" s="209"/>
      <c r="AP307" s="252"/>
    </row>
    <row r="308" spans="1:42" ht="115.5" thickBot="1">
      <c r="A308">
        <v>30</v>
      </c>
      <c r="B308" s="210" t="s">
        <v>3820</v>
      </c>
      <c r="C308" s="211" t="s">
        <v>5951</v>
      </c>
      <c r="D308" s="209"/>
      <c r="E308" s="212" t="s">
        <v>3837</v>
      </c>
      <c r="F308" s="12" t="s">
        <v>699</v>
      </c>
      <c r="G308" s="237" t="s">
        <v>5778</v>
      </c>
      <c r="H308" s="238" t="s">
        <v>5779</v>
      </c>
      <c r="I308" s="214" t="s">
        <v>4691</v>
      </c>
      <c r="J308" s="214">
        <v>1</v>
      </c>
      <c r="K308" s="242" t="s">
        <v>5952</v>
      </c>
      <c r="L308" s="212">
        <v>9542302505</v>
      </c>
      <c r="M308" s="209"/>
      <c r="N308" s="209"/>
      <c r="O308" s="214">
        <v>94.339622641509436</v>
      </c>
      <c r="P308" s="209"/>
      <c r="Q308" s="211" t="s">
        <v>4715</v>
      </c>
      <c r="R308" s="10" t="s">
        <v>51</v>
      </c>
      <c r="S308" s="10" t="s">
        <v>51</v>
      </c>
      <c r="T308" s="10" t="s">
        <v>51</v>
      </c>
      <c r="U308" s="209"/>
      <c r="V308" s="209"/>
      <c r="W308" s="209"/>
      <c r="X308" s="209"/>
      <c r="Y308" s="209"/>
      <c r="Z308" s="209"/>
      <c r="AA308" s="209"/>
      <c r="AB308" s="209"/>
      <c r="AC308" s="209"/>
      <c r="AD308" s="209"/>
      <c r="AE308" s="211" t="s">
        <v>5953</v>
      </c>
      <c r="AF308" s="212" t="s">
        <v>5397</v>
      </c>
      <c r="AG308" s="212" t="s">
        <v>5954</v>
      </c>
      <c r="AH308" s="212" t="s">
        <v>5955</v>
      </c>
      <c r="AI308" s="212">
        <v>9010462333</v>
      </c>
      <c r="AJ308" s="212" t="s">
        <v>4399</v>
      </c>
      <c r="AK308" s="212" t="s">
        <v>3834</v>
      </c>
      <c r="AL308" s="212" t="s">
        <v>1642</v>
      </c>
      <c r="AM308" s="209"/>
      <c r="AN308" s="209"/>
      <c r="AO308" s="209"/>
      <c r="AP308" s="252"/>
    </row>
    <row r="309" spans="1:42" ht="141" thickBot="1">
      <c r="A309">
        <v>31</v>
      </c>
      <c r="B309" s="210" t="s">
        <v>3820</v>
      </c>
      <c r="C309" s="258" t="s">
        <v>5956</v>
      </c>
      <c r="D309" s="209"/>
      <c r="E309" s="259" t="s">
        <v>3837</v>
      </c>
      <c r="F309" s="12" t="s">
        <v>699</v>
      </c>
      <c r="G309" s="237" t="s">
        <v>5778</v>
      </c>
      <c r="H309" s="238" t="s">
        <v>5779</v>
      </c>
      <c r="I309" s="214" t="s">
        <v>4691</v>
      </c>
      <c r="J309" s="214">
        <v>1</v>
      </c>
      <c r="K309" s="255" t="s">
        <v>5957</v>
      </c>
      <c r="L309" s="259">
        <v>7702111999</v>
      </c>
      <c r="M309" s="209"/>
      <c r="N309" s="209"/>
      <c r="O309" s="214">
        <v>79.811320754716988</v>
      </c>
      <c r="P309" s="209"/>
      <c r="Q309" s="258" t="s">
        <v>4753</v>
      </c>
      <c r="R309" s="10" t="s">
        <v>51</v>
      </c>
      <c r="S309" s="10" t="s">
        <v>51</v>
      </c>
      <c r="T309" s="10" t="s">
        <v>51</v>
      </c>
      <c r="U309" s="209"/>
      <c r="V309" s="209"/>
      <c r="W309" s="209"/>
      <c r="X309" s="209"/>
      <c r="Y309" s="209"/>
      <c r="Z309" s="209"/>
      <c r="AA309" s="209"/>
      <c r="AB309" s="209"/>
      <c r="AC309" s="209"/>
      <c r="AD309" s="209"/>
      <c r="AE309" s="258" t="s">
        <v>5958</v>
      </c>
      <c r="AF309" s="259" t="s">
        <v>5959</v>
      </c>
      <c r="AG309" s="259" t="s">
        <v>5960</v>
      </c>
      <c r="AH309" s="259" t="s">
        <v>5961</v>
      </c>
      <c r="AI309" s="259">
        <v>8296332294</v>
      </c>
      <c r="AJ309" s="259" t="s">
        <v>5962</v>
      </c>
      <c r="AK309" s="254" t="s">
        <v>3834</v>
      </c>
      <c r="AL309" s="254" t="s">
        <v>1642</v>
      </c>
      <c r="AM309" s="209"/>
      <c r="AN309" s="209"/>
      <c r="AO309" s="209"/>
      <c r="AP309" s="252"/>
    </row>
    <row r="310" spans="1:42" ht="166.5" thickBot="1">
      <c r="A310">
        <v>32</v>
      </c>
      <c r="B310" s="210" t="s">
        <v>3820</v>
      </c>
      <c r="C310" s="211" t="s">
        <v>5963</v>
      </c>
      <c r="D310" s="209"/>
      <c r="E310" s="212" t="s">
        <v>3837</v>
      </c>
      <c r="F310" s="12" t="s">
        <v>699</v>
      </c>
      <c r="G310" s="237" t="s">
        <v>5778</v>
      </c>
      <c r="H310" s="238" t="s">
        <v>5779</v>
      </c>
      <c r="I310" s="214" t="s">
        <v>4691</v>
      </c>
      <c r="J310" s="214">
        <v>1</v>
      </c>
      <c r="K310" s="242" t="s">
        <v>5964</v>
      </c>
      <c r="L310" s="212" t="s">
        <v>4734</v>
      </c>
      <c r="M310" s="209"/>
      <c r="N310" s="209"/>
      <c r="O310" s="214">
        <v>93.962264150943398</v>
      </c>
      <c r="P310" s="209"/>
      <c r="Q310" s="258" t="s">
        <v>4753</v>
      </c>
      <c r="R310" s="10" t="s">
        <v>51</v>
      </c>
      <c r="S310" s="10" t="s">
        <v>51</v>
      </c>
      <c r="T310" s="10" t="s">
        <v>51</v>
      </c>
      <c r="U310" s="209"/>
      <c r="V310" s="209"/>
      <c r="W310" s="209"/>
      <c r="X310" s="209"/>
      <c r="Y310" s="209"/>
      <c r="Z310" s="209"/>
      <c r="AA310" s="209"/>
      <c r="AB310" s="209"/>
      <c r="AC310" s="209"/>
      <c r="AD310" s="209"/>
      <c r="AE310" s="211" t="s">
        <v>5965</v>
      </c>
      <c r="AF310" s="212" t="s">
        <v>5463</v>
      </c>
      <c r="AG310" s="212" t="s">
        <v>5966</v>
      </c>
      <c r="AH310" s="212" t="s">
        <v>5967</v>
      </c>
      <c r="AI310" s="212">
        <v>9866473764</v>
      </c>
      <c r="AJ310" s="212" t="s">
        <v>5864</v>
      </c>
      <c r="AK310" s="212" t="s">
        <v>3834</v>
      </c>
      <c r="AL310" s="212" t="s">
        <v>1642</v>
      </c>
      <c r="AM310" s="209"/>
      <c r="AN310" s="209"/>
      <c r="AO310" s="209"/>
      <c r="AP310" s="252"/>
    </row>
    <row r="311" spans="1:42" ht="86.25" thickBot="1">
      <c r="A311">
        <v>33</v>
      </c>
      <c r="B311" s="210" t="s">
        <v>3820</v>
      </c>
      <c r="C311" s="211" t="s">
        <v>5968</v>
      </c>
      <c r="D311" s="209"/>
      <c r="E311" s="212" t="s">
        <v>4827</v>
      </c>
      <c r="F311" s="12" t="s">
        <v>699</v>
      </c>
      <c r="G311" s="237" t="s">
        <v>5778</v>
      </c>
      <c r="H311" s="238" t="s">
        <v>5779</v>
      </c>
      <c r="I311" s="214" t="s">
        <v>4691</v>
      </c>
      <c r="J311" s="214">
        <v>1</v>
      </c>
      <c r="K311" s="242" t="s">
        <v>5969</v>
      </c>
      <c r="L311" s="212">
        <v>7012813741</v>
      </c>
      <c r="M311" s="209"/>
      <c r="N311" s="209"/>
      <c r="O311" s="214">
        <v>64.8</v>
      </c>
      <c r="P311" s="209"/>
      <c r="Q311" s="211" t="s">
        <v>3828</v>
      </c>
      <c r="R311" s="10" t="s">
        <v>51</v>
      </c>
      <c r="S311" s="10" t="s">
        <v>51</v>
      </c>
      <c r="T311" s="10" t="s">
        <v>51</v>
      </c>
      <c r="U311" s="209"/>
      <c r="V311" s="209"/>
      <c r="W311" s="209"/>
      <c r="X311" s="209"/>
      <c r="Y311" s="209"/>
      <c r="Z311" s="209"/>
      <c r="AA311" s="209"/>
      <c r="AB311" s="209"/>
      <c r="AC311" s="209"/>
      <c r="AD311" s="209"/>
      <c r="AE311" t="s">
        <v>5970</v>
      </c>
      <c r="AF311" s="212" t="s">
        <v>5971</v>
      </c>
      <c r="AG311" s="212" t="s">
        <v>5972</v>
      </c>
      <c r="AH311" s="212" t="s">
        <v>5973</v>
      </c>
      <c r="AI311" s="212">
        <v>9035387315</v>
      </c>
      <c r="AJ311" s="212" t="s">
        <v>3912</v>
      </c>
      <c r="AK311" s="212" t="s">
        <v>4925</v>
      </c>
      <c r="AL311" s="212" t="s">
        <v>1642</v>
      </c>
      <c r="AM311" s="209"/>
      <c r="AN311" s="209"/>
      <c r="AO311" s="209"/>
      <c r="AP311" s="252"/>
    </row>
    <row r="312" spans="1:42" ht="204.75" thickBot="1">
      <c r="A312">
        <v>34</v>
      </c>
      <c r="B312" s="210" t="s">
        <v>3820</v>
      </c>
      <c r="C312" s="211" t="s">
        <v>5974</v>
      </c>
      <c r="D312" s="209"/>
      <c r="E312" s="212" t="s">
        <v>3837</v>
      </c>
      <c r="F312" s="12" t="s">
        <v>699</v>
      </c>
      <c r="G312" s="237" t="s">
        <v>5778</v>
      </c>
      <c r="H312" s="238" t="s">
        <v>5779</v>
      </c>
      <c r="I312" s="214" t="s">
        <v>4691</v>
      </c>
      <c r="J312" s="214">
        <v>1</v>
      </c>
      <c r="K312" s="242" t="s">
        <v>5975</v>
      </c>
      <c r="L312" s="212">
        <v>9985212853</v>
      </c>
      <c r="M312" s="209"/>
      <c r="N312" s="209"/>
      <c r="O312" s="214">
        <v>80.377358490566039</v>
      </c>
      <c r="P312" s="209"/>
      <c r="Q312" s="258" t="s">
        <v>4753</v>
      </c>
      <c r="R312" s="10" t="s">
        <v>51</v>
      </c>
      <c r="S312" s="10" t="s">
        <v>51</v>
      </c>
      <c r="T312" s="10" t="s">
        <v>51</v>
      </c>
      <c r="U312" s="209"/>
      <c r="V312" s="209"/>
      <c r="W312" s="209"/>
      <c r="X312" s="209"/>
      <c r="Y312" s="209"/>
      <c r="Z312" s="209"/>
      <c r="AA312" s="209"/>
      <c r="AB312" s="209"/>
      <c r="AC312" s="209"/>
      <c r="AD312" s="209"/>
      <c r="AE312" s="211" t="s">
        <v>5976</v>
      </c>
      <c r="AF312" s="212" t="s">
        <v>5977</v>
      </c>
      <c r="AG312" s="212" t="s">
        <v>5978</v>
      </c>
      <c r="AH312" s="212" t="s">
        <v>5979</v>
      </c>
      <c r="AI312" s="212">
        <v>8008139692</v>
      </c>
      <c r="AJ312" s="212" t="s">
        <v>4076</v>
      </c>
      <c r="AK312" s="212" t="s">
        <v>3834</v>
      </c>
      <c r="AL312" s="212" t="s">
        <v>1642</v>
      </c>
      <c r="AM312" s="209"/>
      <c r="AN312" s="209"/>
      <c r="AO312" s="209"/>
      <c r="AP312" s="252"/>
    </row>
    <row r="313" spans="1:42" ht="192" thickBot="1">
      <c r="A313">
        <v>35</v>
      </c>
      <c r="B313" s="210" t="s">
        <v>3820</v>
      </c>
      <c r="C313" s="211" t="s">
        <v>5980</v>
      </c>
      <c r="D313" s="209"/>
      <c r="E313" s="212" t="s">
        <v>3837</v>
      </c>
      <c r="F313" s="12" t="s">
        <v>699</v>
      </c>
      <c r="G313" s="237" t="s">
        <v>5778</v>
      </c>
      <c r="H313" s="238" t="s">
        <v>5779</v>
      </c>
      <c r="I313" s="214" t="s">
        <v>4691</v>
      </c>
      <c r="J313" s="214">
        <v>1</v>
      </c>
      <c r="K313" s="242" t="s">
        <v>5981</v>
      </c>
      <c r="L313" s="212">
        <v>8142727453</v>
      </c>
      <c r="M313" s="209"/>
      <c r="N313" s="209"/>
      <c r="O313" s="214">
        <v>91.509433962264154</v>
      </c>
      <c r="P313" s="209"/>
      <c r="Q313" s="258" t="s">
        <v>4753</v>
      </c>
      <c r="R313" s="10" t="s">
        <v>51</v>
      </c>
      <c r="S313" s="10" t="s">
        <v>51</v>
      </c>
      <c r="T313" s="10" t="s">
        <v>51</v>
      </c>
      <c r="U313" s="209"/>
      <c r="V313" s="209"/>
      <c r="W313" s="209"/>
      <c r="X313" s="209"/>
      <c r="Y313" s="209"/>
      <c r="Z313" s="209"/>
      <c r="AA313" s="209"/>
      <c r="AB313" s="209"/>
      <c r="AC313" s="209"/>
      <c r="AD313" s="209"/>
      <c r="AE313" s="211" t="s">
        <v>5982</v>
      </c>
      <c r="AF313" s="212" t="s">
        <v>5983</v>
      </c>
      <c r="AG313" s="212" t="s">
        <v>5984</v>
      </c>
      <c r="AH313" s="212" t="s">
        <v>5985</v>
      </c>
      <c r="AI313" s="212">
        <v>9100963686</v>
      </c>
      <c r="AJ313" s="212" t="s">
        <v>4076</v>
      </c>
      <c r="AK313" s="212" t="s">
        <v>3834</v>
      </c>
      <c r="AL313" s="212" t="s">
        <v>1642</v>
      </c>
      <c r="AM313" s="209"/>
      <c r="AN313" s="209"/>
      <c r="AO313" s="209"/>
      <c r="AP313" s="252"/>
    </row>
    <row r="314" spans="1:42" ht="128.25" thickBot="1">
      <c r="A314">
        <v>36</v>
      </c>
      <c r="B314" s="210" t="s">
        <v>3820</v>
      </c>
      <c r="C314" s="211" t="s">
        <v>5986</v>
      </c>
      <c r="D314" s="209"/>
      <c r="E314" s="212" t="s">
        <v>3837</v>
      </c>
      <c r="F314" s="12" t="s">
        <v>699</v>
      </c>
      <c r="G314" s="237" t="s">
        <v>5778</v>
      </c>
      <c r="H314" s="238" t="s">
        <v>5779</v>
      </c>
      <c r="I314" s="214" t="s">
        <v>4691</v>
      </c>
      <c r="J314" s="214">
        <v>1</v>
      </c>
      <c r="K314" s="242" t="s">
        <v>5987</v>
      </c>
      <c r="L314" s="212">
        <v>9847547534</v>
      </c>
      <c r="M314" s="209"/>
      <c r="N314" s="209"/>
      <c r="O314" s="214">
        <v>95.5</v>
      </c>
      <c r="P314" s="209"/>
      <c r="Q314" s="211" t="s">
        <v>4920</v>
      </c>
      <c r="R314" s="10" t="s">
        <v>51</v>
      </c>
      <c r="S314" s="10" t="s">
        <v>51</v>
      </c>
      <c r="T314" s="10" t="s">
        <v>51</v>
      </c>
      <c r="U314" s="209"/>
      <c r="V314" s="209"/>
      <c r="W314" s="209"/>
      <c r="X314" s="209"/>
      <c r="Y314" s="209"/>
      <c r="Z314" s="209"/>
      <c r="AA314" s="209"/>
      <c r="AB314" s="209"/>
      <c r="AC314" s="209"/>
      <c r="AD314" s="209"/>
      <c r="AE314" s="211" t="s">
        <v>5988</v>
      </c>
      <c r="AF314" s="212" t="s">
        <v>1397</v>
      </c>
      <c r="AG314" s="212" t="s">
        <v>5989</v>
      </c>
      <c r="AH314" s="212" t="s">
        <v>5990</v>
      </c>
      <c r="AI314" s="212">
        <v>9847994399</v>
      </c>
      <c r="AJ314" s="212" t="s">
        <v>4924</v>
      </c>
      <c r="AK314" s="212" t="s">
        <v>3912</v>
      </c>
      <c r="AL314" s="212" t="s">
        <v>1642</v>
      </c>
      <c r="AM314" s="209"/>
      <c r="AN314" s="209"/>
      <c r="AO314" s="209"/>
      <c r="AP314" s="252"/>
    </row>
    <row r="315" spans="1:42" ht="115.5" thickBot="1">
      <c r="A315">
        <v>37</v>
      </c>
      <c r="B315" s="210" t="s">
        <v>3820</v>
      </c>
      <c r="C315" s="211" t="s">
        <v>5991</v>
      </c>
      <c r="D315" s="209"/>
      <c r="E315" s="212" t="s">
        <v>3837</v>
      </c>
      <c r="F315" s="12" t="s">
        <v>699</v>
      </c>
      <c r="G315" s="237" t="s">
        <v>5778</v>
      </c>
      <c r="H315" s="238" t="s">
        <v>5779</v>
      </c>
      <c r="I315" s="214" t="s">
        <v>4691</v>
      </c>
      <c r="J315" s="214">
        <v>1</v>
      </c>
      <c r="K315" s="242" t="s">
        <v>5992</v>
      </c>
      <c r="L315" s="212">
        <v>7349149971</v>
      </c>
      <c r="M315" s="209"/>
      <c r="N315" s="209"/>
      <c r="O315" s="214">
        <v>56.499999999999993</v>
      </c>
      <c r="P315" s="209"/>
      <c r="Q315" s="211" t="s">
        <v>5101</v>
      </c>
      <c r="R315" s="10" t="s">
        <v>51</v>
      </c>
      <c r="S315" s="10" t="s">
        <v>51</v>
      </c>
      <c r="T315" s="10" t="s">
        <v>51</v>
      </c>
      <c r="U315" s="209"/>
      <c r="V315" s="209"/>
      <c r="W315" s="209"/>
      <c r="X315" s="209"/>
      <c r="Y315" s="209"/>
      <c r="Z315" s="209"/>
      <c r="AA315" s="209"/>
      <c r="AB315" s="209"/>
      <c r="AC315" s="209"/>
      <c r="AD315" s="209"/>
      <c r="AE315" s="211" t="s">
        <v>5993</v>
      </c>
      <c r="AF315" s="212" t="s">
        <v>222</v>
      </c>
      <c r="AG315" s="212" t="s">
        <v>5994</v>
      </c>
      <c r="AH315" s="212" t="s">
        <v>5995</v>
      </c>
      <c r="AI315" s="212">
        <v>9449133228</v>
      </c>
      <c r="AJ315" s="212" t="s">
        <v>3912</v>
      </c>
      <c r="AK315" s="212" t="s">
        <v>3912</v>
      </c>
      <c r="AL315" s="212" t="s">
        <v>1642</v>
      </c>
      <c r="AM315" s="209"/>
      <c r="AN315" s="209"/>
      <c r="AO315" s="209"/>
      <c r="AP315" s="252"/>
    </row>
    <row r="316" spans="1:42" ht="141" thickBot="1">
      <c r="A316">
        <v>38</v>
      </c>
      <c r="B316" s="210" t="s">
        <v>3820</v>
      </c>
      <c r="C316" s="211" t="s">
        <v>5996</v>
      </c>
      <c r="D316" s="209"/>
      <c r="E316" s="212" t="s">
        <v>3837</v>
      </c>
      <c r="F316" s="12" t="s">
        <v>699</v>
      </c>
      <c r="G316" s="237" t="s">
        <v>5778</v>
      </c>
      <c r="H316" s="238" t="s">
        <v>5779</v>
      </c>
      <c r="I316" s="214" t="s">
        <v>4691</v>
      </c>
      <c r="J316" s="214">
        <v>1</v>
      </c>
      <c r="K316" s="242" t="s">
        <v>5997</v>
      </c>
      <c r="L316" s="212">
        <v>9440162679</v>
      </c>
      <c r="M316" s="209"/>
      <c r="N316" s="209"/>
      <c r="O316" s="214">
        <v>94.15094339622641</v>
      </c>
      <c r="P316" s="209"/>
      <c r="Q316" s="211" t="s">
        <v>4715</v>
      </c>
      <c r="R316" s="10" t="s">
        <v>51</v>
      </c>
      <c r="S316" s="10" t="s">
        <v>51</v>
      </c>
      <c r="T316" s="10" t="s">
        <v>51</v>
      </c>
      <c r="U316" s="209"/>
      <c r="V316" s="209"/>
      <c r="W316" s="209"/>
      <c r="X316" s="209"/>
      <c r="Y316" s="209"/>
      <c r="Z316" s="209"/>
      <c r="AA316" s="209"/>
      <c r="AB316" s="209"/>
      <c r="AC316" s="209"/>
      <c r="AD316" s="209"/>
      <c r="AE316" s="211" t="s">
        <v>5998</v>
      </c>
      <c r="AF316" s="212" t="s">
        <v>5052</v>
      </c>
      <c r="AG316" s="212" t="s">
        <v>5999</v>
      </c>
      <c r="AH316" s="212" t="s">
        <v>6000</v>
      </c>
      <c r="AI316" s="212">
        <v>8501933643</v>
      </c>
      <c r="AJ316" s="212" t="s">
        <v>4803</v>
      </c>
      <c r="AK316" s="212" t="s">
        <v>3834</v>
      </c>
      <c r="AL316" s="212" t="s">
        <v>1642</v>
      </c>
      <c r="AM316" s="209"/>
      <c r="AN316" s="209"/>
      <c r="AO316" s="209"/>
      <c r="AP316" s="252"/>
    </row>
    <row r="317" spans="1:42" ht="166.5" thickBot="1">
      <c r="A317">
        <v>39</v>
      </c>
      <c r="B317" s="210" t="s">
        <v>3820</v>
      </c>
      <c r="C317" s="211" t="s">
        <v>6001</v>
      </c>
      <c r="D317" s="209"/>
      <c r="E317" s="212" t="s">
        <v>3837</v>
      </c>
      <c r="F317" s="12" t="s">
        <v>699</v>
      </c>
      <c r="G317" s="237" t="s">
        <v>5778</v>
      </c>
      <c r="H317" s="238" t="s">
        <v>5779</v>
      </c>
      <c r="I317" s="214" t="s">
        <v>4691</v>
      </c>
      <c r="J317" s="214">
        <v>1</v>
      </c>
      <c r="K317" s="242" t="s">
        <v>6002</v>
      </c>
      <c r="L317" s="212">
        <v>7032761476</v>
      </c>
      <c r="M317" s="209"/>
      <c r="N317" s="209"/>
      <c r="O317" s="214">
        <v>92.264150943396231</v>
      </c>
      <c r="P317" s="209"/>
      <c r="Q317" s="211" t="s">
        <v>4753</v>
      </c>
      <c r="R317" s="10" t="s">
        <v>51</v>
      </c>
      <c r="S317" s="10" t="s">
        <v>51</v>
      </c>
      <c r="T317" s="10" t="s">
        <v>51</v>
      </c>
      <c r="U317" s="209"/>
      <c r="V317" s="209"/>
      <c r="W317" s="209"/>
      <c r="X317" s="209"/>
      <c r="Y317" s="209"/>
      <c r="Z317" s="209"/>
      <c r="AA317" s="209"/>
      <c r="AB317" s="209"/>
      <c r="AC317" s="209"/>
      <c r="AD317" s="209"/>
      <c r="AE317" s="211" t="s">
        <v>6003</v>
      </c>
      <c r="AF317" s="212" t="s">
        <v>6004</v>
      </c>
      <c r="AG317" s="212" t="s">
        <v>6005</v>
      </c>
      <c r="AH317" s="212" t="s">
        <v>6006</v>
      </c>
      <c r="AI317" s="212">
        <v>8867038417</v>
      </c>
      <c r="AJ317" s="212" t="s">
        <v>4820</v>
      </c>
      <c r="AK317" s="212" t="s">
        <v>3834</v>
      </c>
      <c r="AL317" s="212" t="s">
        <v>1642</v>
      </c>
      <c r="AM317" s="209"/>
      <c r="AN317" s="209"/>
      <c r="AO317" s="209"/>
      <c r="AP317" s="252"/>
    </row>
    <row r="318" spans="1:42" ht="115.5" thickBot="1">
      <c r="A318">
        <v>40</v>
      </c>
      <c r="B318" s="210" t="s">
        <v>3820</v>
      </c>
      <c r="C318" s="211" t="s">
        <v>6007</v>
      </c>
      <c r="D318" s="209"/>
      <c r="E318" s="212" t="s">
        <v>4827</v>
      </c>
      <c r="F318" s="12" t="s">
        <v>699</v>
      </c>
      <c r="G318" s="237" t="s">
        <v>5778</v>
      </c>
      <c r="H318" s="238" t="s">
        <v>5779</v>
      </c>
      <c r="I318" s="214" t="s">
        <v>4691</v>
      </c>
      <c r="J318" s="214">
        <v>1</v>
      </c>
      <c r="K318" s="211"/>
      <c r="L318" s="212">
        <v>9182261557</v>
      </c>
      <c r="M318" s="209"/>
      <c r="N318" s="209"/>
      <c r="O318" s="214">
        <v>78.301886792452834</v>
      </c>
      <c r="P318" s="209"/>
      <c r="Q318" s="211" t="s">
        <v>4715</v>
      </c>
      <c r="R318" s="10" t="s">
        <v>51</v>
      </c>
      <c r="S318" s="10" t="s">
        <v>51</v>
      </c>
      <c r="T318" s="10" t="s">
        <v>51</v>
      </c>
      <c r="U318" s="209"/>
      <c r="V318" s="209"/>
      <c r="W318" s="209"/>
      <c r="X318" s="209"/>
      <c r="Y318" s="209"/>
      <c r="Z318" s="209"/>
      <c r="AA318" s="209"/>
      <c r="AB318" s="209"/>
      <c r="AC318" s="209"/>
      <c r="AD318" s="209"/>
      <c r="AE318" s="211" t="s">
        <v>6008</v>
      </c>
      <c r="AF318" s="212" t="s">
        <v>1577</v>
      </c>
      <c r="AG318" s="212" t="s">
        <v>6009</v>
      </c>
      <c r="AH318" s="212" t="s">
        <v>6010</v>
      </c>
      <c r="AI318" s="212">
        <v>9849083773</v>
      </c>
      <c r="AJ318" s="212" t="s">
        <v>5085</v>
      </c>
      <c r="AK318" s="212" t="s">
        <v>3834</v>
      </c>
      <c r="AL318" s="212" t="s">
        <v>1642</v>
      </c>
      <c r="AM318" s="209"/>
      <c r="AN318" s="209"/>
      <c r="AO318" s="209"/>
      <c r="AP318" s="252"/>
    </row>
    <row r="319" spans="1:42" ht="166.5" thickBot="1">
      <c r="A319">
        <v>41</v>
      </c>
      <c r="B319" s="210" t="s">
        <v>3820</v>
      </c>
      <c r="C319" s="211" t="s">
        <v>6011</v>
      </c>
      <c r="D319" s="209"/>
      <c r="E319" s="212" t="s">
        <v>3823</v>
      </c>
      <c r="F319" s="12" t="s">
        <v>699</v>
      </c>
      <c r="G319" s="237" t="s">
        <v>5778</v>
      </c>
      <c r="H319" s="238" t="s">
        <v>5779</v>
      </c>
      <c r="I319" s="214" t="s">
        <v>4691</v>
      </c>
      <c r="J319" s="214">
        <v>1</v>
      </c>
      <c r="K319" s="242" t="s">
        <v>6012</v>
      </c>
      <c r="L319" s="212">
        <v>7780510712</v>
      </c>
      <c r="M319" s="209"/>
      <c r="N319" s="209"/>
      <c r="O319" s="214">
        <v>74.528301886792448</v>
      </c>
      <c r="P319" s="209"/>
      <c r="Q319" s="211" t="s">
        <v>4715</v>
      </c>
      <c r="R319" s="10" t="s">
        <v>51</v>
      </c>
      <c r="S319" s="10" t="s">
        <v>51</v>
      </c>
      <c r="T319" s="10" t="s">
        <v>51</v>
      </c>
      <c r="U319" s="209"/>
      <c r="V319" s="209"/>
      <c r="W319" s="209"/>
      <c r="X319" s="209"/>
      <c r="Y319" s="209"/>
      <c r="Z319" s="209"/>
      <c r="AA319" s="209"/>
      <c r="AB319" s="209"/>
      <c r="AC319" s="209"/>
      <c r="AD319" s="209"/>
      <c r="AE319" s="211" t="s">
        <v>6013</v>
      </c>
      <c r="AF319" s="212" t="s">
        <v>5202</v>
      </c>
      <c r="AG319" s="212" t="s">
        <v>6014</v>
      </c>
      <c r="AH319" s="212" t="s">
        <v>6015</v>
      </c>
      <c r="AI319" s="212">
        <v>9739022444</v>
      </c>
      <c r="AJ319" s="212" t="s">
        <v>4399</v>
      </c>
      <c r="AK319" s="212" t="s">
        <v>3834</v>
      </c>
      <c r="AL319" s="212" t="s">
        <v>1642</v>
      </c>
      <c r="AM319" s="209"/>
      <c r="AN319" s="209"/>
      <c r="AO319" s="209"/>
      <c r="AP319" s="252"/>
    </row>
    <row r="320" spans="1:42" ht="192" thickBot="1">
      <c r="A320">
        <v>42</v>
      </c>
      <c r="B320" s="210" t="s">
        <v>3820</v>
      </c>
      <c r="C320" s="211" t="s">
        <v>6016</v>
      </c>
      <c r="D320" s="209"/>
      <c r="E320" s="212" t="s">
        <v>3837</v>
      </c>
      <c r="F320" s="12" t="s">
        <v>699</v>
      </c>
      <c r="G320" s="237" t="s">
        <v>5778</v>
      </c>
      <c r="H320" s="238" t="s">
        <v>5779</v>
      </c>
      <c r="I320" s="214" t="s">
        <v>4691</v>
      </c>
      <c r="J320" s="214">
        <v>1</v>
      </c>
      <c r="K320" s="242" t="s">
        <v>6017</v>
      </c>
      <c r="L320" s="212">
        <v>8526195357</v>
      </c>
      <c r="M320" s="209"/>
      <c r="N320" s="209"/>
      <c r="O320" s="214">
        <v>57.833333333333336</v>
      </c>
      <c r="P320" s="209"/>
      <c r="Q320" s="211" t="s">
        <v>4941</v>
      </c>
      <c r="R320" s="10" t="s">
        <v>51</v>
      </c>
      <c r="S320" s="10" t="s">
        <v>51</v>
      </c>
      <c r="T320" s="10" t="s">
        <v>51</v>
      </c>
      <c r="U320" s="209"/>
      <c r="V320" s="209"/>
      <c r="W320" s="209"/>
      <c r="X320" s="209"/>
      <c r="Y320" s="209"/>
      <c r="Z320" s="209"/>
      <c r="AA320" s="209"/>
      <c r="AB320" s="209"/>
      <c r="AC320" s="209"/>
      <c r="AD320" s="209"/>
      <c r="AE320" s="211" t="s">
        <v>6018</v>
      </c>
      <c r="AF320" s="212" t="s">
        <v>6019</v>
      </c>
      <c r="AG320" s="212" t="s">
        <v>6020</v>
      </c>
      <c r="AH320" s="212" t="s">
        <v>6021</v>
      </c>
      <c r="AI320" s="212">
        <v>9786087640</v>
      </c>
      <c r="AJ320" s="212" t="s">
        <v>4316</v>
      </c>
      <c r="AK320" s="212" t="s">
        <v>3834</v>
      </c>
      <c r="AL320" s="212" t="s">
        <v>1642</v>
      </c>
      <c r="AM320" s="209"/>
      <c r="AN320" s="209"/>
      <c r="AO320" s="209"/>
      <c r="AP320" s="252"/>
    </row>
    <row r="321" spans="1:42" ht="115.5" thickBot="1">
      <c r="A321">
        <v>43</v>
      </c>
      <c r="B321" s="210" t="s">
        <v>3820</v>
      </c>
      <c r="C321" s="270" t="s">
        <v>6022</v>
      </c>
      <c r="D321" s="209"/>
      <c r="E321" s="212" t="s">
        <v>3837</v>
      </c>
      <c r="F321" s="12" t="s">
        <v>699</v>
      </c>
      <c r="G321" s="237" t="s">
        <v>5778</v>
      </c>
      <c r="H321" s="238" t="s">
        <v>5779</v>
      </c>
      <c r="I321" s="214" t="s">
        <v>4691</v>
      </c>
      <c r="J321" s="214">
        <v>1</v>
      </c>
      <c r="K321" s="242" t="s">
        <v>6023</v>
      </c>
      <c r="L321" s="212">
        <v>7373584828</v>
      </c>
      <c r="M321" s="209"/>
      <c r="N321" s="209"/>
      <c r="O321" s="214">
        <v>58.833333333333336</v>
      </c>
      <c r="P321" s="209"/>
      <c r="Q321" s="211" t="s">
        <v>4914</v>
      </c>
      <c r="R321" s="10" t="s">
        <v>51</v>
      </c>
      <c r="S321" s="10" t="s">
        <v>51</v>
      </c>
      <c r="T321" s="10" t="s">
        <v>51</v>
      </c>
      <c r="U321" s="209"/>
      <c r="V321" s="209"/>
      <c r="W321" s="209"/>
      <c r="X321" s="209"/>
      <c r="Y321" s="209"/>
      <c r="Z321" s="209"/>
      <c r="AA321" s="209"/>
      <c r="AB321" s="209"/>
      <c r="AC321" s="209"/>
      <c r="AD321" s="209"/>
      <c r="AE321" s="211" t="s">
        <v>6024</v>
      </c>
      <c r="AF321" s="212" t="s">
        <v>6025</v>
      </c>
      <c r="AG321" s="212" t="s">
        <v>6026</v>
      </c>
      <c r="AH321" s="212" t="s">
        <v>6027</v>
      </c>
      <c r="AI321" s="212">
        <v>8122623569</v>
      </c>
      <c r="AJ321" s="212" t="s">
        <v>5181</v>
      </c>
      <c r="AK321" s="212" t="s">
        <v>3834</v>
      </c>
      <c r="AL321" s="212" t="s">
        <v>1642</v>
      </c>
      <c r="AM321" s="209"/>
      <c r="AN321" s="209"/>
      <c r="AO321" s="209"/>
      <c r="AP321" s="252"/>
    </row>
    <row r="322" spans="1:42" ht="153.75" thickBot="1">
      <c r="A322">
        <v>44</v>
      </c>
      <c r="B322" s="210" t="s">
        <v>3820</v>
      </c>
      <c r="C322" s="258" t="s">
        <v>6028</v>
      </c>
      <c r="D322" s="209"/>
      <c r="E322" s="259" t="s">
        <v>3837</v>
      </c>
      <c r="F322" s="12" t="s">
        <v>699</v>
      </c>
      <c r="G322" s="237" t="s">
        <v>5778</v>
      </c>
      <c r="H322" s="238" t="s">
        <v>5779</v>
      </c>
      <c r="I322" s="214" t="s">
        <v>4691</v>
      </c>
      <c r="J322" s="214">
        <v>1</v>
      </c>
      <c r="K322" s="255" t="s">
        <v>6029</v>
      </c>
      <c r="L322" s="259">
        <v>8826186278</v>
      </c>
      <c r="M322" s="209"/>
      <c r="N322" s="209"/>
      <c r="O322" s="214">
        <v>65.833333333333329</v>
      </c>
      <c r="P322" s="209"/>
      <c r="Q322" s="258" t="s">
        <v>3828</v>
      </c>
      <c r="R322" s="10" t="s">
        <v>51</v>
      </c>
      <c r="S322" s="10" t="s">
        <v>51</v>
      </c>
      <c r="T322" s="10" t="s">
        <v>51</v>
      </c>
      <c r="U322" s="209"/>
      <c r="V322" s="209"/>
      <c r="W322" s="209"/>
      <c r="X322" s="209"/>
      <c r="Y322" s="209"/>
      <c r="Z322" s="209"/>
      <c r="AA322" s="209"/>
      <c r="AB322" s="209"/>
      <c r="AC322" s="209"/>
      <c r="AD322" s="209"/>
      <c r="AE322" s="258" t="s">
        <v>6030</v>
      </c>
      <c r="AF322" s="259" t="s">
        <v>4389</v>
      </c>
      <c r="AG322" s="259" t="s">
        <v>6031</v>
      </c>
      <c r="AH322" s="259" t="s">
        <v>6032</v>
      </c>
      <c r="AI322" s="259">
        <v>9560343610</v>
      </c>
      <c r="AJ322" s="259" t="s">
        <v>6033</v>
      </c>
      <c r="AK322" s="259" t="s">
        <v>4925</v>
      </c>
      <c r="AL322" s="259" t="s">
        <v>1642</v>
      </c>
      <c r="AM322" s="209"/>
      <c r="AN322" s="209"/>
      <c r="AO322" s="209"/>
      <c r="AP322" s="252"/>
    </row>
    <row r="323" spans="1:42" ht="115.5" thickBot="1">
      <c r="A323">
        <v>45</v>
      </c>
      <c r="B323" s="210" t="s">
        <v>3820</v>
      </c>
      <c r="C323" s="211" t="s">
        <v>6034</v>
      </c>
      <c r="D323" s="209"/>
      <c r="E323" s="212" t="s">
        <v>3837</v>
      </c>
      <c r="F323" s="12" t="s">
        <v>699</v>
      </c>
      <c r="G323" s="237" t="s">
        <v>5778</v>
      </c>
      <c r="H323" s="238" t="s">
        <v>5779</v>
      </c>
      <c r="I323" s="214" t="s">
        <v>4691</v>
      </c>
      <c r="J323" s="214">
        <v>1</v>
      </c>
      <c r="K323" s="242" t="s">
        <v>6035</v>
      </c>
      <c r="L323" s="212">
        <v>8310863570</v>
      </c>
      <c r="M323" s="209"/>
      <c r="N323" s="209"/>
      <c r="O323" s="214">
        <v>72.2</v>
      </c>
      <c r="P323" s="209"/>
      <c r="Q323" s="211" t="s">
        <v>3828</v>
      </c>
      <c r="R323" s="10" t="s">
        <v>51</v>
      </c>
      <c r="S323" s="10" t="s">
        <v>51</v>
      </c>
      <c r="T323" s="10" t="s">
        <v>51</v>
      </c>
      <c r="U323" s="209"/>
      <c r="V323" s="209"/>
      <c r="W323" s="209"/>
      <c r="X323" s="209"/>
      <c r="Y323" s="209"/>
      <c r="Z323" s="209"/>
      <c r="AA323" s="209"/>
      <c r="AB323" s="209"/>
      <c r="AC323" s="209"/>
      <c r="AD323" s="209"/>
      <c r="AE323" s="211" t="s">
        <v>6036</v>
      </c>
      <c r="AF323" s="212" t="s">
        <v>4149</v>
      </c>
      <c r="AG323" s="212" t="s">
        <v>6037</v>
      </c>
      <c r="AH323" s="212" t="s">
        <v>6038</v>
      </c>
      <c r="AI323" s="212">
        <v>9738766694</v>
      </c>
      <c r="AJ323" s="212" t="s">
        <v>6039</v>
      </c>
      <c r="AK323" s="212" t="s">
        <v>3834</v>
      </c>
      <c r="AL323" s="212" t="s">
        <v>1642</v>
      </c>
      <c r="AM323" s="209"/>
      <c r="AN323" s="209"/>
      <c r="AO323" s="209"/>
      <c r="AP323" s="252"/>
    </row>
    <row r="324" spans="1:42" ht="153.75" thickBot="1">
      <c r="A324">
        <v>46</v>
      </c>
      <c r="B324" s="210" t="s">
        <v>3820</v>
      </c>
      <c r="C324" s="211" t="s">
        <v>6040</v>
      </c>
      <c r="D324" s="209"/>
      <c r="E324" s="212" t="s">
        <v>3823</v>
      </c>
      <c r="F324" s="12" t="s">
        <v>699</v>
      </c>
      <c r="G324" s="237" t="s">
        <v>5778</v>
      </c>
      <c r="H324" s="238" t="s">
        <v>5779</v>
      </c>
      <c r="I324" s="214" t="s">
        <v>4691</v>
      </c>
      <c r="J324" s="214">
        <v>1</v>
      </c>
      <c r="K324" s="242" t="s">
        <v>6041</v>
      </c>
      <c r="L324" s="212">
        <v>9160113888</v>
      </c>
      <c r="M324" s="209"/>
      <c r="N324" s="209"/>
      <c r="O324" s="214">
        <v>76.037735849056602</v>
      </c>
      <c r="P324" s="209"/>
      <c r="Q324" s="211" t="s">
        <v>4182</v>
      </c>
      <c r="R324" s="10" t="s">
        <v>51</v>
      </c>
      <c r="S324" s="10" t="s">
        <v>51</v>
      </c>
      <c r="T324" s="10" t="s">
        <v>51</v>
      </c>
      <c r="U324" s="209"/>
      <c r="V324" s="209"/>
      <c r="W324" s="209"/>
      <c r="X324" s="209"/>
      <c r="Y324" s="209"/>
      <c r="Z324" s="209"/>
      <c r="AA324" s="209"/>
      <c r="AB324" s="209"/>
      <c r="AC324" s="209"/>
      <c r="AD324" s="209"/>
      <c r="AE324" s="211" t="s">
        <v>6042</v>
      </c>
      <c r="AF324" s="212" t="s">
        <v>6043</v>
      </c>
      <c r="AG324" s="212" t="s">
        <v>6044</v>
      </c>
      <c r="AH324" s="212" t="s">
        <v>6045</v>
      </c>
      <c r="AI324" s="212"/>
      <c r="AJ324" s="212" t="s">
        <v>6046</v>
      </c>
      <c r="AK324" s="212" t="s">
        <v>3834</v>
      </c>
      <c r="AL324" s="212" t="s">
        <v>1642</v>
      </c>
      <c r="AM324" s="209"/>
      <c r="AN324" s="209"/>
      <c r="AO324" s="209"/>
      <c r="AP324" s="252"/>
    </row>
    <row r="325" spans="1:42" ht="141" thickBot="1">
      <c r="A325">
        <v>47</v>
      </c>
      <c r="B325" s="210" t="s">
        <v>3820</v>
      </c>
      <c r="C325" s="211" t="s">
        <v>6047</v>
      </c>
      <c r="D325" s="209"/>
      <c r="E325" s="212" t="s">
        <v>3837</v>
      </c>
      <c r="F325" s="12" t="s">
        <v>699</v>
      </c>
      <c r="G325" s="237" t="s">
        <v>5778</v>
      </c>
      <c r="H325" s="238" t="s">
        <v>5779</v>
      </c>
      <c r="I325" s="214" t="s">
        <v>4691</v>
      </c>
      <c r="J325" s="214">
        <v>1</v>
      </c>
      <c r="K325" s="242" t="s">
        <v>6048</v>
      </c>
      <c r="L325" s="212">
        <v>7095001226</v>
      </c>
      <c r="M325" s="209"/>
      <c r="N325" s="209"/>
      <c r="O325" s="214">
        <v>86.603773584905667</v>
      </c>
      <c r="P325" s="209"/>
      <c r="Q325" s="211" t="s">
        <v>4715</v>
      </c>
      <c r="R325" s="10" t="s">
        <v>51</v>
      </c>
      <c r="S325" s="10" t="s">
        <v>51</v>
      </c>
      <c r="T325" s="10" t="s">
        <v>51</v>
      </c>
      <c r="U325" s="209"/>
      <c r="V325" s="209"/>
      <c r="W325" s="209"/>
      <c r="X325" s="209"/>
      <c r="Y325" s="209"/>
      <c r="Z325" s="209"/>
      <c r="AA325" s="209"/>
      <c r="AB325" s="209"/>
      <c r="AC325" s="209"/>
      <c r="AD325" s="209"/>
      <c r="AE325" s="211" t="s">
        <v>6049</v>
      </c>
      <c r="AF325" s="212" t="s">
        <v>222</v>
      </c>
      <c r="AG325" s="212" t="s">
        <v>6050</v>
      </c>
      <c r="AH325" s="212" t="s">
        <v>6051</v>
      </c>
      <c r="AI325" s="212">
        <v>8331970003</v>
      </c>
      <c r="AJ325" s="212" t="s">
        <v>6052</v>
      </c>
      <c r="AK325" s="212" t="s">
        <v>4925</v>
      </c>
      <c r="AL325" s="212" t="s">
        <v>1642</v>
      </c>
      <c r="AM325" s="209"/>
      <c r="AN325" s="209"/>
      <c r="AO325" s="209"/>
      <c r="AP325" s="252"/>
    </row>
    <row r="326" spans="1:42" ht="90" thickBot="1">
      <c r="A326">
        <v>48</v>
      </c>
      <c r="B326" s="210" t="s">
        <v>3820</v>
      </c>
      <c r="C326" s="258" t="s">
        <v>6053</v>
      </c>
      <c r="D326" s="209"/>
      <c r="E326" s="254" t="s">
        <v>3823</v>
      </c>
      <c r="F326" s="12" t="s">
        <v>699</v>
      </c>
      <c r="G326" s="237" t="s">
        <v>5778</v>
      </c>
      <c r="H326" s="238" t="s">
        <v>5779</v>
      </c>
      <c r="I326" s="214" t="s">
        <v>4691</v>
      </c>
      <c r="J326" s="214">
        <v>1</v>
      </c>
      <c r="K326" s="255" t="s">
        <v>6054</v>
      </c>
      <c r="L326" s="254">
        <v>9620364921</v>
      </c>
      <c r="M326" s="209"/>
      <c r="N326" s="209"/>
      <c r="O326" s="214">
        <v>83.773584905660385</v>
      </c>
      <c r="P326" s="209"/>
      <c r="Q326" s="253" t="s">
        <v>4881</v>
      </c>
      <c r="R326" s="10" t="s">
        <v>51</v>
      </c>
      <c r="S326" s="10" t="s">
        <v>51</v>
      </c>
      <c r="T326" s="10" t="s">
        <v>51</v>
      </c>
      <c r="U326" s="209"/>
      <c r="V326" s="209"/>
      <c r="W326" s="209"/>
      <c r="X326" s="209"/>
      <c r="Y326" s="209"/>
      <c r="Z326" s="209"/>
      <c r="AA326" s="209"/>
      <c r="AB326" s="209"/>
      <c r="AC326" s="209"/>
      <c r="AD326" s="209"/>
      <c r="AE326" s="253" t="s">
        <v>6055</v>
      </c>
      <c r="AF326" s="254" t="s">
        <v>6056</v>
      </c>
      <c r="AG326" s="254" t="s">
        <v>6057</v>
      </c>
      <c r="AH326" s="254" t="s">
        <v>6058</v>
      </c>
      <c r="AI326" s="254" t="s">
        <v>4734</v>
      </c>
      <c r="AJ326" s="254" t="s">
        <v>5151</v>
      </c>
      <c r="AK326" s="254" t="s">
        <v>3912</v>
      </c>
      <c r="AL326" s="254" t="s">
        <v>1642</v>
      </c>
      <c r="AM326" s="209"/>
      <c r="AN326" s="209"/>
      <c r="AO326" s="209"/>
      <c r="AP326" s="252"/>
    </row>
    <row r="327" spans="1:42" ht="192" thickBot="1">
      <c r="A327">
        <v>49</v>
      </c>
      <c r="B327" s="210" t="s">
        <v>3820</v>
      </c>
      <c r="C327" s="211" t="s">
        <v>6059</v>
      </c>
      <c r="D327" s="209"/>
      <c r="E327" s="212" t="s">
        <v>3823</v>
      </c>
      <c r="F327" s="12" t="s">
        <v>699</v>
      </c>
      <c r="G327" s="237" t="s">
        <v>5778</v>
      </c>
      <c r="H327" s="238" t="s">
        <v>5779</v>
      </c>
      <c r="I327" s="214" t="s">
        <v>4691</v>
      </c>
      <c r="J327" s="214">
        <v>1</v>
      </c>
      <c r="K327" s="242" t="s">
        <v>6060</v>
      </c>
      <c r="L327" s="212">
        <v>9844019058</v>
      </c>
      <c r="M327" s="209"/>
      <c r="N327" s="209"/>
      <c r="O327" s="214">
        <v>69.666666666666671</v>
      </c>
      <c r="P327" s="209"/>
      <c r="Q327" s="211" t="s">
        <v>4545</v>
      </c>
      <c r="R327" s="10" t="s">
        <v>51</v>
      </c>
      <c r="S327" s="10" t="s">
        <v>51</v>
      </c>
      <c r="T327" s="10" t="s">
        <v>51</v>
      </c>
      <c r="U327" s="209"/>
      <c r="V327" s="209"/>
      <c r="W327" s="209"/>
      <c r="X327" s="209"/>
      <c r="Y327" s="209"/>
      <c r="Z327" s="209"/>
      <c r="AA327" s="209"/>
      <c r="AB327" s="209"/>
      <c r="AC327" s="209"/>
      <c r="AD327" s="209"/>
      <c r="AE327" s="211" t="s">
        <v>6061</v>
      </c>
      <c r="AF327" s="212" t="s">
        <v>6062</v>
      </c>
      <c r="AG327" s="212" t="s">
        <v>6063</v>
      </c>
      <c r="AH327" s="212" t="s">
        <v>6064</v>
      </c>
      <c r="AI327" s="212">
        <v>9844409572</v>
      </c>
      <c r="AJ327" s="212" t="s">
        <v>3939</v>
      </c>
      <c r="AK327" s="212" t="s">
        <v>3834</v>
      </c>
      <c r="AL327" s="212" t="s">
        <v>1642</v>
      </c>
      <c r="AM327" s="209"/>
      <c r="AN327" s="209"/>
      <c r="AO327" s="209"/>
      <c r="AP327" s="252"/>
    </row>
    <row r="328" spans="1:42" ht="102.75" thickBot="1">
      <c r="A328">
        <v>50</v>
      </c>
      <c r="B328" s="210" t="s">
        <v>3820</v>
      </c>
      <c r="C328" s="211" t="s">
        <v>6065</v>
      </c>
      <c r="D328" s="209"/>
      <c r="E328" s="212" t="s">
        <v>3823</v>
      </c>
      <c r="F328" s="12" t="s">
        <v>699</v>
      </c>
      <c r="G328" s="237" t="s">
        <v>5778</v>
      </c>
      <c r="H328" s="238" t="s">
        <v>5779</v>
      </c>
      <c r="I328" s="214" t="s">
        <v>4691</v>
      </c>
      <c r="J328" s="214">
        <v>1</v>
      </c>
      <c r="K328" s="242" t="s">
        <v>6066</v>
      </c>
      <c r="L328" s="212">
        <v>8090279609</v>
      </c>
      <c r="M328" s="209"/>
      <c r="N328" s="209"/>
      <c r="O328" s="214">
        <v>82.666666666666671</v>
      </c>
      <c r="P328" s="209"/>
      <c r="Q328" s="211" t="s">
        <v>5233</v>
      </c>
      <c r="R328" s="10" t="s">
        <v>51</v>
      </c>
      <c r="S328" s="10" t="s">
        <v>51</v>
      </c>
      <c r="T328" s="10" t="s">
        <v>51</v>
      </c>
      <c r="U328" s="209"/>
      <c r="V328" s="209"/>
      <c r="W328" s="209"/>
      <c r="X328" s="209"/>
      <c r="Y328" s="209"/>
      <c r="Z328" s="209"/>
      <c r="AA328" s="209"/>
      <c r="AB328" s="209"/>
      <c r="AC328" s="209"/>
      <c r="AD328" s="209"/>
      <c r="AE328" s="211" t="s">
        <v>6067</v>
      </c>
      <c r="AF328" s="212" t="s">
        <v>5235</v>
      </c>
      <c r="AG328" s="212" t="s">
        <v>6068</v>
      </c>
      <c r="AH328" s="212" t="s">
        <v>6069</v>
      </c>
      <c r="AI328" s="212">
        <v>9807316707</v>
      </c>
      <c r="AJ328" s="212" t="s">
        <v>6070</v>
      </c>
      <c r="AK328" s="212" t="s">
        <v>3834</v>
      </c>
      <c r="AL328" s="212" t="s">
        <v>1642</v>
      </c>
      <c r="AM328" s="209"/>
      <c r="AN328" s="209"/>
      <c r="AO328" s="209"/>
      <c r="AP328" s="252"/>
    </row>
    <row r="329" spans="1:42" ht="86.25" thickBot="1">
      <c r="A329">
        <v>51</v>
      </c>
      <c r="B329" s="210" t="s">
        <v>3820</v>
      </c>
      <c r="C329" s="211" t="s">
        <v>6071</v>
      </c>
      <c r="D329" s="209"/>
      <c r="E329" s="212" t="s">
        <v>3837</v>
      </c>
      <c r="F329" s="12" t="s">
        <v>699</v>
      </c>
      <c r="G329" s="237" t="s">
        <v>5778</v>
      </c>
      <c r="H329" s="238" t="s">
        <v>5779</v>
      </c>
      <c r="I329" s="214" t="s">
        <v>4691</v>
      </c>
      <c r="J329" s="214">
        <v>1</v>
      </c>
      <c r="K329" s="242" t="s">
        <v>6072</v>
      </c>
      <c r="L329" s="212">
        <v>9992740000</v>
      </c>
      <c r="M329" s="209"/>
      <c r="N329" s="209"/>
      <c r="O329" s="214">
        <v>57.199999999999996</v>
      </c>
      <c r="P329" s="209"/>
      <c r="Q329" s="211" t="s">
        <v>3828</v>
      </c>
      <c r="R329" s="10" t="s">
        <v>51</v>
      </c>
      <c r="S329" s="10" t="s">
        <v>51</v>
      </c>
      <c r="T329" s="10" t="s">
        <v>51</v>
      </c>
      <c r="U329" s="209"/>
      <c r="V329" s="209"/>
      <c r="W329" s="209"/>
      <c r="X329" s="209"/>
      <c r="Y329" s="209"/>
      <c r="Z329" s="209"/>
      <c r="AA329" s="209"/>
      <c r="AB329" s="209"/>
      <c r="AC329" s="209"/>
      <c r="AD329" s="209"/>
      <c r="AE329" s="211" t="s">
        <v>6073</v>
      </c>
      <c r="AF329" s="212" t="s">
        <v>174</v>
      </c>
      <c r="AG329" s="212" t="s">
        <v>6074</v>
      </c>
      <c r="AH329" s="212" t="s">
        <v>6075</v>
      </c>
      <c r="AI329" s="212" t="s">
        <v>6076</v>
      </c>
      <c r="AJ329" s="212" t="s">
        <v>4009</v>
      </c>
      <c r="AK329" s="212" t="s">
        <v>4009</v>
      </c>
      <c r="AL329" s="212" t="s">
        <v>1642</v>
      </c>
      <c r="AM329" s="209"/>
      <c r="AN329" s="209"/>
      <c r="AO329" s="209"/>
      <c r="AP329" s="252"/>
    </row>
    <row r="330" spans="1:42" ht="115.5" thickBot="1">
      <c r="A330">
        <v>52</v>
      </c>
      <c r="B330" s="210" t="s">
        <v>3820</v>
      </c>
      <c r="C330" s="211" t="s">
        <v>6077</v>
      </c>
      <c r="D330" s="209"/>
      <c r="E330" s="212" t="s">
        <v>3837</v>
      </c>
      <c r="F330" s="12" t="s">
        <v>699</v>
      </c>
      <c r="G330" s="237" t="s">
        <v>5778</v>
      </c>
      <c r="H330" s="238" t="s">
        <v>5779</v>
      </c>
      <c r="I330" s="214" t="s">
        <v>4691</v>
      </c>
      <c r="J330" s="214">
        <v>1</v>
      </c>
      <c r="K330" s="242" t="s">
        <v>6078</v>
      </c>
      <c r="L330" s="212">
        <v>9487246285</v>
      </c>
      <c r="M330" s="209"/>
      <c r="N330" s="209"/>
      <c r="O330" s="214">
        <v>74.599999999999994</v>
      </c>
      <c r="P330" s="209"/>
      <c r="Q330" s="211" t="s">
        <v>3828</v>
      </c>
      <c r="R330" s="10" t="s">
        <v>51</v>
      </c>
      <c r="S330" s="10" t="s">
        <v>51</v>
      </c>
      <c r="T330" s="10" t="s">
        <v>51</v>
      </c>
      <c r="U330" s="209"/>
      <c r="V330" s="209"/>
      <c r="W330" s="209"/>
      <c r="X330" s="209"/>
      <c r="Y330" s="209"/>
      <c r="Z330" s="209"/>
      <c r="AA330" s="209"/>
      <c r="AB330" s="209"/>
      <c r="AC330" s="209"/>
      <c r="AD330" s="209"/>
      <c r="AE330" s="211" t="s">
        <v>6079</v>
      </c>
      <c r="AF330" s="212" t="s">
        <v>6080</v>
      </c>
      <c r="AG330" s="212" t="s">
        <v>6081</v>
      </c>
      <c r="AH330" s="212" t="s">
        <v>6082</v>
      </c>
      <c r="AI330" s="212">
        <v>9491546285</v>
      </c>
      <c r="AJ330" s="212" t="s">
        <v>6083</v>
      </c>
      <c r="AK330" s="212" t="s">
        <v>3834</v>
      </c>
      <c r="AL330" s="212" t="s">
        <v>1642</v>
      </c>
      <c r="AM330" s="209"/>
      <c r="AN330" s="209"/>
      <c r="AO330" s="209"/>
      <c r="AP330" s="252"/>
    </row>
    <row r="331" spans="1:42" ht="115.5" thickBot="1">
      <c r="A331">
        <v>53</v>
      </c>
      <c r="B331" s="210" t="s">
        <v>3820</v>
      </c>
      <c r="C331" s="211" t="s">
        <v>6084</v>
      </c>
      <c r="D331" s="209"/>
      <c r="E331" s="212" t="s">
        <v>3823</v>
      </c>
      <c r="F331" s="12" t="s">
        <v>699</v>
      </c>
      <c r="G331" s="237" t="s">
        <v>5778</v>
      </c>
      <c r="H331" s="238" t="s">
        <v>5779</v>
      </c>
      <c r="I331" s="214" t="s">
        <v>4691</v>
      </c>
      <c r="J331" s="214">
        <v>1</v>
      </c>
      <c r="K331" s="242" t="s">
        <v>6085</v>
      </c>
      <c r="L331" s="212">
        <v>7022641235</v>
      </c>
      <c r="M331" s="209"/>
      <c r="N331" s="209"/>
      <c r="O331" s="214">
        <v>71.333333333333343</v>
      </c>
      <c r="P331" s="209"/>
      <c r="Q331" s="211" t="s">
        <v>4545</v>
      </c>
      <c r="R331" s="10" t="s">
        <v>51</v>
      </c>
      <c r="S331" s="10" t="s">
        <v>51</v>
      </c>
      <c r="T331" s="10" t="s">
        <v>51</v>
      </c>
      <c r="U331" s="209"/>
      <c r="V331" s="209"/>
      <c r="W331" s="209"/>
      <c r="X331" s="209"/>
      <c r="Y331" s="209"/>
      <c r="Z331" s="209"/>
      <c r="AA331" s="209"/>
      <c r="AB331" s="209"/>
      <c r="AC331" s="209"/>
      <c r="AD331" s="209"/>
      <c r="AE331" s="211" t="s">
        <v>6086</v>
      </c>
      <c r="AF331" s="212" t="s">
        <v>6087</v>
      </c>
      <c r="AG331" s="212" t="s">
        <v>6088</v>
      </c>
      <c r="AH331" s="212" t="s">
        <v>6089</v>
      </c>
      <c r="AI331" s="212">
        <v>9731319535</v>
      </c>
      <c r="AJ331" s="212" t="s">
        <v>3939</v>
      </c>
      <c r="AK331" s="212" t="s">
        <v>3834</v>
      </c>
      <c r="AL331" s="212" t="s">
        <v>1642</v>
      </c>
      <c r="AM331" s="209"/>
      <c r="AN331" s="209"/>
      <c r="AO331" s="209"/>
      <c r="AP331" s="252"/>
    </row>
    <row r="332" spans="1:42" ht="204.75" thickBot="1">
      <c r="A332">
        <v>54</v>
      </c>
      <c r="B332" s="210" t="s">
        <v>3820</v>
      </c>
      <c r="C332" s="211" t="s">
        <v>6090</v>
      </c>
      <c r="D332" s="209"/>
      <c r="E332" s="212" t="s">
        <v>3837</v>
      </c>
      <c r="F332" s="12" t="s">
        <v>699</v>
      </c>
      <c r="G332" s="237" t="s">
        <v>5778</v>
      </c>
      <c r="H332" s="238" t="s">
        <v>5779</v>
      </c>
      <c r="I332" s="214" t="s">
        <v>4691</v>
      </c>
      <c r="J332" s="214">
        <v>1</v>
      </c>
      <c r="K332" s="242" t="s">
        <v>6091</v>
      </c>
      <c r="L332" s="212">
        <v>7982395226</v>
      </c>
      <c r="M332" s="209"/>
      <c r="N332" s="209"/>
      <c r="O332" s="214">
        <v>71</v>
      </c>
      <c r="P332" s="209"/>
      <c r="Q332" s="211" t="s">
        <v>4991</v>
      </c>
      <c r="R332" s="10" t="s">
        <v>51</v>
      </c>
      <c r="S332" s="10" t="s">
        <v>51</v>
      </c>
      <c r="T332" s="10" t="s">
        <v>51</v>
      </c>
      <c r="U332" s="209"/>
      <c r="V332" s="209"/>
      <c r="W332" s="209"/>
      <c r="X332" s="209"/>
      <c r="Y332" s="209"/>
      <c r="Z332" s="209"/>
      <c r="AA332" s="209"/>
      <c r="AB332" s="209"/>
      <c r="AC332" s="209"/>
      <c r="AD332" s="209"/>
      <c r="AE332" s="211" t="s">
        <v>6092</v>
      </c>
      <c r="AF332" s="212" t="s">
        <v>6093</v>
      </c>
      <c r="AG332" s="212" t="s">
        <v>6094</v>
      </c>
      <c r="AH332" s="212" t="s">
        <v>6095</v>
      </c>
      <c r="AI332" s="212">
        <v>9873115644</v>
      </c>
      <c r="AJ332" s="212" t="s">
        <v>6052</v>
      </c>
      <c r="AK332" s="212" t="s">
        <v>4925</v>
      </c>
      <c r="AL332" s="212" t="s">
        <v>1642</v>
      </c>
      <c r="AM332" s="209"/>
      <c r="AN332" s="209"/>
      <c r="AO332" s="209"/>
      <c r="AP332" s="252"/>
    </row>
    <row r="333" spans="1:42" ht="141" thickBot="1">
      <c r="A333">
        <v>55</v>
      </c>
      <c r="B333" s="210" t="s">
        <v>3820</v>
      </c>
      <c r="C333" s="211" t="s">
        <v>6096</v>
      </c>
      <c r="D333" s="209"/>
      <c r="E333" s="212" t="s">
        <v>3823</v>
      </c>
      <c r="F333" s="12" t="s">
        <v>699</v>
      </c>
      <c r="G333" s="237" t="s">
        <v>5778</v>
      </c>
      <c r="H333" s="238" t="s">
        <v>5779</v>
      </c>
      <c r="I333" s="214" t="s">
        <v>4691</v>
      </c>
      <c r="J333" s="214">
        <v>1</v>
      </c>
      <c r="K333" s="242" t="s">
        <v>6097</v>
      </c>
      <c r="L333" s="212">
        <v>9849293401</v>
      </c>
      <c r="M333" s="209"/>
      <c r="N333" s="209"/>
      <c r="O333" s="214">
        <v>91.886792452830193</v>
      </c>
      <c r="P333" s="209"/>
      <c r="Q333" s="211" t="s">
        <v>4753</v>
      </c>
      <c r="R333" s="10" t="s">
        <v>51</v>
      </c>
      <c r="S333" s="10" t="s">
        <v>51</v>
      </c>
      <c r="T333" s="10" t="s">
        <v>51</v>
      </c>
      <c r="U333" s="209"/>
      <c r="V333" s="209"/>
      <c r="W333" s="209"/>
      <c r="X333" s="209"/>
      <c r="Y333" s="209"/>
      <c r="Z333" s="209"/>
      <c r="AA333" s="209"/>
      <c r="AB333" s="209"/>
      <c r="AC333" s="209"/>
      <c r="AD333" s="209"/>
      <c r="AE333" s="211" t="s">
        <v>6098</v>
      </c>
      <c r="AF333" s="212" t="s">
        <v>4439</v>
      </c>
      <c r="AG333" s="212" t="s">
        <v>6099</v>
      </c>
      <c r="AH333" s="212" t="s">
        <v>6100</v>
      </c>
      <c r="AI333" s="212">
        <v>7989487441</v>
      </c>
      <c r="AJ333" s="212" t="s">
        <v>3892</v>
      </c>
      <c r="AK333" s="212" t="s">
        <v>3834</v>
      </c>
      <c r="AL333" s="212" t="s">
        <v>1642</v>
      </c>
      <c r="AM333" s="209"/>
      <c r="AN333" s="209"/>
      <c r="AO333" s="209"/>
      <c r="AP333" s="252"/>
    </row>
    <row r="334" spans="1:42" ht="153.75" thickBot="1">
      <c r="A334">
        <v>56</v>
      </c>
      <c r="B334" s="210" t="s">
        <v>3820</v>
      </c>
      <c r="C334" s="211" t="s">
        <v>6101</v>
      </c>
      <c r="D334" s="209"/>
      <c r="E334" s="212" t="s">
        <v>3837</v>
      </c>
      <c r="F334" s="12" t="s">
        <v>699</v>
      </c>
      <c r="G334" s="237" t="s">
        <v>5778</v>
      </c>
      <c r="H334" s="238" t="s">
        <v>5779</v>
      </c>
      <c r="I334" s="214" t="s">
        <v>4691</v>
      </c>
      <c r="J334" s="214">
        <v>1</v>
      </c>
      <c r="K334" s="242" t="s">
        <v>6102</v>
      </c>
      <c r="L334" s="212">
        <v>7660095343</v>
      </c>
      <c r="M334" s="209"/>
      <c r="N334" s="209"/>
      <c r="O334" s="214">
        <v>83.584905660377359</v>
      </c>
      <c r="P334" s="209"/>
      <c r="Q334" s="211" t="s">
        <v>4753</v>
      </c>
      <c r="R334" s="10" t="s">
        <v>51</v>
      </c>
      <c r="S334" s="10" t="s">
        <v>51</v>
      </c>
      <c r="T334" s="10" t="s">
        <v>51</v>
      </c>
      <c r="U334" s="209"/>
      <c r="V334" s="209"/>
      <c r="W334" s="209"/>
      <c r="X334" s="209"/>
      <c r="Y334" s="209"/>
      <c r="Z334" s="209"/>
      <c r="AA334" s="209"/>
      <c r="AB334" s="209"/>
      <c r="AC334" s="209"/>
      <c r="AD334" s="209"/>
      <c r="AE334" s="211" t="s">
        <v>6103</v>
      </c>
      <c r="AF334" s="212" t="s">
        <v>1217</v>
      </c>
      <c r="AG334" s="212" t="s">
        <v>6104</v>
      </c>
      <c r="AH334" s="212" t="s">
        <v>6105</v>
      </c>
      <c r="AI334" s="212"/>
      <c r="AJ334" s="212" t="s">
        <v>4160</v>
      </c>
      <c r="AK334" s="212" t="s">
        <v>3834</v>
      </c>
      <c r="AL334" s="212" t="s">
        <v>1642</v>
      </c>
      <c r="AM334" s="209"/>
      <c r="AN334" s="209"/>
      <c r="AO334" s="209"/>
      <c r="AP334" s="252"/>
    </row>
    <row r="335" spans="1:42" ht="153.75" thickBot="1">
      <c r="A335">
        <v>57</v>
      </c>
      <c r="B335" s="210" t="s">
        <v>3820</v>
      </c>
      <c r="C335" s="211" t="s">
        <v>6106</v>
      </c>
      <c r="D335" s="209"/>
      <c r="E335" s="212" t="s">
        <v>3823</v>
      </c>
      <c r="F335" s="12" t="s">
        <v>699</v>
      </c>
      <c r="G335" s="237" t="s">
        <v>5778</v>
      </c>
      <c r="H335" s="238" t="s">
        <v>5779</v>
      </c>
      <c r="I335" s="214" t="s">
        <v>4691</v>
      </c>
      <c r="J335" s="214">
        <v>1</v>
      </c>
      <c r="K335" s="242" t="s">
        <v>6107</v>
      </c>
      <c r="L335" s="212"/>
      <c r="M335" s="209"/>
      <c r="N335" s="209"/>
      <c r="O335" s="214">
        <v>67</v>
      </c>
      <c r="P335" s="209"/>
      <c r="Q335" s="211" t="s">
        <v>3828</v>
      </c>
      <c r="R335" s="10" t="s">
        <v>51</v>
      </c>
      <c r="S335" s="10" t="s">
        <v>51</v>
      </c>
      <c r="T335" s="10" t="s">
        <v>51</v>
      </c>
      <c r="U335" s="209"/>
      <c r="V335" s="209"/>
      <c r="W335" s="209"/>
      <c r="X335" s="209"/>
      <c r="Y335" s="209"/>
      <c r="Z335" s="209"/>
      <c r="AA335" s="209"/>
      <c r="AB335" s="209"/>
      <c r="AC335" s="209"/>
      <c r="AD335" s="209"/>
      <c r="AE335" s="211" t="s">
        <v>6108</v>
      </c>
      <c r="AF335" s="212" t="s">
        <v>5594</v>
      </c>
      <c r="AG335" s="212" t="s">
        <v>6109</v>
      </c>
      <c r="AH335" s="212" t="s">
        <v>6110</v>
      </c>
      <c r="AI335" s="212">
        <v>9440433209</v>
      </c>
      <c r="AJ335" s="212" t="s">
        <v>4076</v>
      </c>
      <c r="AK335" s="212" t="s">
        <v>3834</v>
      </c>
      <c r="AL335" s="212" t="s">
        <v>1642</v>
      </c>
      <c r="AM335" s="209"/>
      <c r="AN335" s="209"/>
      <c r="AO335" s="209"/>
      <c r="AP335" s="252"/>
    </row>
    <row r="336" spans="1:42" ht="102.75" thickBot="1">
      <c r="A336">
        <v>58</v>
      </c>
      <c r="B336" s="210" t="s">
        <v>3820</v>
      </c>
      <c r="C336" s="211" t="s">
        <v>6111</v>
      </c>
      <c r="D336" s="209"/>
      <c r="E336" s="212" t="s">
        <v>3837</v>
      </c>
      <c r="F336" s="12" t="s">
        <v>699</v>
      </c>
      <c r="G336" s="237" t="s">
        <v>5778</v>
      </c>
      <c r="H336" s="238" t="s">
        <v>5779</v>
      </c>
      <c r="I336" s="214" t="s">
        <v>4691</v>
      </c>
      <c r="J336" s="214">
        <v>1</v>
      </c>
      <c r="K336" s="211" t="s">
        <v>4734</v>
      </c>
      <c r="L336" s="212">
        <v>9293941432</v>
      </c>
      <c r="M336" s="209"/>
      <c r="N336" s="209"/>
      <c r="O336" s="214">
        <v>92.64150943396227</v>
      </c>
      <c r="P336" s="209"/>
      <c r="Q336" s="258" t="s">
        <v>4753</v>
      </c>
      <c r="R336" s="10" t="s">
        <v>51</v>
      </c>
      <c r="S336" s="10" t="s">
        <v>51</v>
      </c>
      <c r="T336" s="10" t="s">
        <v>51</v>
      </c>
      <c r="U336" s="209"/>
      <c r="V336" s="209"/>
      <c r="W336" s="209"/>
      <c r="X336" s="209"/>
      <c r="Y336" s="209"/>
      <c r="Z336" s="209"/>
      <c r="AA336" s="209"/>
      <c r="AB336" s="209"/>
      <c r="AC336" s="209"/>
      <c r="AD336" s="209"/>
      <c r="AE336" s="211" t="s">
        <v>6112</v>
      </c>
      <c r="AF336" s="212" t="s">
        <v>1562</v>
      </c>
      <c r="AG336" s="212" t="s">
        <v>6113</v>
      </c>
      <c r="AH336" s="212" t="s">
        <v>6114</v>
      </c>
      <c r="AI336" s="212">
        <v>8985934531</v>
      </c>
      <c r="AJ336" s="212" t="s">
        <v>3939</v>
      </c>
      <c r="AK336" s="212" t="s">
        <v>3834</v>
      </c>
      <c r="AL336" s="212" t="s">
        <v>1642</v>
      </c>
      <c r="AM336" s="209"/>
      <c r="AN336" s="209"/>
      <c r="AO336" s="209"/>
      <c r="AP336" s="252"/>
    </row>
    <row r="337" spans="1:42" ht="115.5" thickBot="1">
      <c r="A337">
        <v>59</v>
      </c>
      <c r="B337" s="210" t="s">
        <v>3820</v>
      </c>
      <c r="C337" s="211" t="s">
        <v>6115</v>
      </c>
      <c r="D337" s="209"/>
      <c r="E337" s="212" t="s">
        <v>3837</v>
      </c>
      <c r="F337" s="12" t="s">
        <v>699</v>
      </c>
      <c r="G337" s="237" t="s">
        <v>5778</v>
      </c>
      <c r="H337" s="238" t="s">
        <v>5779</v>
      </c>
      <c r="I337" s="214" t="s">
        <v>4691</v>
      </c>
      <c r="J337" s="214">
        <v>1</v>
      </c>
      <c r="K337" s="242" t="s">
        <v>6116</v>
      </c>
      <c r="L337" s="212">
        <v>7095115641</v>
      </c>
      <c r="M337" s="209"/>
      <c r="N337" s="209"/>
      <c r="O337" s="214">
        <v>95.283018867924525</v>
      </c>
      <c r="P337" s="209"/>
      <c r="Q337" s="258" t="s">
        <v>4753</v>
      </c>
      <c r="R337" s="10" t="s">
        <v>51</v>
      </c>
      <c r="S337" s="10" t="s">
        <v>51</v>
      </c>
      <c r="T337" s="10" t="s">
        <v>51</v>
      </c>
      <c r="U337" s="209"/>
      <c r="V337" s="209"/>
      <c r="W337" s="209"/>
      <c r="X337" s="209"/>
      <c r="Y337" s="209"/>
      <c r="Z337" s="209"/>
      <c r="AA337" s="209"/>
      <c r="AB337" s="209"/>
      <c r="AC337" s="209"/>
      <c r="AD337" s="209"/>
      <c r="AE337" s="211" t="s">
        <v>5936</v>
      </c>
      <c r="AF337" s="212" t="s">
        <v>6117</v>
      </c>
      <c r="AG337" s="212" t="s">
        <v>6118</v>
      </c>
      <c r="AH337" s="212" t="s">
        <v>6119</v>
      </c>
      <c r="AI337" s="212">
        <v>8897167432</v>
      </c>
      <c r="AJ337" s="212" t="s">
        <v>4076</v>
      </c>
      <c r="AK337" s="212" t="s">
        <v>3834</v>
      </c>
      <c r="AL337" s="212" t="s">
        <v>1642</v>
      </c>
      <c r="AM337" s="209"/>
      <c r="AN337" s="209"/>
      <c r="AO337" s="209"/>
      <c r="AP337" s="252"/>
    </row>
    <row r="338" spans="1:42" ht="204.75" thickBot="1">
      <c r="A338">
        <v>60</v>
      </c>
      <c r="B338" s="210" t="s">
        <v>3820</v>
      </c>
      <c r="C338" s="211" t="s">
        <v>6120</v>
      </c>
      <c r="D338" s="209"/>
      <c r="E338" s="212" t="s">
        <v>3823</v>
      </c>
      <c r="F338" s="12" t="s">
        <v>699</v>
      </c>
      <c r="G338" s="237" t="s">
        <v>5778</v>
      </c>
      <c r="H338" s="238" t="s">
        <v>5779</v>
      </c>
      <c r="I338" s="214" t="s">
        <v>4691</v>
      </c>
      <c r="J338" s="214">
        <v>1</v>
      </c>
      <c r="K338" s="242" t="s">
        <v>6121</v>
      </c>
      <c r="L338" s="212">
        <v>9491904159</v>
      </c>
      <c r="M338" s="209"/>
      <c r="N338" s="209"/>
      <c r="O338" s="214">
        <v>98.301886792452834</v>
      </c>
      <c r="P338" s="209"/>
      <c r="Q338" s="258" t="s">
        <v>4753</v>
      </c>
      <c r="R338" s="10" t="s">
        <v>51</v>
      </c>
      <c r="S338" s="10" t="s">
        <v>51</v>
      </c>
      <c r="T338" s="10" t="s">
        <v>51</v>
      </c>
      <c r="U338" s="209"/>
      <c r="V338" s="209"/>
      <c r="W338" s="209"/>
      <c r="X338" s="209"/>
      <c r="Y338" s="209"/>
      <c r="Z338" s="209"/>
      <c r="AA338" s="209"/>
      <c r="AB338" s="209"/>
      <c r="AC338" s="209"/>
      <c r="AD338" s="209"/>
      <c r="AE338" s="211" t="s">
        <v>6122</v>
      </c>
      <c r="AF338" s="212" t="s">
        <v>6123</v>
      </c>
      <c r="AG338" s="212" t="s">
        <v>6124</v>
      </c>
      <c r="AH338" s="212" t="s">
        <v>6125</v>
      </c>
      <c r="AI338" s="212">
        <v>9440431833</v>
      </c>
      <c r="AJ338" s="212" t="s">
        <v>6126</v>
      </c>
      <c r="AK338" s="212" t="s">
        <v>3834</v>
      </c>
      <c r="AL338" s="212" t="s">
        <v>1642</v>
      </c>
      <c r="AM338" s="209"/>
      <c r="AN338" s="209"/>
      <c r="AO338" s="209"/>
      <c r="AP338" s="252"/>
    </row>
    <row r="339" spans="1:42" ht="153.75" thickBot="1">
      <c r="A339">
        <v>61</v>
      </c>
      <c r="B339" s="210" t="s">
        <v>3820</v>
      </c>
      <c r="C339" s="211" t="s">
        <v>6127</v>
      </c>
      <c r="D339" s="209"/>
      <c r="E339" s="212" t="s">
        <v>3837</v>
      </c>
      <c r="F339" s="12" t="s">
        <v>699</v>
      </c>
      <c r="G339" s="237" t="s">
        <v>5778</v>
      </c>
      <c r="H339" s="238" t="s">
        <v>5779</v>
      </c>
      <c r="I339" s="214" t="s">
        <v>4691</v>
      </c>
      <c r="J339" s="214">
        <v>1</v>
      </c>
      <c r="K339" s="242" t="s">
        <v>6128</v>
      </c>
      <c r="L339" s="212">
        <v>7032638558</v>
      </c>
      <c r="M339" s="209"/>
      <c r="N339" s="209"/>
      <c r="O339" s="214">
        <v>59.4</v>
      </c>
      <c r="P339" s="209"/>
      <c r="Q339" s="211" t="s">
        <v>3828</v>
      </c>
      <c r="R339" s="10" t="s">
        <v>51</v>
      </c>
      <c r="S339" s="10" t="s">
        <v>51</v>
      </c>
      <c r="T339" s="10" t="s">
        <v>51</v>
      </c>
      <c r="U339" s="209"/>
      <c r="V339" s="209"/>
      <c r="W339" s="209"/>
      <c r="X339" s="209"/>
      <c r="Y339" s="209"/>
      <c r="Z339" s="209"/>
      <c r="AA339" s="209"/>
      <c r="AB339" s="209"/>
      <c r="AC339" s="209"/>
      <c r="AD339" s="209"/>
      <c r="AE339" s="211" t="s">
        <v>6129</v>
      </c>
      <c r="AF339" s="212" t="s">
        <v>6130</v>
      </c>
      <c r="AG339" s="212" t="s">
        <v>6131</v>
      </c>
      <c r="AH339" s="212" t="s">
        <v>6132</v>
      </c>
      <c r="AI339" s="212">
        <v>9848254040</v>
      </c>
      <c r="AJ339" s="212" t="s">
        <v>4785</v>
      </c>
      <c r="AK339" s="212" t="s">
        <v>3834</v>
      </c>
      <c r="AL339" s="212" t="s">
        <v>1642</v>
      </c>
      <c r="AM339" s="209"/>
      <c r="AN339" s="209"/>
      <c r="AO339" s="209"/>
      <c r="AP339" s="252"/>
    </row>
    <row r="340" spans="1:42" ht="102.75" thickBot="1">
      <c r="A340">
        <v>62</v>
      </c>
      <c r="B340" s="210" t="s">
        <v>3820</v>
      </c>
      <c r="C340" s="253" t="s">
        <v>6133</v>
      </c>
      <c r="D340" s="209"/>
      <c r="E340" s="254" t="s">
        <v>3823</v>
      </c>
      <c r="F340" s="12" t="s">
        <v>699</v>
      </c>
      <c r="G340" s="237" t="s">
        <v>5778</v>
      </c>
      <c r="H340" s="238" t="s">
        <v>5779</v>
      </c>
      <c r="I340" s="214" t="s">
        <v>4691</v>
      </c>
      <c r="J340" s="214">
        <v>1</v>
      </c>
      <c r="K340" s="255" t="s">
        <v>6134</v>
      </c>
      <c r="L340" s="254">
        <v>7022047778</v>
      </c>
      <c r="M340" s="209"/>
      <c r="N340" s="209"/>
      <c r="O340" s="214">
        <v>92.333333333333329</v>
      </c>
      <c r="P340" s="209"/>
      <c r="Q340" s="258" t="s">
        <v>4902</v>
      </c>
      <c r="R340" s="10" t="s">
        <v>51</v>
      </c>
      <c r="S340" s="10" t="s">
        <v>51</v>
      </c>
      <c r="T340" s="10" t="s">
        <v>51</v>
      </c>
      <c r="U340" s="209"/>
      <c r="V340" s="209"/>
      <c r="W340" s="209"/>
      <c r="X340" s="209"/>
      <c r="Y340" s="209"/>
      <c r="Z340" s="209"/>
      <c r="AA340" s="209"/>
      <c r="AB340" s="209"/>
      <c r="AC340" s="209"/>
      <c r="AD340" s="209"/>
      <c r="AE340" s="253" t="s">
        <v>6135</v>
      </c>
      <c r="AF340" s="254" t="s">
        <v>6136</v>
      </c>
      <c r="AG340" s="254" t="s">
        <v>6137</v>
      </c>
      <c r="AH340" s="254" t="s">
        <v>6138</v>
      </c>
      <c r="AI340" s="254">
        <v>9731943416</v>
      </c>
      <c r="AJ340" s="254" t="s">
        <v>3902</v>
      </c>
      <c r="AK340" s="254" t="s">
        <v>3834</v>
      </c>
      <c r="AL340" s="254" t="s">
        <v>1642</v>
      </c>
      <c r="AM340" s="209"/>
      <c r="AN340" s="209"/>
      <c r="AO340" s="209"/>
      <c r="AP340" s="252"/>
    </row>
    <row r="341" spans="1:42" ht="86.25" thickBot="1">
      <c r="A341">
        <v>63</v>
      </c>
      <c r="B341" s="210" t="s">
        <v>3820</v>
      </c>
      <c r="C341" t="s">
        <v>6139</v>
      </c>
      <c r="E341" t="s">
        <v>4827</v>
      </c>
      <c r="F341" s="12" t="s">
        <v>699</v>
      </c>
      <c r="G341" s="237" t="s">
        <v>5778</v>
      </c>
      <c r="H341" s="238" t="s">
        <v>5779</v>
      </c>
      <c r="I341" s="271" t="s">
        <v>4691</v>
      </c>
      <c r="J341" s="271">
        <v>1</v>
      </c>
      <c r="K341" s="274" t="s">
        <v>6140</v>
      </c>
      <c r="L341">
        <v>8106759305</v>
      </c>
      <c r="O341" s="271">
        <v>95.094339622641513</v>
      </c>
      <c r="Q341" t="s">
        <v>4715</v>
      </c>
      <c r="R341" s="10" t="s">
        <v>51</v>
      </c>
      <c r="S341" s="10" t="s">
        <v>51</v>
      </c>
      <c r="T341" s="10" t="s">
        <v>51</v>
      </c>
      <c r="AE341" t="s">
        <v>6141</v>
      </c>
      <c r="AF341" t="s">
        <v>6142</v>
      </c>
      <c r="AG341" t="s">
        <v>6143</v>
      </c>
      <c r="AH341" t="s">
        <v>6144</v>
      </c>
      <c r="AJ341" t="s">
        <v>3863</v>
      </c>
      <c r="AK341" t="s">
        <v>3834</v>
      </c>
      <c r="AL341" t="s">
        <v>1642</v>
      </c>
    </row>
  </sheetData>
  <dataValidations count="1">
    <dataValidation type="list" allowBlank="1" sqref="G51:G163">
      <formula1>#VALUE!</formula1>
    </dataValidation>
  </dataValidations>
  <hyperlinks>
    <hyperlink ref="J164" r:id="rId1" display="mailto:alifard.ivwasiq@gmail.com"/>
    <hyperlink ref="J3" r:id="rId2" display="mailto:shabbirsqthalia@gmail.com"/>
    <hyperlink ref="J279" r:id="rId3" display="savitha0726@gmail.com"/>
    <hyperlink ref="J278" r:id="rId4" display="mjainashish@gmail.com"/>
    <hyperlink ref="J230" r:id="rId5" display="sanjanajadhav321@gmail.com"/>
    <hyperlink ref="J229" r:id="rId6" display="PAVITRAKSWAMY@GMAIL.COM"/>
    <hyperlink ref="J49" r:id="rId7" display="mailto:adibinsur@gmail.com"/>
    <hyperlink ref="J4" r:id="rId8" display="mailto:akash.k1997@gmail.com"/>
    <hyperlink ref="J77" r:id="rId9" display="mailto:akash.k1997@gmail.com"/>
    <hyperlink ref="J78" r:id="rId10" display="mailto:akshayjain86703@gmail.com"/>
    <hyperlink ref="J79" r:id="rId11" display="mailto:amanbilwadiya@gmail.com"/>
    <hyperlink ref="J50" r:id="rId12" display="mailto:ajindal17@gmail.com"/>
    <hyperlink ref="J80" r:id="rId13" display="mailto:anaghasrinath@gmail.com"/>
    <hyperlink ref="J52" r:id="rId14" display="mailto:anthonyrahul1997@gmail.com"/>
    <hyperlink ref="J81" r:id="rId15" display="mailto:chandar1100@gmail.com"/>
    <hyperlink ref="J53" r:id="rId16" display="mailto:arjunan25@gmail.com"/>
    <hyperlink ref="J2" r:id="rId17" display="mailto:djmusicacester@gmail.com"/>
    <hyperlink ref="J84" r:id="rId18" display="mailto:chandraprakash9999@gmail.com"/>
    <hyperlink ref="J85" r:id="rId19" display="mailto:deepakrajpurohit500@gmail.com"/>
    <hyperlink ref="J86" r:id="rId20" display="mailto:deepthi_gulecha@yahoo.in"/>
    <hyperlink ref="J87" r:id="rId21" display="mailto:deveshalecha@gmail.com"/>
    <hyperlink ref="J54" r:id="rId22" display="mailto:hudaifhdf3@gmail.com"/>
    <hyperlink ref="J55" r:id="rId23" display="mailto:saqlain.ahmed97@gmail.com"/>
    <hyperlink ref="J88" r:id="rId24" display="mailto:sufi.4083@gmail.com"/>
    <hyperlink ref="J56" r:id="rId25" display="mailto:jishnupv@rocketmail.com"/>
    <hyperlink ref="J57" r:id="rId26" display="mailto:robinrajan75@gmail.com"/>
    <hyperlink ref="J58" r:id="rId27" display="mailto:jhalaniglass@gmail.com"/>
    <hyperlink ref="J13" r:id="rId28" display="mailto:kram4354@gmail.com"/>
    <hyperlink ref="J59" r:id="rId29" display="mailto:madhurenunath@gmail.com"/>
    <hyperlink ref="J90" r:id="rId30" display="mailto:ateeq3567@gmail.com"/>
    <hyperlink ref="J91" r:id="rId31" display="mailto:shafiqmohammed182@gmail.com"/>
    <hyperlink ref="J60" r:id="rId32" display="mailto:kittu983@gmail.com"/>
    <hyperlink ref="J40" r:id="rId33" display="mailto:arjunprakash8118@gmail.com"/>
    <hyperlink ref="J28" r:id="rId34" display="mailto:jonwin96@gmail.com"/>
    <hyperlink ref="J30" r:id="rId35" display="mailto:deepakbhulani@gmail.com"/>
    <hyperlink ref="J6" r:id="rId36" display="mailto:amzy_rockks@hotmail.com"/>
    <hyperlink ref="J41" r:id="rId37" display="mailto:bhaskarfoxy@gmail.com"/>
    <hyperlink ref="J29" r:id="rId38" display="mailto:faizanmohdd10@gmail.com"/>
    <hyperlink ref="J89" r:id="rId39" display="mailto:mj.millu33_s@yahoo.com"/>
    <hyperlink ref="J51" r:id="rId40" display="mailto:RAMESHPA01@gmail.com"/>
    <hyperlink ref="J99" r:id="rId41" display="mailto:velvelayudhan@gmail.com"/>
    <hyperlink ref="J98" r:id="rId42" display="mailto:sampatprasad34@gmail.com"/>
    <hyperlink ref="J26" r:id="rId43" display="mailto:chiragi221@gmail.com"/>
    <hyperlink ref="J12" r:id="rId44" display="mailto:kiran661reddy@gmail.com"/>
    <hyperlink ref="J11" r:id="rId45" display="mailto:kkatto95@gmail.com"/>
    <hyperlink ref="J17" r:id="rId46" display="mailto:seftikhari@gmail.com"/>
    <hyperlink ref="J10" r:id="rId47" display="mailto:h.eftikhai@gmail.com"/>
    <hyperlink ref="J8" r:id="rId48" display="mailto:hajar.qaimy2@gmail.com"/>
    <hyperlink ref="J61" r:id="rId49" display="mailto:nick10messi@gmail.com"/>
    <hyperlink ref="J92" r:id="rId50" display="mailto:hiitspankajpatel@gmail.com"/>
    <hyperlink ref="J62" r:id="rId51" display="mailto:RATHODPRANAY12@GMAIL.COM"/>
    <hyperlink ref="J63" r:id="rId52" display="mailto:5lannytorres@gmail.com"/>
    <hyperlink ref="J94" r:id="rId53" display="mailto:ahulrdj23@gmail.com"/>
    <hyperlink ref="J95" r:id="rId54" display="mailto:rajvora24@gmail.com"/>
    <hyperlink ref="J64" r:id="rId55" display="mailto:raj.shekar360@gmail.com"/>
    <hyperlink ref="J65" r:id="rId56" display="mailto:prabhakar.bl@rediffmail.com"/>
    <hyperlink ref="J96" r:id="rId57" display="mailto:rajka1974@gmail.com"/>
    <hyperlink ref="J32" r:id="rId58" display="mailto:ankush98reddy@icloud.com"/>
    <hyperlink ref="J66" r:id="rId59" display="mailto:SULICHISHTY@HMAIL.COM"/>
    <hyperlink ref="J97" r:id="rId60" display="mailto:sbfrds@gmail.com"/>
    <hyperlink ref="J18" r:id="rId61" display="mailto:safi.brice@gmail.com"/>
    <hyperlink ref="J19" r:id="rId62" display="mailto:said.jaincollege@gmail.com"/>
    <hyperlink ref="J67" r:id="rId63" display="mailto:sankriti2304@gmail.com"/>
    <hyperlink ref="J68" r:id="rId64" display="mailto:satyam.tri01@gmail.com"/>
    <hyperlink ref="J100" r:id="rId65" display="mailto:shahabkingkhan@gmail.com"/>
    <hyperlink ref="J69" r:id="rId66" display="mailto:rcbshivam15@gmail.com"/>
    <hyperlink ref="J21" r:id="rId67" display="mailto:shre1526@gmail.com"/>
    <hyperlink ref="J70" r:id="rId68" display="mailto:shubhamkr696@gmail.com"/>
    <hyperlink ref="J101" r:id="rId69" display="mailto:shubhamvarma333@gmail.com"/>
    <hyperlink ref="J35" r:id="rId70" display="mailto:sindhoora.sadananda@gmail.com"/>
    <hyperlink ref="J71" r:id="rId71" display="mailto:sowgandhikh@gmail.com"/>
    <hyperlink ref="J72" r:id="rId72" display="mailto:smtsaha0727@gmal.com"/>
    <hyperlink ref="J36" r:id="rId73" display="mailto:sumukhkamdur@gmail.com"/>
    <hyperlink ref="J73" r:id="rId74" display="mailto:susantabanik123@gmail.com"/>
    <hyperlink ref="J74" r:id="rId75" display="mailto:tskrishna11@gmail.com"/>
    <hyperlink ref="J47" r:id="rId76" display="mailto:vijayalakshmiblore@gmail.com"/>
    <hyperlink ref="J75" r:id="rId77" display="mailto:prof.anilanal@gmail.com"/>
    <hyperlink ref="J76" r:id="rId78" display="mailto:valentina_14tennis@gmail.com"/>
    <hyperlink ref="J24" r:id="rId79" display="mailto:wahidullah.zahid2015@gmail.com"/>
    <hyperlink ref="J38" r:id="rId80" display="mailto:zainabhusain786@gmail.com"/>
    <hyperlink ref="J46" r:id="rId81" display="mailto:sabafathima787@gmail.com"/>
    <hyperlink ref="J16" r:id="rId82" display="mailto:mehrotrarishab01@gmail.com"/>
    <hyperlink ref="J34" r:id="rId83" display="mailto:shraddhu90@gmail.com"/>
    <hyperlink ref="J44" r:id="rId84" display="mailto:dr_sadashiva@yahoo.co.in"/>
    <hyperlink ref="J82" r:id="rId85" display="mailto:samdariyaayush@gmail.com"/>
    <hyperlink ref="J102" r:id="rId86" display="mailto:sunidhisharma1997@gmail.com"/>
    <hyperlink ref="J23" r:id="rId87" display="mailto:giririnjarapu@gmail.com"/>
    <hyperlink ref="J48" r:id="rId88" display="mailto:adiljahangeer5@yahoo.com"/>
    <hyperlink ref="J93" r:id="rId89" display="mailto:rahulkothari2897@gmail.com"/>
    <hyperlink ref="J43" r:id="rId90" display="mailto:NITHYANANDA40@YMAIL.COM"/>
    <hyperlink ref="J25" r:id="rId91" display="mailto:AMNSHA9@GMAIL.COM"/>
    <hyperlink ref="J42" r:id="rId92" display="mailto:MEGHANASHINDE96@GMAIL.COM"/>
    <hyperlink ref="J45" r:id="rId93" display="mailto:SHASHANKBANGALURU97@GMAIL.COM"/>
    <hyperlink ref="J37" r:id="rId94" display="mailto:CALPAARJUN@HOTMAIL.COM"/>
    <hyperlink ref="J39" r:id="rId95" display="mailto:BABITHAREDDY1970@GMAIL.COM"/>
    <hyperlink ref="J9" r:id="rId96" display="mailto:HASHIRHASSAN555@GMAIL.COM"/>
    <hyperlink ref="J27" r:id="rId97" display="mailto:hussainjamali786@gmail.com"/>
    <hyperlink ref="J22" r:id="rId98" display="mailto:shreyanshluniya123@gmail.com"/>
    <hyperlink ref="U238" r:id="rId99" display="http://b.com/"/>
    <hyperlink ref="K118" r:id="rId100"/>
    <hyperlink ref="K130" r:id="rId101"/>
    <hyperlink ref="K125" r:id="rId102"/>
    <hyperlink ref="K124" r:id="rId103"/>
    <hyperlink ref="K133" r:id="rId104"/>
    <hyperlink ref="K103" r:id="rId105"/>
    <hyperlink ref="K106" r:id="rId106"/>
    <hyperlink ref="K152" r:id="rId107"/>
    <hyperlink ref="K148" r:id="rId108"/>
    <hyperlink ref="K111" r:id="rId109"/>
    <hyperlink ref="K132" r:id="rId110"/>
    <hyperlink ref="K144" r:id="rId111"/>
    <hyperlink ref="K153" r:id="rId112"/>
    <hyperlink ref="K128" r:id="rId113"/>
    <hyperlink ref="K140" r:id="rId114"/>
    <hyperlink ref="K121" r:id="rId115"/>
    <hyperlink ref="K142" r:id="rId116"/>
    <hyperlink ref="K137" r:id="rId117"/>
    <hyperlink ref="K160" r:id="rId118"/>
    <hyperlink ref="K161" r:id="rId119"/>
    <hyperlink ref="K141" r:id="rId120"/>
    <hyperlink ref="K150" r:id="rId121"/>
    <hyperlink ref="K151" r:id="rId122"/>
    <hyperlink ref="K139" r:id="rId123"/>
    <hyperlink ref="K138" r:id="rId124"/>
    <hyperlink ref="K122" r:id="rId125"/>
    <hyperlink ref="K105" r:id="rId126"/>
    <hyperlink ref="K116" r:id="rId127"/>
    <hyperlink ref="K162" r:id="rId128"/>
    <hyperlink ref="K102" r:id="rId129"/>
    <hyperlink ref="K115" r:id="rId130"/>
    <hyperlink ref="K123" r:id="rId131"/>
    <hyperlink ref="K158" r:id="rId132"/>
    <hyperlink ref="K163" r:id="rId133"/>
    <hyperlink ref="K109" r:id="rId134"/>
    <hyperlink ref="K155" r:id="rId135"/>
    <hyperlink ref="K110" r:id="rId136"/>
    <hyperlink ref="K112" r:id="rId137"/>
    <hyperlink ref="K117" r:id="rId138"/>
    <hyperlink ref="K129" r:id="rId139"/>
    <hyperlink ref="K107" r:id="rId140"/>
    <hyperlink ref="K134" r:id="rId141"/>
    <hyperlink ref="K104" r:id="rId142"/>
    <hyperlink ref="K131" r:id="rId143"/>
    <hyperlink ref="K157" r:id="rId144"/>
    <hyperlink ref="K156" r:id="rId145"/>
    <hyperlink ref="K149" r:id="rId146"/>
    <hyperlink ref="K126" r:id="rId147"/>
    <hyperlink ref="K136" r:id="rId148"/>
    <hyperlink ref="K135" r:id="rId149"/>
    <hyperlink ref="K143" r:id="rId150"/>
    <hyperlink ref="K159" r:id="rId151" display="venugopalerisetty@gmail.com"/>
    <hyperlink ref="K147" r:id="rId152"/>
    <hyperlink ref="K154" r:id="rId153"/>
    <hyperlink ref="K113" r:id="rId154"/>
    <hyperlink ref="K145" r:id="rId155"/>
    <hyperlink ref="J103" r:id="rId156" display="mailto:sunidhisharma1997@gmail.com"/>
    <hyperlink ref="J104" r:id="rId157" display="mailto:sunidhisharma1997@gmail.com"/>
    <hyperlink ref="J105" r:id="rId158" display="mailto:sunidhisharma1997@gmail.com"/>
    <hyperlink ref="J106" r:id="rId159" display="mailto:sunidhisharma1997@gmail.com"/>
    <hyperlink ref="J110" r:id="rId160" display="mailto:sunidhisharma1997@gmail.com"/>
    <hyperlink ref="J114" r:id="rId161" display="mailto:sunidhisharma1997@gmail.com"/>
    <hyperlink ref="J118" r:id="rId162" display="mailto:sunidhisharma1997@gmail.com"/>
    <hyperlink ref="J122" r:id="rId163" display="mailto:sunidhisharma1997@gmail.com"/>
    <hyperlink ref="J126" r:id="rId164" display="mailto:sunidhisharma1997@gmail.com"/>
    <hyperlink ref="J130" r:id="rId165" display="mailto:sunidhisharma1997@gmail.com"/>
    <hyperlink ref="J134" r:id="rId166" display="mailto:sunidhisharma1997@gmail.com"/>
    <hyperlink ref="J138" r:id="rId167" display="mailto:sunidhisharma1997@gmail.com"/>
    <hyperlink ref="J142" r:id="rId168" display="mailto:sunidhisharma1997@gmail.com"/>
    <hyperlink ref="J146" r:id="rId169" display="mailto:sunidhisharma1997@gmail.com"/>
    <hyperlink ref="J150" r:id="rId170" display="mailto:sunidhisharma1997@gmail.com"/>
    <hyperlink ref="J154" r:id="rId171" display="mailto:sunidhisharma1997@gmail.com"/>
    <hyperlink ref="J158" r:id="rId172" display="mailto:sunidhisharma1997@gmail.com"/>
    <hyperlink ref="J162" r:id="rId173" display="mailto:sunidhisharma1997@gmail.com"/>
    <hyperlink ref="J107" r:id="rId174" display="mailto:sunidhisharma1997@gmail.com"/>
    <hyperlink ref="J111" r:id="rId175" display="mailto:sunidhisharma1997@gmail.com"/>
    <hyperlink ref="J115" r:id="rId176" display="mailto:sunidhisharma1997@gmail.com"/>
    <hyperlink ref="J119" r:id="rId177" display="mailto:sunidhisharma1997@gmail.com"/>
    <hyperlink ref="J123" r:id="rId178" display="mailto:sunidhisharma1997@gmail.com"/>
    <hyperlink ref="J127" r:id="rId179" display="mailto:sunidhisharma1997@gmail.com"/>
    <hyperlink ref="J131" r:id="rId180" display="mailto:sunidhisharma1997@gmail.com"/>
    <hyperlink ref="J135" r:id="rId181" display="mailto:sunidhisharma1997@gmail.com"/>
    <hyperlink ref="J139" r:id="rId182" display="mailto:sunidhisharma1997@gmail.com"/>
    <hyperlink ref="J143" r:id="rId183" display="mailto:sunidhisharma1997@gmail.com"/>
    <hyperlink ref="J147" r:id="rId184" display="mailto:sunidhisharma1997@gmail.com"/>
    <hyperlink ref="J151" r:id="rId185" display="mailto:sunidhisharma1997@gmail.com"/>
    <hyperlink ref="J155" r:id="rId186" display="mailto:sunidhisharma1997@gmail.com"/>
    <hyperlink ref="J159" r:id="rId187" display="mailto:sunidhisharma1997@gmail.com"/>
    <hyperlink ref="J163" r:id="rId188" display="mailto:sunidhisharma1997@gmail.com"/>
    <hyperlink ref="J108" r:id="rId189" display="mailto:sunidhisharma1997@gmail.com"/>
    <hyperlink ref="J112" r:id="rId190" display="mailto:sunidhisharma1997@gmail.com"/>
    <hyperlink ref="J116" r:id="rId191" display="mailto:sunidhisharma1997@gmail.com"/>
    <hyperlink ref="J120" r:id="rId192" display="mailto:sunidhisharma1997@gmail.com"/>
    <hyperlink ref="J124" r:id="rId193" display="mailto:sunidhisharma1997@gmail.com"/>
    <hyperlink ref="J128" r:id="rId194" display="mailto:sunidhisharma1997@gmail.com"/>
    <hyperlink ref="J132" r:id="rId195" display="mailto:sunidhisharma1997@gmail.com"/>
    <hyperlink ref="J136" r:id="rId196" display="mailto:sunidhisharma1997@gmail.com"/>
    <hyperlink ref="J140" r:id="rId197" display="mailto:sunidhisharma1997@gmail.com"/>
    <hyperlink ref="J144" r:id="rId198" display="mailto:sunidhisharma1997@gmail.com"/>
    <hyperlink ref="J148" r:id="rId199" display="mailto:sunidhisharma1997@gmail.com"/>
    <hyperlink ref="J152" r:id="rId200" display="mailto:sunidhisharma1997@gmail.com"/>
    <hyperlink ref="J156" r:id="rId201" display="mailto:sunidhisharma1997@gmail.com"/>
    <hyperlink ref="J160" r:id="rId202" display="mailto:sunidhisharma1997@gmail.com"/>
    <hyperlink ref="J109" r:id="rId203" display="mailto:sunidhisharma1997@gmail.com"/>
    <hyperlink ref="J113" r:id="rId204" display="mailto:sunidhisharma1997@gmail.com"/>
    <hyperlink ref="J117" r:id="rId205" display="mailto:sunidhisharma1997@gmail.com"/>
    <hyperlink ref="J121" r:id="rId206" display="mailto:sunidhisharma1997@gmail.com"/>
    <hyperlink ref="J125" r:id="rId207" display="mailto:sunidhisharma1997@gmail.com"/>
    <hyperlink ref="J129" r:id="rId208" display="mailto:sunidhisharma1997@gmail.com"/>
    <hyperlink ref="J133" r:id="rId209" display="mailto:sunidhisharma1997@gmail.com"/>
    <hyperlink ref="J137" r:id="rId210" display="mailto:sunidhisharma1997@gmail.com"/>
    <hyperlink ref="J141" r:id="rId211" display="mailto:sunidhisharma1997@gmail.com"/>
    <hyperlink ref="J145" r:id="rId212" display="mailto:sunidhisharma1997@gmail.com"/>
    <hyperlink ref="J149" r:id="rId213" display="mailto:sunidhisharma1997@gmail.com"/>
    <hyperlink ref="J153" r:id="rId214" display="mailto:sunidhisharma1997@gmail.com"/>
    <hyperlink ref="J157" r:id="rId215" display="mailto:sunidhisharma1997@gmail.com"/>
    <hyperlink ref="J161" r:id="rId216" display="mailto:sunidhisharma1997@gmail.com"/>
    <hyperlink ref="J165" r:id="rId217" display="mailto:alifard.ivwasiq@gmail.com"/>
    <hyperlink ref="J166" r:id="rId218" display="mailto:alifard.ivwasiq@gmail.com"/>
    <hyperlink ref="J167" r:id="rId219" display="mailto:alifard.ivwasiq@gmail.com"/>
    <hyperlink ref="J168" r:id="rId220" display="mailto:alifard.ivwasiq@gmail.com"/>
    <hyperlink ref="J169" r:id="rId221" display="mailto:alifard.ivwasiq@gmail.com"/>
    <hyperlink ref="J170" r:id="rId222" display="mailto:alifard.ivwasiq@gmail.com"/>
    <hyperlink ref="J171" r:id="rId223" display="mailto:alifard.ivwasiq@gmail.com"/>
    <hyperlink ref="J172" r:id="rId224" display="mailto:alifard.ivwasiq@gmail.com"/>
    <hyperlink ref="J173" r:id="rId225" display="mailto:alifard.ivwasiq@gmail.com"/>
    <hyperlink ref="J174" r:id="rId226" display="mailto:alifard.ivwasiq@gmail.com"/>
    <hyperlink ref="J175" r:id="rId227" display="mailto:alifard.ivwasiq@gmail.com"/>
    <hyperlink ref="J185" r:id="rId228" display="mailto:alifard.ivwasiq@gmail.com"/>
    <hyperlink ref="J195" r:id="rId229" display="mailto:alifard.ivwasiq@gmail.com"/>
    <hyperlink ref="J205" r:id="rId230" display="mailto:alifard.ivwasiq@gmail.com"/>
    <hyperlink ref="J215" r:id="rId231" display="mailto:alifard.ivwasiq@gmail.com"/>
    <hyperlink ref="J225" r:id="rId232" display="mailto:alifard.ivwasiq@gmail.com"/>
    <hyperlink ref="J176" r:id="rId233" display="mailto:alifard.ivwasiq@gmail.com"/>
    <hyperlink ref="J186" r:id="rId234" display="mailto:alifard.ivwasiq@gmail.com"/>
    <hyperlink ref="J196" r:id="rId235" display="mailto:alifard.ivwasiq@gmail.com"/>
    <hyperlink ref="J206" r:id="rId236" display="mailto:alifard.ivwasiq@gmail.com"/>
    <hyperlink ref="J216" r:id="rId237" display="mailto:alifard.ivwasiq@gmail.com"/>
    <hyperlink ref="J226" r:id="rId238" display="mailto:alifard.ivwasiq@gmail.com"/>
    <hyperlink ref="J177" r:id="rId239" display="mailto:alifard.ivwasiq@gmail.com"/>
    <hyperlink ref="J187" r:id="rId240" display="mailto:alifard.ivwasiq@gmail.com"/>
    <hyperlink ref="J197" r:id="rId241" display="mailto:alifard.ivwasiq@gmail.com"/>
    <hyperlink ref="J207" r:id="rId242" display="mailto:alifard.ivwasiq@gmail.com"/>
    <hyperlink ref="J217" r:id="rId243" display="mailto:alifard.ivwasiq@gmail.com"/>
    <hyperlink ref="J227" r:id="rId244" display="mailto:alifard.ivwasiq@gmail.com"/>
    <hyperlink ref="J178" r:id="rId245" display="mailto:alifard.ivwasiq@gmail.com"/>
    <hyperlink ref="J188" r:id="rId246" display="mailto:alifard.ivwasiq@gmail.com"/>
    <hyperlink ref="J198" r:id="rId247" display="mailto:alifard.ivwasiq@gmail.com"/>
    <hyperlink ref="J208" r:id="rId248" display="mailto:alifard.ivwasiq@gmail.com"/>
    <hyperlink ref="J218" r:id="rId249" display="mailto:alifard.ivwasiq@gmail.com"/>
    <hyperlink ref="J228" r:id="rId250" display="mailto:alifard.ivwasiq@gmail.com"/>
    <hyperlink ref="J179" r:id="rId251" display="mailto:alifard.ivwasiq@gmail.com"/>
    <hyperlink ref="J189" r:id="rId252" display="mailto:alifard.ivwasiq@gmail.com"/>
    <hyperlink ref="J199" r:id="rId253" display="mailto:alifard.ivwasiq@gmail.com"/>
    <hyperlink ref="J209" r:id="rId254" display="mailto:alifard.ivwasiq@gmail.com"/>
    <hyperlink ref="J219" r:id="rId255" display="mailto:alifard.ivwasiq@gmail.com"/>
    <hyperlink ref="J180" r:id="rId256" display="mailto:alifard.ivwasiq@gmail.com"/>
    <hyperlink ref="J190" r:id="rId257" display="mailto:alifard.ivwasiq@gmail.com"/>
    <hyperlink ref="J200" r:id="rId258" display="mailto:alifard.ivwasiq@gmail.com"/>
    <hyperlink ref="J210" r:id="rId259" display="mailto:alifard.ivwasiq@gmail.com"/>
    <hyperlink ref="J220" r:id="rId260" display="mailto:alifard.ivwasiq@gmail.com"/>
    <hyperlink ref="J181" r:id="rId261" display="mailto:alifard.ivwasiq@gmail.com"/>
    <hyperlink ref="J191" r:id="rId262" display="mailto:alifard.ivwasiq@gmail.com"/>
    <hyperlink ref="J201" r:id="rId263" display="mailto:alifard.ivwasiq@gmail.com"/>
    <hyperlink ref="J211" r:id="rId264" display="mailto:alifard.ivwasiq@gmail.com"/>
    <hyperlink ref="J221" r:id="rId265" display="mailto:alifard.ivwasiq@gmail.com"/>
    <hyperlink ref="J182" r:id="rId266" display="mailto:alifard.ivwasiq@gmail.com"/>
    <hyperlink ref="J192" r:id="rId267" display="mailto:alifard.ivwasiq@gmail.com"/>
    <hyperlink ref="J202" r:id="rId268" display="mailto:alifard.ivwasiq@gmail.com"/>
    <hyperlink ref="J212" r:id="rId269" display="mailto:alifard.ivwasiq@gmail.com"/>
    <hyperlink ref="J222" r:id="rId270" display="mailto:alifard.ivwasiq@gmail.com"/>
    <hyperlink ref="J183" r:id="rId271" display="mailto:alifard.ivwasiq@gmail.com"/>
    <hyperlink ref="J193" r:id="rId272" display="mailto:alifard.ivwasiq@gmail.com"/>
    <hyperlink ref="J203" r:id="rId273" display="mailto:alifard.ivwasiq@gmail.com"/>
    <hyperlink ref="J213" r:id="rId274" display="mailto:alifard.ivwasiq@gmail.com"/>
    <hyperlink ref="J223" r:id="rId275" display="mailto:alifard.ivwasiq@gmail.com"/>
    <hyperlink ref="J184" r:id="rId276" display="mailto:alifard.ivwasiq@gmail.com"/>
    <hyperlink ref="J194" r:id="rId277" display="mailto:alifard.ivwasiq@gmail.com"/>
    <hyperlink ref="J204" r:id="rId278" display="mailto:alifard.ivwasiq@gmail.com"/>
    <hyperlink ref="J214" r:id="rId279" display="mailto:alifard.ivwasiq@gmail.com"/>
    <hyperlink ref="J224" r:id="rId280" display="mailto:alifard.ivwasiq@gmail.com"/>
    <hyperlink ref="K215" r:id="rId281"/>
    <hyperlink ref="K195" r:id="rId282"/>
    <hyperlink ref="K218" r:id="rId283"/>
    <hyperlink ref="K193" r:id="rId284"/>
    <hyperlink ref="K170" r:id="rId285"/>
    <hyperlink ref="K222" r:id="rId286"/>
    <hyperlink ref="K167" r:id="rId287"/>
    <hyperlink ref="K217" r:id="rId288"/>
    <hyperlink ref="K187" r:id="rId289"/>
    <hyperlink ref="K190" r:id="rId290"/>
    <hyperlink ref="K201" r:id="rId291"/>
    <hyperlink ref="K181" r:id="rId292"/>
    <hyperlink ref="K194" r:id="rId293"/>
    <hyperlink ref="K191" r:id="rId294"/>
    <hyperlink ref="K214" r:id="rId295"/>
    <hyperlink ref="K189" r:id="rId296"/>
    <hyperlink ref="K182" r:id="rId297"/>
    <hyperlink ref="K184" r:id="rId298"/>
    <hyperlink ref="K179" r:id="rId299"/>
    <hyperlink ref="K172" r:id="rId300"/>
    <hyperlink ref="K208" r:id="rId301"/>
    <hyperlink ref="K176" r:id="rId302"/>
    <hyperlink ref="K180" r:id="rId303"/>
    <hyperlink ref="K188" r:id="rId304"/>
    <hyperlink ref="K223" r:id="rId305"/>
    <hyperlink ref="K225" r:id="rId306"/>
    <hyperlink ref="K166" r:id="rId307"/>
    <hyperlink ref="K174" r:id="rId308"/>
    <hyperlink ref="K198" r:id="rId309"/>
    <hyperlink ref="K219" r:id="rId310"/>
    <hyperlink ref="K216" r:id="rId311"/>
    <hyperlink ref="K224" r:id="rId312"/>
    <hyperlink ref="K197" r:id="rId313"/>
    <hyperlink ref="K206" r:id="rId314"/>
    <hyperlink ref="K199" r:id="rId315"/>
    <hyperlink ref="K171" r:id="rId316"/>
    <hyperlink ref="K212" r:id="rId317"/>
    <hyperlink ref="K203" r:id="rId318"/>
    <hyperlink ref="K226" r:id="rId319"/>
    <hyperlink ref="K186" r:id="rId320"/>
    <hyperlink ref="K205" r:id="rId321"/>
    <hyperlink ref="K196" r:id="rId322"/>
    <hyperlink ref="K183" r:id="rId323"/>
    <hyperlink ref="K185" r:id="rId324"/>
    <hyperlink ref="K200" r:id="rId325"/>
    <hyperlink ref="K164" r:id="rId326"/>
    <hyperlink ref="K228" r:id="rId327"/>
    <hyperlink ref="K210" r:id="rId328"/>
    <hyperlink ref="K173" r:id="rId329"/>
    <hyperlink ref="K204" r:id="rId330"/>
    <hyperlink ref="K177" r:id="rId331"/>
    <hyperlink ref="K169" r:id="rId332"/>
    <hyperlink ref="K221" r:id="rId333"/>
    <hyperlink ref="K220" r:id="rId334"/>
    <hyperlink ref="K175" r:id="rId335"/>
    <hyperlink ref="K165" r:id="rId336"/>
    <hyperlink ref="K192" r:id="rId337"/>
    <hyperlink ref="K211" r:id="rId338"/>
    <hyperlink ref="K227" r:id="rId339"/>
    <hyperlink ref="K168" r:id="rId340"/>
    <hyperlink ref="K202" r:id="rId341"/>
    <hyperlink ref="J231" r:id="rId342" display="sanjanajadhav321@gmail.com"/>
    <hyperlink ref="J232" r:id="rId343" display="sanjanajadhav321@gmail.com"/>
    <hyperlink ref="J233" r:id="rId344" display="sanjanajadhav321@gmail.com"/>
    <hyperlink ref="J234" r:id="rId345" display="sanjanajadhav321@gmail.com"/>
    <hyperlink ref="J235" r:id="rId346" display="sanjanajadhav321@gmail.com"/>
    <hyperlink ref="J236" r:id="rId347" display="sanjanajadhav321@gmail.com"/>
    <hyperlink ref="J237" r:id="rId348" display="sanjanajadhav321@gmail.com"/>
    <hyperlink ref="J238" r:id="rId349" display="sanjanajadhav321@gmail.com"/>
    <hyperlink ref="J245" r:id="rId350" display="sanjanajadhav321@gmail.com"/>
    <hyperlink ref="J252" r:id="rId351" display="sanjanajadhav321@gmail.com"/>
    <hyperlink ref="J259" r:id="rId352" display="sanjanajadhav321@gmail.com"/>
    <hyperlink ref="J266" r:id="rId353" display="sanjanajadhav321@gmail.com"/>
    <hyperlink ref="J273" r:id="rId354" display="sanjanajadhav321@gmail.com"/>
    <hyperlink ref="J239" r:id="rId355" display="sanjanajadhav321@gmail.com"/>
    <hyperlink ref="J246" r:id="rId356" display="sanjanajadhav321@gmail.com"/>
    <hyperlink ref="J253" r:id="rId357" display="sanjanajadhav321@gmail.com"/>
    <hyperlink ref="J260" r:id="rId358" display="sanjanajadhav321@gmail.com"/>
    <hyperlink ref="J267" r:id="rId359" display="sanjanajadhav321@gmail.com"/>
    <hyperlink ref="J274" r:id="rId360" display="sanjanajadhav321@gmail.com"/>
    <hyperlink ref="J240" r:id="rId361" display="sanjanajadhav321@gmail.com"/>
    <hyperlink ref="J247" r:id="rId362" display="sanjanajadhav321@gmail.com"/>
    <hyperlink ref="J254" r:id="rId363" display="sanjanajadhav321@gmail.com"/>
    <hyperlink ref="J261" r:id="rId364" display="sanjanajadhav321@gmail.com"/>
    <hyperlink ref="J268" r:id="rId365" display="sanjanajadhav321@gmail.com"/>
    <hyperlink ref="J275" r:id="rId366" display="sanjanajadhav321@gmail.com"/>
    <hyperlink ref="J241" r:id="rId367" display="sanjanajadhav321@gmail.com"/>
    <hyperlink ref="J248" r:id="rId368" display="sanjanajadhav321@gmail.com"/>
    <hyperlink ref="J255" r:id="rId369" display="sanjanajadhav321@gmail.com"/>
    <hyperlink ref="J262" r:id="rId370" display="sanjanajadhav321@gmail.com"/>
    <hyperlink ref="J269" r:id="rId371" display="sanjanajadhav321@gmail.com"/>
    <hyperlink ref="J276" r:id="rId372" display="sanjanajadhav321@gmail.com"/>
    <hyperlink ref="J242" r:id="rId373" display="sanjanajadhav321@gmail.com"/>
    <hyperlink ref="J249" r:id="rId374" display="sanjanajadhav321@gmail.com"/>
    <hyperlink ref="J256" r:id="rId375" display="sanjanajadhav321@gmail.com"/>
    <hyperlink ref="J263" r:id="rId376" display="sanjanajadhav321@gmail.com"/>
    <hyperlink ref="J270" r:id="rId377" display="sanjanajadhav321@gmail.com"/>
    <hyperlink ref="J277" r:id="rId378" display="sanjanajadhav321@gmail.com"/>
    <hyperlink ref="J243" r:id="rId379" display="sanjanajadhav321@gmail.com"/>
    <hyperlink ref="J250" r:id="rId380" display="sanjanajadhav321@gmail.com"/>
    <hyperlink ref="J257" r:id="rId381" display="sanjanajadhav321@gmail.com"/>
    <hyperlink ref="J264" r:id="rId382" display="sanjanajadhav321@gmail.com"/>
    <hyperlink ref="J271" r:id="rId383" display="sanjanajadhav321@gmail.com"/>
    <hyperlink ref="J244" r:id="rId384" display="sanjanajadhav321@gmail.com"/>
    <hyperlink ref="J251" r:id="rId385" display="sanjanajadhav321@gmail.com"/>
    <hyperlink ref="J258" r:id="rId386" display="sanjanajadhav321@gmail.com"/>
    <hyperlink ref="J265" r:id="rId387" display="sanjanajadhav321@gmail.com"/>
    <hyperlink ref="J272" r:id="rId388" display="sanjanajadhav321@gmail.com"/>
    <hyperlink ref="K270" r:id="rId389"/>
    <hyperlink ref="K260" r:id="rId390"/>
    <hyperlink ref="K248" r:id="rId391"/>
    <hyperlink ref="K268" r:id="rId392"/>
    <hyperlink ref="K272" r:id="rId393"/>
    <hyperlink ref="K269" r:id="rId394"/>
    <hyperlink ref="K257" r:id="rId395"/>
    <hyperlink ref="K243" r:id="rId396"/>
    <hyperlink ref="K255" r:id="rId397"/>
    <hyperlink ref="K232" r:id="rId398"/>
    <hyperlink ref="K277" r:id="rId399"/>
    <hyperlink ref="K276" r:id="rId400"/>
    <hyperlink ref="K265" r:id="rId401"/>
    <hyperlink ref="K252" r:id="rId402"/>
    <hyperlink ref="K274" r:id="rId403"/>
    <hyperlink ref="K231" r:id="rId404"/>
    <hyperlink ref="K256" r:id="rId405"/>
    <hyperlink ref="K230" r:id="rId406"/>
    <hyperlink ref="K234" r:id="rId407"/>
    <hyperlink ref="K237" r:id="rId408"/>
    <hyperlink ref="K273" r:id="rId409"/>
    <hyperlink ref="K247" r:id="rId410"/>
    <hyperlink ref="K235" r:id="rId411"/>
    <hyperlink ref="K264" r:id="rId412"/>
    <hyperlink ref="K246" r:id="rId413"/>
    <hyperlink ref="K238" r:id="rId414"/>
    <hyperlink ref="K271" r:id="rId415"/>
    <hyperlink ref="K236" r:id="rId416"/>
    <hyperlink ref="K241" r:id="rId417"/>
    <hyperlink ref="K251" r:id="rId418"/>
    <hyperlink ref="K242" r:id="rId419"/>
    <hyperlink ref="K253" r:id="rId420"/>
    <hyperlink ref="K261" r:id="rId421"/>
    <hyperlink ref="K244" r:id="rId422"/>
    <hyperlink ref="K263" r:id="rId423"/>
    <hyperlink ref="K250" r:id="rId424"/>
    <hyperlink ref="K249" r:id="rId425"/>
    <hyperlink ref="K240" r:id="rId426"/>
    <hyperlink ref="K275" r:id="rId427" display="venugopalerisetty@gmail.com"/>
    <hyperlink ref="K266" r:id="rId428"/>
    <hyperlink ref="K239" r:id="rId429"/>
    <hyperlink ref="K245" r:id="rId430"/>
    <hyperlink ref="K258" r:id="rId431"/>
    <hyperlink ref="J280" r:id="rId432" display="savitha0726@gmail.com"/>
    <hyperlink ref="J281" r:id="rId433" display="savitha0726@gmail.com"/>
    <hyperlink ref="J282" r:id="rId434" display="savitha0726@gmail.com"/>
    <hyperlink ref="J283" r:id="rId435" display="savitha0726@gmail.com"/>
    <hyperlink ref="J284" r:id="rId436" display="savitha0726@gmail.com"/>
    <hyperlink ref="J285" r:id="rId437" display="savitha0726@gmail.com"/>
    <hyperlink ref="J286" r:id="rId438" display="savitha0726@gmail.com"/>
    <hyperlink ref="J287" r:id="rId439" display="savitha0726@gmail.com"/>
    <hyperlink ref="J288" r:id="rId440" display="savitha0726@gmail.com"/>
    <hyperlink ref="J296" r:id="rId441" display="savitha0726@gmail.com"/>
    <hyperlink ref="J304" r:id="rId442" display="savitha0726@gmail.com"/>
    <hyperlink ref="J312" r:id="rId443" display="savitha0726@gmail.com"/>
    <hyperlink ref="J320" r:id="rId444" display="savitha0726@gmail.com"/>
    <hyperlink ref="J328" r:id="rId445" display="savitha0726@gmail.com"/>
    <hyperlink ref="J336" r:id="rId446" display="savitha0726@gmail.com"/>
    <hyperlink ref="J289" r:id="rId447" display="savitha0726@gmail.com"/>
    <hyperlink ref="J297" r:id="rId448" display="savitha0726@gmail.com"/>
    <hyperlink ref="J305" r:id="rId449" display="savitha0726@gmail.com"/>
    <hyperlink ref="J313" r:id="rId450" display="savitha0726@gmail.com"/>
    <hyperlink ref="J321" r:id="rId451" display="savitha0726@gmail.com"/>
    <hyperlink ref="J329" r:id="rId452" display="savitha0726@gmail.com"/>
    <hyperlink ref="J337" r:id="rId453" display="savitha0726@gmail.com"/>
    <hyperlink ref="J290" r:id="rId454" display="savitha0726@gmail.com"/>
    <hyperlink ref="J298" r:id="rId455" display="savitha0726@gmail.com"/>
    <hyperlink ref="J306" r:id="rId456" display="savitha0726@gmail.com"/>
    <hyperlink ref="J314" r:id="rId457" display="savitha0726@gmail.com"/>
    <hyperlink ref="J322" r:id="rId458" display="savitha0726@gmail.com"/>
    <hyperlink ref="J330" r:id="rId459" display="savitha0726@gmail.com"/>
    <hyperlink ref="J338" r:id="rId460" display="savitha0726@gmail.com"/>
    <hyperlink ref="J291" r:id="rId461" display="savitha0726@gmail.com"/>
    <hyperlink ref="J299" r:id="rId462" display="savitha0726@gmail.com"/>
    <hyperlink ref="J307" r:id="rId463" display="savitha0726@gmail.com"/>
    <hyperlink ref="J315" r:id="rId464" display="savitha0726@gmail.com"/>
    <hyperlink ref="J323" r:id="rId465" display="savitha0726@gmail.com"/>
    <hyperlink ref="J331" r:id="rId466" display="savitha0726@gmail.com"/>
    <hyperlink ref="J339" r:id="rId467" display="savitha0726@gmail.com"/>
    <hyperlink ref="J292" r:id="rId468" display="savitha0726@gmail.com"/>
    <hyperlink ref="J300" r:id="rId469" display="savitha0726@gmail.com"/>
    <hyperlink ref="J308" r:id="rId470" display="savitha0726@gmail.com"/>
    <hyperlink ref="J316" r:id="rId471" display="savitha0726@gmail.com"/>
    <hyperlink ref="J324" r:id="rId472" display="savitha0726@gmail.com"/>
    <hyperlink ref="J332" r:id="rId473" display="savitha0726@gmail.com"/>
    <hyperlink ref="J340" r:id="rId474" display="savitha0726@gmail.com"/>
    <hyperlink ref="J293" r:id="rId475" display="savitha0726@gmail.com"/>
    <hyperlink ref="J301" r:id="rId476" display="savitha0726@gmail.com"/>
    <hyperlink ref="J309" r:id="rId477" display="savitha0726@gmail.com"/>
    <hyperlink ref="J317" r:id="rId478" display="savitha0726@gmail.com"/>
    <hyperlink ref="J325" r:id="rId479" display="savitha0726@gmail.com"/>
    <hyperlink ref="J333" r:id="rId480" display="savitha0726@gmail.com"/>
    <hyperlink ref="J341" r:id="rId481" display="savitha0726@gmail.com"/>
    <hyperlink ref="J294" r:id="rId482" display="savitha0726@gmail.com"/>
    <hyperlink ref="J302" r:id="rId483" display="savitha0726@gmail.com"/>
    <hyperlink ref="J310" r:id="rId484" display="savitha0726@gmail.com"/>
    <hyperlink ref="J318" r:id="rId485" display="savitha0726@gmail.com"/>
    <hyperlink ref="J326" r:id="rId486" display="savitha0726@gmail.com"/>
    <hyperlink ref="J334" r:id="rId487" display="savitha0726@gmail.com"/>
    <hyperlink ref="J295" r:id="rId488" display="savitha0726@gmail.com"/>
    <hyperlink ref="J303" r:id="rId489" display="savitha0726@gmail.com"/>
    <hyperlink ref="J311" r:id="rId490" display="savitha0726@gmail.com"/>
    <hyperlink ref="J319" r:id="rId491" display="savitha0726@gmail.com"/>
    <hyperlink ref="J327" r:id="rId492" display="savitha0726@gmail.com"/>
    <hyperlink ref="J335" r:id="rId493" display="savitha0726@gmail.com"/>
    <hyperlink ref="K297" r:id="rId494"/>
    <hyperlink ref="K322" r:id="rId495"/>
    <hyperlink ref="K310" r:id="rId496"/>
    <hyperlink ref="K292" r:id="rId497"/>
    <hyperlink ref="K330" r:id="rId498"/>
    <hyperlink ref="K303" r:id="rId499"/>
    <hyperlink ref="K302" r:id="rId500"/>
    <hyperlink ref="K323" r:id="rId501"/>
    <hyperlink ref="K282" r:id="rId502"/>
    <hyperlink ref="K314" r:id="rId503"/>
    <hyperlink ref="K296" r:id="rId504"/>
    <hyperlink ref="K286" r:id="rId505"/>
    <hyperlink ref="K332" r:id="rId506"/>
    <hyperlink ref="K289" r:id="rId507"/>
    <hyperlink ref="K294" r:id="rId508"/>
    <hyperlink ref="K329" r:id="rId509"/>
    <hyperlink ref="K324" r:id="rId510"/>
    <hyperlink ref="K312" r:id="rId511"/>
    <hyperlink ref="K313" r:id="rId512"/>
    <hyperlink ref="K338" r:id="rId513"/>
    <hyperlink ref="K299" r:id="rId514"/>
    <hyperlink ref="K339" r:id="rId515"/>
    <hyperlink ref="K337" r:id="rId516"/>
    <hyperlink ref="K305" r:id="rId517"/>
    <hyperlink ref="K301" r:id="rId518"/>
    <hyperlink ref="K325" r:id="rId519"/>
    <hyperlink ref="K300" r:id="rId520"/>
    <hyperlink ref="K295" r:id="rId521"/>
    <hyperlink ref="K281" r:id="rId522"/>
    <hyperlink ref="K341" r:id="rId523"/>
    <hyperlink ref="K331" r:id="rId524"/>
    <hyperlink ref="K316" r:id="rId525"/>
    <hyperlink ref="K320" r:id="rId526"/>
    <hyperlink ref="K315" r:id="rId527"/>
    <hyperlink ref="K327" r:id="rId528"/>
    <hyperlink ref="K328" r:id="rId529"/>
    <hyperlink ref="K319" r:id="rId530"/>
    <hyperlink ref="K311" r:id="rId531"/>
    <hyperlink ref="K284" r:id="rId532"/>
    <hyperlink ref="K335" r:id="rId533"/>
    <hyperlink ref="K298" r:id="rId534"/>
    <hyperlink ref="K308" r:id="rId535"/>
    <hyperlink ref="K285" r:id="rId536"/>
    <hyperlink ref="K290" r:id="rId537"/>
    <hyperlink ref="K304" r:id="rId538"/>
    <hyperlink ref="K326" r:id="rId539"/>
    <hyperlink ref="K288" r:id="rId540"/>
    <hyperlink ref="K340" r:id="rId541"/>
    <hyperlink ref="K291" r:id="rId542"/>
    <hyperlink ref="K317" r:id="rId543"/>
    <hyperlink ref="K334" r:id="rId544"/>
    <hyperlink ref="K321" r:id="rId545"/>
    <hyperlink ref="K287" r:id="rId546"/>
    <hyperlink ref="K333" r:id="rId547"/>
    <hyperlink ref="K279" r:id="rId548"/>
    <hyperlink ref="K309" r:id="rId549"/>
    <hyperlink ref="K280" r:id="rId550"/>
    <hyperlink ref="K293" r:id="rId551"/>
    <hyperlink ref="K307" r:id="rId55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643"/>
  <sheetViews>
    <sheetView workbookViewId="0">
      <selection sqref="A1:AO643"/>
    </sheetView>
  </sheetViews>
  <sheetFormatPr defaultRowHeight="15"/>
  <sheetData>
    <row r="1" spans="1:41" ht="84.75" thickBot="1">
      <c r="A1" s="275" t="s">
        <v>0</v>
      </c>
      <c r="B1" s="276" t="s">
        <v>1</v>
      </c>
      <c r="C1" s="277" t="s">
        <v>2</v>
      </c>
      <c r="D1" s="278" t="s">
        <v>3</v>
      </c>
      <c r="E1" s="278" t="s">
        <v>4</v>
      </c>
      <c r="F1" s="278" t="s">
        <v>5</v>
      </c>
      <c r="G1" s="278" t="s">
        <v>6</v>
      </c>
      <c r="H1" s="278" t="s">
        <v>7</v>
      </c>
      <c r="I1" s="278" t="s">
        <v>8</v>
      </c>
      <c r="J1" s="278" t="s">
        <v>9</v>
      </c>
      <c r="K1" s="279" t="s">
        <v>10</v>
      </c>
      <c r="L1" s="278" t="s">
        <v>11</v>
      </c>
      <c r="M1" s="278" t="s">
        <v>12</v>
      </c>
      <c r="N1" s="278" t="s">
        <v>13</v>
      </c>
      <c r="O1" s="278" t="s">
        <v>14</v>
      </c>
      <c r="P1" s="278" t="s">
        <v>15</v>
      </c>
      <c r="Q1" s="278" t="s">
        <v>16</v>
      </c>
      <c r="R1" s="278" t="s">
        <v>17</v>
      </c>
      <c r="S1" s="278" t="s">
        <v>18</v>
      </c>
      <c r="T1" s="278" t="s">
        <v>19</v>
      </c>
      <c r="U1" s="278" t="s">
        <v>20</v>
      </c>
      <c r="V1" s="278" t="s">
        <v>21</v>
      </c>
      <c r="W1" s="278" t="s">
        <v>22</v>
      </c>
      <c r="X1" s="278" t="s">
        <v>23</v>
      </c>
      <c r="Y1" s="278" t="s">
        <v>24</v>
      </c>
      <c r="Z1" s="278" t="s">
        <v>25</v>
      </c>
      <c r="AA1" s="278" t="s">
        <v>26</v>
      </c>
      <c r="AB1" s="278" t="s">
        <v>27</v>
      </c>
      <c r="AC1" s="278" t="s">
        <v>28</v>
      </c>
      <c r="AD1" s="278" t="s">
        <v>29</v>
      </c>
      <c r="AE1" s="278" t="s">
        <v>30</v>
      </c>
      <c r="AF1" s="278" t="s">
        <v>31</v>
      </c>
      <c r="AG1" s="278" t="s">
        <v>32</v>
      </c>
      <c r="AH1" s="278" t="s">
        <v>33</v>
      </c>
      <c r="AI1" s="278" t="s">
        <v>34</v>
      </c>
      <c r="AJ1" s="278" t="s">
        <v>35</v>
      </c>
      <c r="AK1" s="278" t="s">
        <v>36</v>
      </c>
      <c r="AL1" s="278" t="s">
        <v>37</v>
      </c>
      <c r="AM1" s="280" t="s">
        <v>38</v>
      </c>
      <c r="AN1" s="280" t="s">
        <v>39</v>
      </c>
      <c r="AO1" s="281" t="s">
        <v>40</v>
      </c>
    </row>
    <row r="2" spans="1:41" ht="86.25" thickBot="1">
      <c r="A2" s="282">
        <v>33</v>
      </c>
      <c r="B2" s="210" t="s">
        <v>6145</v>
      </c>
      <c r="C2" s="283" t="s">
        <v>6146</v>
      </c>
      <c r="D2" s="284" t="s">
        <v>6147</v>
      </c>
      <c r="E2" s="284"/>
      <c r="F2" s="285" t="s">
        <v>45</v>
      </c>
      <c r="G2" s="286" t="s">
        <v>6148</v>
      </c>
      <c r="H2" s="287" t="s">
        <v>6149</v>
      </c>
      <c r="I2" s="288">
        <v>2017</v>
      </c>
      <c r="J2" s="289">
        <v>2</v>
      </c>
      <c r="K2" s="290" t="s">
        <v>6150</v>
      </c>
      <c r="L2" s="291">
        <v>9739107428</v>
      </c>
      <c r="M2" s="292"/>
      <c r="N2" s="288"/>
      <c r="O2" s="293">
        <v>0.85599999999999998</v>
      </c>
      <c r="P2" s="294" t="s">
        <v>6151</v>
      </c>
      <c r="Q2" s="295" t="s">
        <v>6152</v>
      </c>
      <c r="R2" s="288"/>
      <c r="S2" s="288"/>
      <c r="T2" s="288"/>
      <c r="U2" s="288"/>
      <c r="V2" s="288"/>
      <c r="W2" s="288"/>
      <c r="X2" s="288"/>
      <c r="Y2" s="288"/>
      <c r="Z2" s="288"/>
      <c r="AA2" s="288"/>
      <c r="AB2" s="288"/>
      <c r="AC2" s="288"/>
      <c r="AD2" s="288"/>
      <c r="AE2" s="289"/>
      <c r="AF2" s="296">
        <v>36187</v>
      </c>
      <c r="AG2" s="288" t="s">
        <v>6153</v>
      </c>
      <c r="AH2" s="288" t="s">
        <v>6154</v>
      </c>
      <c r="AI2" s="288" t="s">
        <v>6155</v>
      </c>
      <c r="AJ2" s="288" t="s">
        <v>4122</v>
      </c>
      <c r="AK2" s="288" t="s">
        <v>6156</v>
      </c>
      <c r="AL2" s="288" t="s">
        <v>1642</v>
      </c>
      <c r="AM2" s="297"/>
      <c r="AN2" s="297"/>
      <c r="AO2" s="297"/>
    </row>
    <row r="3" spans="1:41" ht="86.25" thickBot="1">
      <c r="A3" s="282">
        <v>32</v>
      </c>
      <c r="B3" s="210" t="s">
        <v>6145</v>
      </c>
      <c r="C3" s="283" t="s">
        <v>6157</v>
      </c>
      <c r="D3" s="284" t="s">
        <v>6158</v>
      </c>
      <c r="E3" s="284"/>
      <c r="F3" s="285" t="s">
        <v>45</v>
      </c>
      <c r="G3" s="286" t="s">
        <v>6148</v>
      </c>
      <c r="H3" s="287" t="s">
        <v>6149</v>
      </c>
      <c r="I3" s="288">
        <v>2017</v>
      </c>
      <c r="J3" s="289">
        <v>2</v>
      </c>
      <c r="K3" s="290" t="s">
        <v>6159</v>
      </c>
      <c r="L3" s="298">
        <v>7470464611</v>
      </c>
      <c r="M3" s="292">
        <v>76</v>
      </c>
      <c r="N3" s="288"/>
      <c r="O3" s="293">
        <v>0.78600000000000003</v>
      </c>
      <c r="P3" s="295"/>
      <c r="Q3" s="295" t="s">
        <v>6160</v>
      </c>
      <c r="R3" s="288"/>
      <c r="S3" s="288"/>
      <c r="T3" s="288"/>
      <c r="U3" s="288"/>
      <c r="V3" s="288"/>
      <c r="W3" s="288"/>
      <c r="X3" s="288"/>
      <c r="Y3" s="288"/>
      <c r="Z3" s="288"/>
      <c r="AA3" s="288"/>
      <c r="AB3" s="288"/>
      <c r="AC3" s="288"/>
      <c r="AD3" s="288"/>
      <c r="AE3" s="289" t="s">
        <v>6161</v>
      </c>
      <c r="AF3" s="296">
        <v>35366</v>
      </c>
      <c r="AG3" s="288" t="s">
        <v>6162</v>
      </c>
      <c r="AH3" s="288" t="s">
        <v>6163</v>
      </c>
      <c r="AI3" s="288" t="s">
        <v>6164</v>
      </c>
      <c r="AJ3" s="288" t="s">
        <v>3939</v>
      </c>
      <c r="AK3" s="288" t="s">
        <v>3834</v>
      </c>
      <c r="AL3" s="288" t="s">
        <v>1642</v>
      </c>
      <c r="AM3" s="297"/>
      <c r="AN3" s="297"/>
      <c r="AO3" s="297"/>
    </row>
    <row r="4" spans="1:41" ht="86.25" thickBot="1">
      <c r="A4" s="282">
        <v>31</v>
      </c>
      <c r="B4" s="210" t="s">
        <v>6145</v>
      </c>
      <c r="C4" s="283" t="s">
        <v>6165</v>
      </c>
      <c r="D4" s="284" t="s">
        <v>6166</v>
      </c>
      <c r="E4" s="284"/>
      <c r="F4" s="285" t="s">
        <v>45</v>
      </c>
      <c r="G4" s="286" t="s">
        <v>6148</v>
      </c>
      <c r="H4" s="287" t="s">
        <v>6149</v>
      </c>
      <c r="I4" s="288">
        <v>2017</v>
      </c>
      <c r="J4" s="289">
        <v>2</v>
      </c>
      <c r="K4" s="290" t="s">
        <v>6167</v>
      </c>
      <c r="L4" s="299">
        <v>8345092096</v>
      </c>
      <c r="M4" s="292"/>
      <c r="N4" s="288"/>
      <c r="O4" s="300">
        <v>0.6</v>
      </c>
      <c r="P4" s="295"/>
      <c r="Q4" s="295" t="s">
        <v>6168</v>
      </c>
      <c r="R4" s="288"/>
      <c r="S4" s="288"/>
      <c r="T4" s="288"/>
      <c r="U4" s="288"/>
      <c r="V4" s="288"/>
      <c r="W4" s="288"/>
      <c r="X4" s="288"/>
      <c r="Y4" s="288"/>
      <c r="Z4" s="288"/>
      <c r="AA4" s="288"/>
      <c r="AB4" s="288"/>
      <c r="AC4" s="288"/>
      <c r="AD4" s="288"/>
      <c r="AE4" s="289" t="s">
        <v>6169</v>
      </c>
      <c r="AF4" s="296">
        <v>36642</v>
      </c>
      <c r="AG4" s="288" t="s">
        <v>6170</v>
      </c>
      <c r="AH4" s="288" t="s">
        <v>6171</v>
      </c>
      <c r="AI4" s="288" t="s">
        <v>6172</v>
      </c>
      <c r="AJ4" s="288" t="s">
        <v>3833</v>
      </c>
      <c r="AK4" s="288" t="s">
        <v>3834</v>
      </c>
      <c r="AL4" s="288" t="s">
        <v>1642</v>
      </c>
      <c r="AM4" s="297"/>
      <c r="AN4" s="297"/>
      <c r="AO4" s="297"/>
    </row>
    <row r="5" spans="1:41" ht="86.25" thickBot="1">
      <c r="A5" s="282">
        <v>39</v>
      </c>
      <c r="B5" s="210" t="s">
        <v>6145</v>
      </c>
      <c r="C5" s="301" t="s">
        <v>6173</v>
      </c>
      <c r="D5" s="288" t="s">
        <v>6174</v>
      </c>
      <c r="E5" s="288"/>
      <c r="F5" s="285" t="s">
        <v>45</v>
      </c>
      <c r="G5" s="286" t="s">
        <v>6148</v>
      </c>
      <c r="H5" s="287" t="s">
        <v>6149</v>
      </c>
      <c r="I5" s="288">
        <v>2017</v>
      </c>
      <c r="J5" s="289">
        <v>2</v>
      </c>
      <c r="K5" s="302" t="s">
        <v>6175</v>
      </c>
      <c r="L5" s="288">
        <v>8050016961</v>
      </c>
      <c r="M5" s="292"/>
      <c r="N5" s="288"/>
      <c r="O5" s="293"/>
      <c r="P5" s="295"/>
      <c r="Q5" s="295"/>
      <c r="R5" s="288"/>
      <c r="S5" s="288"/>
      <c r="T5" s="288"/>
      <c r="U5" s="288"/>
      <c r="V5" s="288"/>
      <c r="W5" s="288"/>
      <c r="X5" s="288"/>
      <c r="Y5" s="288"/>
      <c r="Z5" s="288"/>
      <c r="AA5" s="288"/>
      <c r="AB5" s="288"/>
      <c r="AC5" s="288"/>
      <c r="AD5" s="288"/>
      <c r="AE5" s="288"/>
      <c r="AF5" s="296"/>
      <c r="AG5" s="288"/>
      <c r="AH5" s="288"/>
      <c r="AI5" s="288"/>
      <c r="AJ5" s="288"/>
      <c r="AK5" s="288"/>
      <c r="AL5" s="288"/>
      <c r="AM5" s="297"/>
      <c r="AN5" s="297"/>
      <c r="AO5" s="297"/>
    </row>
    <row r="6" spans="1:41" ht="144.75" thickBot="1">
      <c r="A6" s="303"/>
      <c r="B6" s="210" t="s">
        <v>6145</v>
      </c>
      <c r="C6" s="304" t="s">
        <v>6176</v>
      </c>
      <c r="D6" s="305" t="s">
        <v>6177</v>
      </c>
      <c r="E6" s="305"/>
      <c r="F6" s="285" t="s">
        <v>45</v>
      </c>
      <c r="G6" s="286" t="s">
        <v>6148</v>
      </c>
      <c r="H6" s="287" t="s">
        <v>6149</v>
      </c>
      <c r="I6" s="303" t="s">
        <v>1655</v>
      </c>
      <c r="J6" s="306">
        <v>2</v>
      </c>
      <c r="K6" s="307" t="s">
        <v>6178</v>
      </c>
      <c r="L6" s="308"/>
      <c r="M6" s="303"/>
      <c r="N6" s="309"/>
      <c r="O6" s="310">
        <v>55</v>
      </c>
      <c r="P6" s="311" t="s">
        <v>6179</v>
      </c>
      <c r="Q6" s="310" t="s">
        <v>6180</v>
      </c>
      <c r="R6" s="306" t="s">
        <v>51</v>
      </c>
      <c r="S6" s="306" t="s">
        <v>51</v>
      </c>
      <c r="T6" s="306" t="s">
        <v>51</v>
      </c>
      <c r="U6" s="306"/>
      <c r="V6" s="306"/>
      <c r="W6" s="306"/>
      <c r="X6" s="306"/>
      <c r="Y6" s="306"/>
      <c r="Z6" s="312"/>
      <c r="AA6" s="312"/>
      <c r="AB6" s="312"/>
      <c r="AC6" s="306"/>
      <c r="AD6" s="309"/>
      <c r="AE6" s="306" t="s">
        <v>6181</v>
      </c>
      <c r="AF6" s="313">
        <v>36124</v>
      </c>
      <c r="AG6" s="310" t="s">
        <v>6182</v>
      </c>
      <c r="AH6" s="310" t="s">
        <v>6183</v>
      </c>
      <c r="AI6" s="310">
        <v>9448190854</v>
      </c>
      <c r="AJ6" s="310" t="s">
        <v>6184</v>
      </c>
      <c r="AK6" s="310" t="s">
        <v>3834</v>
      </c>
      <c r="AL6" s="310" t="s">
        <v>1642</v>
      </c>
      <c r="AM6" s="314" t="s">
        <v>6185</v>
      </c>
      <c r="AN6" s="314" t="s">
        <v>6186</v>
      </c>
      <c r="AO6" s="314"/>
    </row>
    <row r="7" spans="1:41" ht="86.25" thickBot="1">
      <c r="A7" s="282">
        <v>30</v>
      </c>
      <c r="B7" s="210" t="s">
        <v>6145</v>
      </c>
      <c r="C7" s="283" t="s">
        <v>6187</v>
      </c>
      <c r="D7" s="284" t="s">
        <v>6188</v>
      </c>
      <c r="E7" s="284"/>
      <c r="F7" s="285" t="s">
        <v>45</v>
      </c>
      <c r="G7" s="286" t="s">
        <v>6148</v>
      </c>
      <c r="H7" s="287" t="s">
        <v>6149</v>
      </c>
      <c r="I7" s="288">
        <v>2017</v>
      </c>
      <c r="J7" s="289">
        <v>2</v>
      </c>
      <c r="K7" s="290" t="s">
        <v>6189</v>
      </c>
      <c r="L7" s="299">
        <v>9844916747</v>
      </c>
      <c r="M7" s="292"/>
      <c r="N7" s="288"/>
      <c r="O7" s="293">
        <v>0.5</v>
      </c>
      <c r="P7" s="295"/>
      <c r="Q7" s="295" t="s">
        <v>6152</v>
      </c>
      <c r="R7" s="288"/>
      <c r="S7" s="288"/>
      <c r="T7" s="288"/>
      <c r="U7" s="288"/>
      <c r="V7" s="288"/>
      <c r="W7" s="288"/>
      <c r="X7" s="288"/>
      <c r="Y7" s="288"/>
      <c r="Z7" s="288"/>
      <c r="AA7" s="288"/>
      <c r="AB7" s="288"/>
      <c r="AC7" s="288"/>
      <c r="AD7" s="288"/>
      <c r="AE7" s="289" t="s">
        <v>6190</v>
      </c>
      <c r="AF7" s="296">
        <v>36124</v>
      </c>
      <c r="AG7" s="288" t="s">
        <v>6191</v>
      </c>
      <c r="AH7" s="288" t="s">
        <v>6192</v>
      </c>
      <c r="AI7" s="315" t="s">
        <v>6193</v>
      </c>
      <c r="AJ7" s="288" t="s">
        <v>6194</v>
      </c>
      <c r="AK7" s="288" t="s">
        <v>3834</v>
      </c>
      <c r="AL7" s="316" t="s">
        <v>1642</v>
      </c>
      <c r="AM7" s="297"/>
      <c r="AN7" s="297"/>
      <c r="AO7" s="297"/>
    </row>
    <row r="8" spans="1:41" ht="86.25" thickBot="1">
      <c r="A8" s="282">
        <v>29</v>
      </c>
      <c r="B8" s="210" t="s">
        <v>6145</v>
      </c>
      <c r="C8" s="283" t="s">
        <v>6195</v>
      </c>
      <c r="D8" s="284" t="s">
        <v>6196</v>
      </c>
      <c r="E8" s="284"/>
      <c r="F8" s="285" t="s">
        <v>45</v>
      </c>
      <c r="G8" s="286" t="s">
        <v>6148</v>
      </c>
      <c r="H8" s="287" t="s">
        <v>6149</v>
      </c>
      <c r="I8" s="288">
        <v>2017</v>
      </c>
      <c r="J8" s="289">
        <v>2</v>
      </c>
      <c r="K8" s="290" t="s">
        <v>6197</v>
      </c>
      <c r="L8" s="299">
        <v>9880486424</v>
      </c>
      <c r="M8" s="292"/>
      <c r="N8" s="288"/>
      <c r="O8" s="293">
        <v>0.51</v>
      </c>
      <c r="P8" s="295"/>
      <c r="Q8" s="295" t="s">
        <v>6152</v>
      </c>
      <c r="R8" s="288"/>
      <c r="S8" s="288"/>
      <c r="T8" s="288"/>
      <c r="U8" s="288"/>
      <c r="V8" s="288"/>
      <c r="W8" s="288"/>
      <c r="X8" s="288"/>
      <c r="Y8" s="288"/>
      <c r="Z8" s="288"/>
      <c r="AA8" s="288"/>
      <c r="AB8" s="288"/>
      <c r="AC8" s="288"/>
      <c r="AD8" s="288"/>
      <c r="AE8" s="288" t="s">
        <v>6198</v>
      </c>
      <c r="AF8" s="296">
        <v>36232</v>
      </c>
      <c r="AG8" s="288" t="s">
        <v>6199</v>
      </c>
      <c r="AH8" s="288" t="s">
        <v>6200</v>
      </c>
      <c r="AI8" s="316" t="s">
        <v>6201</v>
      </c>
      <c r="AJ8" s="288" t="s">
        <v>3902</v>
      </c>
      <c r="AK8" s="288" t="s">
        <v>3834</v>
      </c>
      <c r="AL8" s="315" t="s">
        <v>1642</v>
      </c>
      <c r="AM8" s="297"/>
      <c r="AN8" s="297"/>
      <c r="AO8" s="297"/>
    </row>
    <row r="9" spans="1:41" ht="86.25" thickBot="1">
      <c r="A9" s="282">
        <v>28</v>
      </c>
      <c r="B9" s="210" t="s">
        <v>6145</v>
      </c>
      <c r="C9" s="283" t="s">
        <v>6202</v>
      </c>
      <c r="D9" s="284" t="s">
        <v>6203</v>
      </c>
      <c r="E9" s="284"/>
      <c r="F9" s="285" t="s">
        <v>45</v>
      </c>
      <c r="G9" s="286" t="s">
        <v>6148</v>
      </c>
      <c r="H9" s="287" t="s">
        <v>6149</v>
      </c>
      <c r="I9" s="288">
        <v>2017</v>
      </c>
      <c r="J9" s="289">
        <v>2</v>
      </c>
      <c r="K9" s="290" t="s">
        <v>6204</v>
      </c>
      <c r="L9" s="299">
        <v>9591223223</v>
      </c>
      <c r="M9" s="292"/>
      <c r="N9" s="288"/>
      <c r="O9" s="295">
        <v>0.56669999999999998</v>
      </c>
      <c r="P9" s="295" t="s">
        <v>6151</v>
      </c>
      <c r="Q9" s="295" t="s">
        <v>6152</v>
      </c>
      <c r="R9" s="288"/>
      <c r="S9" s="288"/>
      <c r="T9" s="288"/>
      <c r="U9" s="288"/>
      <c r="V9" s="288"/>
      <c r="W9" s="288"/>
      <c r="X9" s="288"/>
      <c r="Y9" s="288"/>
      <c r="Z9" s="288"/>
      <c r="AA9" s="288"/>
      <c r="AB9" s="288"/>
      <c r="AC9" s="288"/>
      <c r="AD9" s="288"/>
      <c r="AE9" s="288" t="s">
        <v>6205</v>
      </c>
      <c r="AF9" s="296">
        <v>36063</v>
      </c>
      <c r="AG9" s="288" t="s">
        <v>6206</v>
      </c>
      <c r="AH9" s="288" t="s">
        <v>6207</v>
      </c>
      <c r="AI9" s="316" t="s">
        <v>6208</v>
      </c>
      <c r="AJ9" s="288" t="s">
        <v>6209</v>
      </c>
      <c r="AK9" s="288" t="s">
        <v>3834</v>
      </c>
      <c r="AL9" s="316" t="s">
        <v>1642</v>
      </c>
      <c r="AM9" s="297"/>
      <c r="AN9" s="297"/>
      <c r="AO9" s="297"/>
    </row>
    <row r="10" spans="1:41" ht="86.25" thickBot="1">
      <c r="A10" s="282">
        <v>16</v>
      </c>
      <c r="B10" s="210" t="s">
        <v>6145</v>
      </c>
      <c r="C10" s="283" t="s">
        <v>6210</v>
      </c>
      <c r="D10" s="284" t="s">
        <v>6211</v>
      </c>
      <c r="E10" s="284"/>
      <c r="F10" s="285" t="s">
        <v>45</v>
      </c>
      <c r="G10" s="286" t="s">
        <v>6148</v>
      </c>
      <c r="H10" s="287" t="s">
        <v>6149</v>
      </c>
      <c r="I10" s="288">
        <v>2017</v>
      </c>
      <c r="J10" s="289">
        <v>2</v>
      </c>
      <c r="K10" s="290" t="s">
        <v>6212</v>
      </c>
      <c r="L10" s="299">
        <v>8904566153</v>
      </c>
      <c r="M10" s="292"/>
      <c r="N10" s="288"/>
      <c r="O10" s="288">
        <v>55</v>
      </c>
      <c r="P10" s="295" t="s">
        <v>6213</v>
      </c>
      <c r="Q10" s="295" t="s">
        <v>6152</v>
      </c>
      <c r="R10" s="288"/>
      <c r="S10" s="288"/>
      <c r="T10" s="288"/>
      <c r="U10" s="288"/>
      <c r="V10" s="288"/>
      <c r="W10" s="288"/>
      <c r="X10" s="288"/>
      <c r="Y10" s="288"/>
      <c r="Z10" s="288"/>
      <c r="AA10" s="288"/>
      <c r="AB10" s="288"/>
      <c r="AC10" s="288"/>
      <c r="AD10" s="288"/>
      <c r="AE10" s="288" t="s">
        <v>6214</v>
      </c>
      <c r="AF10" s="317">
        <v>36130</v>
      </c>
      <c r="AG10" s="288" t="s">
        <v>6215</v>
      </c>
      <c r="AH10" s="288" t="s">
        <v>6216</v>
      </c>
      <c r="AI10" s="315" t="s">
        <v>6217</v>
      </c>
      <c r="AJ10" s="288" t="s">
        <v>4030</v>
      </c>
      <c r="AK10" s="288" t="s">
        <v>3912</v>
      </c>
      <c r="AL10" s="315" t="s">
        <v>1642</v>
      </c>
      <c r="AM10" s="297"/>
      <c r="AN10" s="297"/>
      <c r="AO10" s="297"/>
    </row>
    <row r="11" spans="1:41" ht="86.25" thickBot="1">
      <c r="A11" s="282">
        <v>27</v>
      </c>
      <c r="B11" s="210" t="s">
        <v>6145</v>
      </c>
      <c r="C11" s="283" t="s">
        <v>6218</v>
      </c>
      <c r="D11" s="284" t="s">
        <v>6219</v>
      </c>
      <c r="E11" s="284"/>
      <c r="F11" s="285" t="s">
        <v>45</v>
      </c>
      <c r="G11" s="286" t="s">
        <v>6148</v>
      </c>
      <c r="H11" s="287" t="s">
        <v>6149</v>
      </c>
      <c r="I11" s="288">
        <v>2017</v>
      </c>
      <c r="J11" s="289">
        <v>2</v>
      </c>
      <c r="K11" s="290" t="s">
        <v>6220</v>
      </c>
      <c r="L11" s="299">
        <v>7274846801</v>
      </c>
      <c r="M11" s="292"/>
      <c r="N11" s="288"/>
      <c r="O11" s="300">
        <v>0.53</v>
      </c>
      <c r="P11" s="295"/>
      <c r="Q11" s="295" t="s">
        <v>6221</v>
      </c>
      <c r="R11" s="288"/>
      <c r="S11" s="288"/>
      <c r="T11" s="288"/>
      <c r="U11" s="288"/>
      <c r="V11" s="288"/>
      <c r="W11" s="288"/>
      <c r="X11" s="288"/>
      <c r="Y11" s="288"/>
      <c r="Z11" s="288"/>
      <c r="AA11" s="288"/>
      <c r="AB11" s="288"/>
      <c r="AC11" s="288"/>
      <c r="AD11" s="288"/>
      <c r="AE11" s="288" t="s">
        <v>6222</v>
      </c>
      <c r="AF11" s="296">
        <v>36110</v>
      </c>
      <c r="AG11" s="288" t="s">
        <v>6223</v>
      </c>
      <c r="AH11" s="288" t="s">
        <v>6224</v>
      </c>
      <c r="AI11" s="316" t="s">
        <v>6225</v>
      </c>
      <c r="AJ11" s="288" t="s">
        <v>4316</v>
      </c>
      <c r="AK11" s="288" t="s">
        <v>3834</v>
      </c>
      <c r="AL11" s="316" t="s">
        <v>1642</v>
      </c>
      <c r="AM11" s="297"/>
      <c r="AN11" s="297"/>
      <c r="AO11" s="297"/>
    </row>
    <row r="12" spans="1:41" ht="86.25" thickBot="1">
      <c r="A12" s="282">
        <v>26</v>
      </c>
      <c r="B12" s="210" t="s">
        <v>6145</v>
      </c>
      <c r="C12" s="283" t="s">
        <v>6226</v>
      </c>
      <c r="D12" s="284" t="s">
        <v>6227</v>
      </c>
      <c r="E12" s="284"/>
      <c r="F12" s="285" t="s">
        <v>45</v>
      </c>
      <c r="G12" s="286" t="s">
        <v>6148</v>
      </c>
      <c r="H12" s="287" t="s">
        <v>6149</v>
      </c>
      <c r="I12" s="288">
        <v>2017</v>
      </c>
      <c r="J12" s="289">
        <v>2</v>
      </c>
      <c r="K12" s="290" t="s">
        <v>6228</v>
      </c>
      <c r="L12" s="299">
        <v>9636366333</v>
      </c>
      <c r="M12" s="292"/>
      <c r="N12" s="288"/>
      <c r="O12" s="300">
        <v>0.56499999999999995</v>
      </c>
      <c r="P12" s="295"/>
      <c r="Q12" s="295" t="s">
        <v>6152</v>
      </c>
      <c r="R12" s="288"/>
      <c r="S12" s="288"/>
      <c r="T12" s="288"/>
      <c r="U12" s="288"/>
      <c r="V12" s="288"/>
      <c r="W12" s="288"/>
      <c r="X12" s="288"/>
      <c r="Y12" s="288"/>
      <c r="Z12" s="288"/>
      <c r="AA12" s="288"/>
      <c r="AB12" s="288"/>
      <c r="AC12" s="288"/>
      <c r="AD12" s="288"/>
      <c r="AE12" s="288" t="s">
        <v>6229</v>
      </c>
      <c r="AF12" s="296">
        <v>36058</v>
      </c>
      <c r="AG12" s="288" t="s">
        <v>6230</v>
      </c>
      <c r="AH12" s="288" t="s">
        <v>6231</v>
      </c>
      <c r="AI12" s="315">
        <v>9829173702</v>
      </c>
      <c r="AJ12" s="288" t="s">
        <v>6232</v>
      </c>
      <c r="AK12" s="288" t="s">
        <v>3834</v>
      </c>
      <c r="AL12" s="315" t="s">
        <v>1642</v>
      </c>
      <c r="AM12" s="297"/>
      <c r="AN12" s="297"/>
      <c r="AO12" s="297"/>
    </row>
    <row r="13" spans="1:41" ht="86.25" thickBot="1">
      <c r="A13" s="282">
        <v>36</v>
      </c>
      <c r="B13" s="210" t="s">
        <v>6145</v>
      </c>
      <c r="C13" s="283" t="s">
        <v>6233</v>
      </c>
      <c r="D13" s="284" t="s">
        <v>6234</v>
      </c>
      <c r="E13" s="284"/>
      <c r="F13" s="285" t="s">
        <v>45</v>
      </c>
      <c r="G13" s="286" t="s">
        <v>6148</v>
      </c>
      <c r="H13" s="287" t="s">
        <v>6149</v>
      </c>
      <c r="I13" s="288">
        <v>2017</v>
      </c>
      <c r="J13" s="289">
        <v>2</v>
      </c>
      <c r="K13" s="290" t="s">
        <v>6235</v>
      </c>
      <c r="L13" s="299">
        <v>8884075021</v>
      </c>
      <c r="M13" s="292"/>
      <c r="N13" s="288"/>
      <c r="O13" s="293">
        <v>0.58599999999999997</v>
      </c>
      <c r="P13" s="295" t="s">
        <v>6151</v>
      </c>
      <c r="Q13" s="295" t="s">
        <v>6152</v>
      </c>
      <c r="R13" s="288"/>
      <c r="S13" s="288"/>
      <c r="T13" s="288"/>
      <c r="U13" s="288"/>
      <c r="V13" s="288"/>
      <c r="W13" s="288"/>
      <c r="X13" s="288"/>
      <c r="Y13" s="288"/>
      <c r="Z13" s="288"/>
      <c r="AA13" s="288"/>
      <c r="AB13" s="288"/>
      <c r="AC13" s="288"/>
      <c r="AD13" s="288"/>
      <c r="AE13" s="288" t="s">
        <v>6236</v>
      </c>
      <c r="AF13" s="296">
        <v>36226</v>
      </c>
      <c r="AG13" s="288" t="s">
        <v>6237</v>
      </c>
      <c r="AH13" s="288" t="s">
        <v>6238</v>
      </c>
      <c r="AI13" s="315" t="s">
        <v>6239</v>
      </c>
      <c r="AJ13" s="288" t="s">
        <v>5085</v>
      </c>
      <c r="AK13" s="288" t="s">
        <v>3834</v>
      </c>
      <c r="AL13" s="288" t="s">
        <v>1642</v>
      </c>
      <c r="AM13" s="297"/>
      <c r="AN13" s="297"/>
      <c r="AO13" s="297"/>
    </row>
    <row r="14" spans="1:41" ht="144.75" thickBot="1">
      <c r="A14" s="303"/>
      <c r="B14" s="210" t="s">
        <v>6145</v>
      </c>
      <c r="C14" s="304" t="s">
        <v>6240</v>
      </c>
      <c r="D14" s="305" t="s">
        <v>6241</v>
      </c>
      <c r="E14" s="305"/>
      <c r="F14" s="285" t="s">
        <v>45</v>
      </c>
      <c r="G14" s="286" t="s">
        <v>6148</v>
      </c>
      <c r="H14" s="287" t="s">
        <v>6149</v>
      </c>
      <c r="I14" s="303" t="s">
        <v>1655</v>
      </c>
      <c r="J14" s="306">
        <v>2</v>
      </c>
      <c r="K14" s="307" t="s">
        <v>6242</v>
      </c>
      <c r="L14" s="308">
        <v>7029630733</v>
      </c>
      <c r="M14" s="303"/>
      <c r="N14" s="306"/>
      <c r="O14" s="310">
        <v>68</v>
      </c>
      <c r="P14" s="310" t="s">
        <v>50</v>
      </c>
      <c r="Q14" s="310" t="s">
        <v>6243</v>
      </c>
      <c r="R14" s="306" t="s">
        <v>51</v>
      </c>
      <c r="S14" s="306" t="s">
        <v>51</v>
      </c>
      <c r="T14" s="306" t="s">
        <v>51</v>
      </c>
      <c r="U14" s="306"/>
      <c r="V14" s="306"/>
      <c r="W14" s="306"/>
      <c r="X14" s="306"/>
      <c r="Y14" s="306"/>
      <c r="Z14" s="312"/>
      <c r="AA14" s="312"/>
      <c r="AB14" s="312"/>
      <c r="AC14" s="306"/>
      <c r="AD14" s="306"/>
      <c r="AE14" s="306" t="s">
        <v>6244</v>
      </c>
      <c r="AF14" s="313">
        <v>35747</v>
      </c>
      <c r="AG14" s="310" t="s">
        <v>6245</v>
      </c>
      <c r="AH14" s="310" t="s">
        <v>6246</v>
      </c>
      <c r="AI14" s="318">
        <v>9733475389</v>
      </c>
      <c r="AJ14" s="310" t="s">
        <v>169</v>
      </c>
      <c r="AK14" s="310" t="s">
        <v>3834</v>
      </c>
      <c r="AL14" s="310" t="s">
        <v>1642</v>
      </c>
      <c r="AM14" s="314" t="s">
        <v>6247</v>
      </c>
      <c r="AN14" s="314" t="s">
        <v>6248</v>
      </c>
      <c r="AO14" s="314" t="s">
        <v>6249</v>
      </c>
    </row>
    <row r="15" spans="1:41" ht="86.25" thickBot="1">
      <c r="A15" s="282">
        <v>25</v>
      </c>
      <c r="B15" s="210" t="s">
        <v>6145</v>
      </c>
      <c r="C15" s="283" t="s">
        <v>6250</v>
      </c>
      <c r="D15" s="284" t="s">
        <v>6251</v>
      </c>
      <c r="E15" s="284"/>
      <c r="F15" s="285" t="s">
        <v>45</v>
      </c>
      <c r="G15" s="286" t="s">
        <v>6148</v>
      </c>
      <c r="H15" s="287" t="s">
        <v>6149</v>
      </c>
      <c r="I15" s="288">
        <v>2017</v>
      </c>
      <c r="J15" s="289">
        <v>2</v>
      </c>
      <c r="K15" s="290" t="s">
        <v>6252</v>
      </c>
      <c r="L15" s="291">
        <v>9019450454</v>
      </c>
      <c r="M15" s="292">
        <v>72.2</v>
      </c>
      <c r="N15" s="288"/>
      <c r="O15" s="300">
        <v>0.60329999999999995</v>
      </c>
      <c r="P15" s="295" t="s">
        <v>6151</v>
      </c>
      <c r="Q15" s="295" t="s">
        <v>6152</v>
      </c>
      <c r="R15" s="288"/>
      <c r="S15" s="288"/>
      <c r="T15" s="288"/>
      <c r="U15" s="288"/>
      <c r="V15" s="288"/>
      <c r="W15" s="288"/>
      <c r="X15" s="288"/>
      <c r="Y15" s="288"/>
      <c r="Z15" s="288"/>
      <c r="AA15" s="288"/>
      <c r="AB15" s="288"/>
      <c r="AC15" s="288"/>
      <c r="AD15" s="288"/>
      <c r="AE15" s="288" t="s">
        <v>6253</v>
      </c>
      <c r="AF15" s="296">
        <v>36196</v>
      </c>
      <c r="AG15" s="288" t="s">
        <v>6254</v>
      </c>
      <c r="AH15" s="288" t="s">
        <v>6255</v>
      </c>
      <c r="AI15" s="315" t="s">
        <v>6256</v>
      </c>
      <c r="AJ15" s="288" t="s">
        <v>4122</v>
      </c>
      <c r="AK15" s="288" t="s">
        <v>6156</v>
      </c>
      <c r="AL15" s="288" t="s">
        <v>1642</v>
      </c>
      <c r="AM15" s="297"/>
      <c r="AN15" s="297"/>
      <c r="AO15" s="297"/>
    </row>
    <row r="16" spans="1:41" ht="108.75" thickBot="1">
      <c r="A16" s="282">
        <v>24</v>
      </c>
      <c r="B16" s="210" t="s">
        <v>6145</v>
      </c>
      <c r="C16" s="283" t="s">
        <v>6257</v>
      </c>
      <c r="D16" s="284" t="s">
        <v>6258</v>
      </c>
      <c r="E16" s="284"/>
      <c r="F16" s="285" t="s">
        <v>45</v>
      </c>
      <c r="G16" s="286" t="s">
        <v>6148</v>
      </c>
      <c r="H16" s="287" t="s">
        <v>6149</v>
      </c>
      <c r="I16" s="288">
        <v>2017</v>
      </c>
      <c r="J16" s="289">
        <v>2</v>
      </c>
      <c r="K16" s="290" t="s">
        <v>6259</v>
      </c>
      <c r="L16" s="299">
        <v>9003277777</v>
      </c>
      <c r="M16" s="292">
        <v>92.2</v>
      </c>
      <c r="N16" s="288"/>
      <c r="O16" s="288"/>
      <c r="P16" s="295"/>
      <c r="Q16" s="295"/>
      <c r="R16" s="288"/>
      <c r="S16" s="288"/>
      <c r="T16" s="288"/>
      <c r="U16" s="288"/>
      <c r="V16" s="288"/>
      <c r="W16" s="288"/>
      <c r="X16" s="288"/>
      <c r="Y16" s="288"/>
      <c r="Z16" s="288"/>
      <c r="AA16" s="288"/>
      <c r="AB16" s="288"/>
      <c r="AC16" s="288"/>
      <c r="AD16" s="288"/>
      <c r="AE16" s="295" t="s">
        <v>6260</v>
      </c>
      <c r="AF16" s="296">
        <v>36694</v>
      </c>
      <c r="AG16" s="288" t="s">
        <v>6261</v>
      </c>
      <c r="AH16" s="288" t="s">
        <v>6262</v>
      </c>
      <c r="AI16" s="316"/>
      <c r="AJ16" s="288" t="s">
        <v>6263</v>
      </c>
      <c r="AK16" s="288" t="s">
        <v>3834</v>
      </c>
      <c r="AL16" s="288" t="s">
        <v>6264</v>
      </c>
      <c r="AM16" s="297"/>
      <c r="AN16" s="297"/>
      <c r="AO16" s="297"/>
    </row>
    <row r="17" spans="1:41" ht="86.25" thickBot="1">
      <c r="A17" s="282">
        <v>23</v>
      </c>
      <c r="B17" s="210" t="s">
        <v>6145</v>
      </c>
      <c r="C17" s="283" t="s">
        <v>6265</v>
      </c>
      <c r="D17" s="284" t="s">
        <v>6266</v>
      </c>
      <c r="E17" s="284"/>
      <c r="F17" s="285" t="s">
        <v>45</v>
      </c>
      <c r="G17" s="286" t="s">
        <v>6148</v>
      </c>
      <c r="H17" s="287" t="s">
        <v>6149</v>
      </c>
      <c r="I17" s="288">
        <v>2017</v>
      </c>
      <c r="J17" s="289">
        <v>2</v>
      </c>
      <c r="K17" s="290" t="s">
        <v>6267</v>
      </c>
      <c r="L17" s="299">
        <v>9845308741</v>
      </c>
      <c r="M17" s="292"/>
      <c r="N17" s="288"/>
      <c r="O17" s="319">
        <v>0.54830000000000001</v>
      </c>
      <c r="P17" s="295" t="s">
        <v>6151</v>
      </c>
      <c r="Q17" s="295" t="s">
        <v>6152</v>
      </c>
      <c r="R17" s="288"/>
      <c r="S17" s="288"/>
      <c r="T17" s="288"/>
      <c r="U17" s="288"/>
      <c r="V17" s="288"/>
      <c r="W17" s="288"/>
      <c r="X17" s="288"/>
      <c r="Y17" s="288"/>
      <c r="Z17" s="288"/>
      <c r="AA17" s="288"/>
      <c r="AB17" s="288"/>
      <c r="AC17" s="288"/>
      <c r="AD17" s="288"/>
      <c r="AE17" s="288" t="s">
        <v>6268</v>
      </c>
      <c r="AF17" s="296">
        <v>36038</v>
      </c>
      <c r="AG17" s="288" t="s">
        <v>6269</v>
      </c>
      <c r="AH17" s="288" t="s">
        <v>6270</v>
      </c>
      <c r="AI17" s="316" t="s">
        <v>6271</v>
      </c>
      <c r="AJ17" s="288" t="s">
        <v>4122</v>
      </c>
      <c r="AK17" s="288" t="s">
        <v>3834</v>
      </c>
      <c r="AL17" s="316" t="s">
        <v>1642</v>
      </c>
      <c r="AM17" s="297"/>
      <c r="AN17" s="297"/>
      <c r="AO17" s="297"/>
    </row>
    <row r="18" spans="1:41" ht="86.25" thickBot="1">
      <c r="A18" s="282">
        <v>22</v>
      </c>
      <c r="B18" s="210" t="s">
        <v>6145</v>
      </c>
      <c r="C18" s="301" t="s">
        <v>6272</v>
      </c>
      <c r="D18" s="284" t="s">
        <v>6273</v>
      </c>
      <c r="E18" s="284"/>
      <c r="F18" s="285" t="s">
        <v>45</v>
      </c>
      <c r="G18" s="286" t="s">
        <v>6148</v>
      </c>
      <c r="H18" s="287" t="s">
        <v>6149</v>
      </c>
      <c r="I18" s="288">
        <v>2017</v>
      </c>
      <c r="J18" s="289">
        <v>2</v>
      </c>
      <c r="K18" s="290" t="s">
        <v>6274</v>
      </c>
      <c r="L18" s="288">
        <v>9448999162</v>
      </c>
      <c r="M18" s="292"/>
      <c r="N18" s="320"/>
      <c r="O18" s="321">
        <v>0.64329999999999998</v>
      </c>
      <c r="P18" s="292"/>
      <c r="Q18" s="295" t="s">
        <v>6152</v>
      </c>
      <c r="R18" s="288"/>
      <c r="S18" s="288"/>
      <c r="T18" s="288"/>
      <c r="U18" s="288"/>
      <c r="V18" s="288"/>
      <c r="W18" s="288"/>
      <c r="X18" s="288"/>
      <c r="Y18" s="288"/>
      <c r="Z18" s="288"/>
      <c r="AA18" s="288"/>
      <c r="AB18" s="288"/>
      <c r="AC18" s="288"/>
      <c r="AD18" s="288"/>
      <c r="AE18" s="288" t="s">
        <v>6275</v>
      </c>
      <c r="AF18" s="296">
        <v>36336</v>
      </c>
      <c r="AG18" s="288" t="s">
        <v>6276</v>
      </c>
      <c r="AH18" s="288" t="s">
        <v>6277</v>
      </c>
      <c r="AI18" s="315" t="s">
        <v>6278</v>
      </c>
      <c r="AJ18" s="288" t="s">
        <v>3939</v>
      </c>
      <c r="AK18" s="288" t="s">
        <v>3834</v>
      </c>
      <c r="AL18" s="315" t="s">
        <v>1642</v>
      </c>
      <c r="AM18" s="297"/>
      <c r="AN18" s="297"/>
      <c r="AO18" s="297"/>
    </row>
    <row r="19" spans="1:41" ht="86.25" thickBot="1">
      <c r="A19" s="282">
        <v>21</v>
      </c>
      <c r="B19" s="210" t="s">
        <v>6145</v>
      </c>
      <c r="C19" s="283" t="s">
        <v>6279</v>
      </c>
      <c r="D19" s="284" t="s">
        <v>6280</v>
      </c>
      <c r="E19" s="284"/>
      <c r="F19" s="285" t="s">
        <v>45</v>
      </c>
      <c r="G19" s="286" t="s">
        <v>6148</v>
      </c>
      <c r="H19" s="287" t="s">
        <v>6149</v>
      </c>
      <c r="I19" s="288">
        <v>2017</v>
      </c>
      <c r="J19" s="289">
        <v>2</v>
      </c>
      <c r="K19" s="290" t="s">
        <v>6281</v>
      </c>
      <c r="L19" s="299">
        <v>9742777284</v>
      </c>
      <c r="M19" s="292">
        <v>92</v>
      </c>
      <c r="N19" s="320"/>
      <c r="O19" s="288">
        <v>0.75829999999999997</v>
      </c>
      <c r="P19" s="295" t="s">
        <v>6213</v>
      </c>
      <c r="Q19" s="295" t="s">
        <v>6152</v>
      </c>
      <c r="R19" s="288"/>
      <c r="S19" s="288"/>
      <c r="T19" s="288"/>
      <c r="U19" s="288"/>
      <c r="V19" s="288"/>
      <c r="W19" s="288"/>
      <c r="X19" s="288"/>
      <c r="Y19" s="288"/>
      <c r="Z19" s="288"/>
      <c r="AA19" s="288"/>
      <c r="AB19" s="288"/>
      <c r="AC19" s="288"/>
      <c r="AD19" s="320"/>
      <c r="AE19" s="288" t="s">
        <v>6282</v>
      </c>
      <c r="AF19" s="317">
        <v>36042</v>
      </c>
      <c r="AG19" s="288" t="s">
        <v>6283</v>
      </c>
      <c r="AH19" s="288" t="s">
        <v>6284</v>
      </c>
      <c r="AI19" s="315" t="s">
        <v>6285</v>
      </c>
      <c r="AJ19" s="288" t="s">
        <v>5163</v>
      </c>
      <c r="AK19" s="288" t="s">
        <v>3834</v>
      </c>
      <c r="AL19" s="288" t="s">
        <v>1642</v>
      </c>
      <c r="AM19" s="297"/>
      <c r="AN19" s="297"/>
      <c r="AO19" s="297"/>
    </row>
    <row r="20" spans="1:41" ht="86.25" thickBot="1">
      <c r="A20" s="282">
        <v>20</v>
      </c>
      <c r="B20" s="210" t="s">
        <v>6145</v>
      </c>
      <c r="C20" s="283" t="s">
        <v>6286</v>
      </c>
      <c r="D20" s="284" t="s">
        <v>6287</v>
      </c>
      <c r="E20" s="284"/>
      <c r="F20" s="285" t="s">
        <v>45</v>
      </c>
      <c r="G20" s="286" t="s">
        <v>6148</v>
      </c>
      <c r="H20" s="287" t="s">
        <v>6149</v>
      </c>
      <c r="I20" s="288">
        <v>2017</v>
      </c>
      <c r="J20" s="289">
        <v>2</v>
      </c>
      <c r="K20" s="290" t="s">
        <v>6288</v>
      </c>
      <c r="L20" s="299">
        <v>9048624791</v>
      </c>
      <c r="M20" s="292"/>
      <c r="N20" s="288"/>
      <c r="O20" s="295">
        <v>0.63749999999999996</v>
      </c>
      <c r="P20" s="295"/>
      <c r="Q20" s="295" t="s">
        <v>6289</v>
      </c>
      <c r="R20" s="288"/>
      <c r="S20" s="288"/>
      <c r="T20" s="288"/>
      <c r="U20" s="288"/>
      <c r="V20" s="288"/>
      <c r="W20" s="288"/>
      <c r="X20" s="288"/>
      <c r="Y20" s="288"/>
      <c r="Z20" s="288"/>
      <c r="AA20" s="288"/>
      <c r="AB20" s="288"/>
      <c r="AC20" s="288"/>
      <c r="AD20" s="320"/>
      <c r="AE20" s="288" t="s">
        <v>6290</v>
      </c>
      <c r="AF20" s="317">
        <v>35736</v>
      </c>
      <c r="AG20" s="288" t="s">
        <v>6291</v>
      </c>
      <c r="AH20" s="288" t="s">
        <v>6292</v>
      </c>
      <c r="AI20" s="315" t="s">
        <v>6293</v>
      </c>
      <c r="AJ20" s="288" t="s">
        <v>150</v>
      </c>
      <c r="AK20" s="288" t="s">
        <v>3911</v>
      </c>
      <c r="AL20" s="288" t="s">
        <v>1642</v>
      </c>
      <c r="AM20" s="297"/>
      <c r="AN20" s="297"/>
      <c r="AO20" s="297"/>
    </row>
    <row r="21" spans="1:41" ht="86.25" thickBot="1">
      <c r="A21" s="282">
        <v>19</v>
      </c>
      <c r="B21" s="210" t="s">
        <v>6145</v>
      </c>
      <c r="C21" s="283" t="s">
        <v>6294</v>
      </c>
      <c r="D21" s="284" t="s">
        <v>6295</v>
      </c>
      <c r="E21" s="284"/>
      <c r="F21" s="285" t="s">
        <v>45</v>
      </c>
      <c r="G21" s="286" t="s">
        <v>6148</v>
      </c>
      <c r="H21" s="287" t="s">
        <v>6149</v>
      </c>
      <c r="I21" s="288">
        <v>2017</v>
      </c>
      <c r="J21" s="289">
        <v>2</v>
      </c>
      <c r="K21" s="290" t="s">
        <v>6296</v>
      </c>
      <c r="L21" s="299">
        <v>9480555242</v>
      </c>
      <c r="M21" s="292"/>
      <c r="N21" s="320"/>
      <c r="O21" s="293">
        <v>0.56000000000000005</v>
      </c>
      <c r="P21" s="322"/>
      <c r="Q21" s="292" t="s">
        <v>6152</v>
      </c>
      <c r="R21" s="288"/>
      <c r="S21" s="288"/>
      <c r="T21" s="288"/>
      <c r="U21" s="288"/>
      <c r="V21" s="288"/>
      <c r="W21" s="288"/>
      <c r="X21" s="288"/>
      <c r="Y21" s="288"/>
      <c r="Z21" s="288"/>
      <c r="AA21" s="288"/>
      <c r="AB21" s="288"/>
      <c r="AC21" s="288"/>
      <c r="AD21" s="320"/>
      <c r="AE21" s="288" t="s">
        <v>6297</v>
      </c>
      <c r="AF21" s="317">
        <v>36129</v>
      </c>
      <c r="AG21" s="288" t="s">
        <v>6298</v>
      </c>
      <c r="AH21" s="288" t="s">
        <v>6299</v>
      </c>
      <c r="AI21" s="316" t="s">
        <v>6300</v>
      </c>
      <c r="AJ21" s="288" t="s">
        <v>150</v>
      </c>
      <c r="AK21" s="288" t="s">
        <v>3912</v>
      </c>
      <c r="AL21" s="316" t="s">
        <v>1642</v>
      </c>
      <c r="AM21" s="297"/>
      <c r="AN21" s="297"/>
      <c r="AO21" s="297"/>
    </row>
    <row r="22" spans="1:41" ht="86.25" thickBot="1">
      <c r="A22" s="282">
        <v>18</v>
      </c>
      <c r="B22" s="210" t="s">
        <v>6145</v>
      </c>
      <c r="C22" s="283" t="s">
        <v>6301</v>
      </c>
      <c r="D22" s="284" t="s">
        <v>6302</v>
      </c>
      <c r="E22" s="284"/>
      <c r="F22" s="285" t="s">
        <v>45</v>
      </c>
      <c r="G22" s="286" t="s">
        <v>6148</v>
      </c>
      <c r="H22" s="287" t="s">
        <v>6149</v>
      </c>
      <c r="I22" s="288">
        <v>2017</v>
      </c>
      <c r="J22" s="289">
        <v>2</v>
      </c>
      <c r="K22" s="290" t="s">
        <v>6303</v>
      </c>
      <c r="L22" s="299">
        <v>7729960836</v>
      </c>
      <c r="M22" s="292">
        <v>90</v>
      </c>
      <c r="N22" s="288"/>
      <c r="O22" s="293">
        <v>0.93</v>
      </c>
      <c r="P22" s="295"/>
      <c r="Q22" s="295" t="s">
        <v>6304</v>
      </c>
      <c r="R22" s="288"/>
      <c r="S22" s="288"/>
      <c r="T22" s="288"/>
      <c r="U22" s="288"/>
      <c r="V22" s="288"/>
      <c r="W22" s="288"/>
      <c r="X22" s="288"/>
      <c r="Y22" s="288"/>
      <c r="Z22" s="288"/>
      <c r="AA22" s="288"/>
      <c r="AB22" s="288"/>
      <c r="AC22" s="288"/>
      <c r="AD22" s="288"/>
      <c r="AE22" s="288" t="s">
        <v>6305</v>
      </c>
      <c r="AF22" s="317">
        <v>36650</v>
      </c>
      <c r="AG22" s="288" t="s">
        <v>6306</v>
      </c>
      <c r="AH22" s="288" t="s">
        <v>6307</v>
      </c>
      <c r="AI22" s="315" t="s">
        <v>6308</v>
      </c>
      <c r="AJ22" s="288" t="s">
        <v>3892</v>
      </c>
      <c r="AK22" s="288" t="s">
        <v>3834</v>
      </c>
      <c r="AL22" s="288" t="s">
        <v>1642</v>
      </c>
      <c r="AM22" s="297"/>
      <c r="AN22" s="297"/>
      <c r="AO22" s="297"/>
    </row>
    <row r="23" spans="1:41" ht="86.25" thickBot="1">
      <c r="A23" s="282">
        <v>17</v>
      </c>
      <c r="B23" s="210" t="s">
        <v>6145</v>
      </c>
      <c r="C23" s="283" t="s">
        <v>6309</v>
      </c>
      <c r="D23" s="284" t="s">
        <v>6310</v>
      </c>
      <c r="E23" s="284"/>
      <c r="F23" s="285" t="s">
        <v>45</v>
      </c>
      <c r="G23" s="286" t="s">
        <v>6148</v>
      </c>
      <c r="H23" s="287" t="s">
        <v>6149</v>
      </c>
      <c r="I23" s="288">
        <v>2017</v>
      </c>
      <c r="J23" s="289">
        <v>2</v>
      </c>
      <c r="K23" s="290" t="s">
        <v>6311</v>
      </c>
      <c r="L23" s="299">
        <v>8002380663</v>
      </c>
      <c r="M23" s="292">
        <v>77.900000000000006</v>
      </c>
      <c r="N23" s="288"/>
      <c r="O23" s="319">
        <v>0.52800000000000002</v>
      </c>
      <c r="P23" s="295"/>
      <c r="Q23" s="295" t="s">
        <v>6312</v>
      </c>
      <c r="R23" s="288"/>
      <c r="S23" s="288"/>
      <c r="T23" s="288"/>
      <c r="U23" s="288"/>
      <c r="V23" s="288"/>
      <c r="W23" s="288"/>
      <c r="X23" s="288"/>
      <c r="Y23" s="288"/>
      <c r="Z23" s="288"/>
      <c r="AA23" s="288"/>
      <c r="AB23" s="288"/>
      <c r="AC23" s="288"/>
      <c r="AD23" s="288"/>
      <c r="AE23" s="288" t="s">
        <v>6313</v>
      </c>
      <c r="AF23" s="317">
        <v>36259</v>
      </c>
      <c r="AG23" s="288" t="s">
        <v>6314</v>
      </c>
      <c r="AH23" s="288" t="s">
        <v>6315</v>
      </c>
      <c r="AI23" s="315" t="s">
        <v>6316</v>
      </c>
      <c r="AJ23" s="288" t="s">
        <v>3834</v>
      </c>
      <c r="AK23" s="288" t="s">
        <v>3834</v>
      </c>
      <c r="AL23" s="288" t="s">
        <v>1642</v>
      </c>
      <c r="AM23" s="297"/>
      <c r="AN23" s="297"/>
      <c r="AO23" s="297"/>
    </row>
    <row r="24" spans="1:41" ht="86.25" thickBot="1">
      <c r="A24" s="282">
        <v>34</v>
      </c>
      <c r="B24" s="210" t="s">
        <v>6145</v>
      </c>
      <c r="C24" s="283" t="s">
        <v>6317</v>
      </c>
      <c r="D24" s="284" t="s">
        <v>6318</v>
      </c>
      <c r="E24" s="284"/>
      <c r="F24" s="285" t="s">
        <v>45</v>
      </c>
      <c r="G24" s="286" t="s">
        <v>6148</v>
      </c>
      <c r="H24" s="287" t="s">
        <v>6149</v>
      </c>
      <c r="I24" s="288">
        <v>2017</v>
      </c>
      <c r="J24" s="289">
        <v>2</v>
      </c>
      <c r="K24" s="290" t="s">
        <v>6319</v>
      </c>
      <c r="L24" s="299">
        <v>9619599464</v>
      </c>
      <c r="M24" s="292"/>
      <c r="N24" s="288"/>
      <c r="O24" s="293">
        <v>0.55000000000000004</v>
      </c>
      <c r="P24" s="295" t="s">
        <v>6213</v>
      </c>
      <c r="Q24" s="295" t="s">
        <v>6320</v>
      </c>
      <c r="R24" s="288"/>
      <c r="S24" s="288"/>
      <c r="T24" s="288"/>
      <c r="U24" s="288"/>
      <c r="V24" s="288"/>
      <c r="W24" s="288"/>
      <c r="X24" s="288"/>
      <c r="Y24" s="288"/>
      <c r="Z24" s="288"/>
      <c r="AA24" s="288"/>
      <c r="AB24" s="288"/>
      <c r="AC24" s="288"/>
      <c r="AD24" s="288"/>
      <c r="AE24" s="289" t="s">
        <v>6321</v>
      </c>
      <c r="AF24" s="296">
        <v>35993</v>
      </c>
      <c r="AG24" s="288" t="s">
        <v>6322</v>
      </c>
      <c r="AH24" s="288" t="s">
        <v>6323</v>
      </c>
      <c r="AI24" s="316" t="s">
        <v>6324</v>
      </c>
      <c r="AJ24" s="288" t="s">
        <v>6325</v>
      </c>
      <c r="AK24" s="288" t="s">
        <v>3834</v>
      </c>
      <c r="AL24" s="288" t="s">
        <v>1642</v>
      </c>
      <c r="AM24" s="297"/>
      <c r="AN24" s="297"/>
      <c r="AO24" s="297"/>
    </row>
    <row r="25" spans="1:41" ht="86.25" thickBot="1">
      <c r="A25" s="282">
        <v>15</v>
      </c>
      <c r="B25" s="210" t="s">
        <v>6145</v>
      </c>
      <c r="C25" s="283" t="s">
        <v>6326</v>
      </c>
      <c r="D25" s="284" t="s">
        <v>6327</v>
      </c>
      <c r="E25" s="284"/>
      <c r="F25" s="285" t="s">
        <v>45</v>
      </c>
      <c r="G25" s="286" t="s">
        <v>6148</v>
      </c>
      <c r="H25" s="287" t="s">
        <v>6149</v>
      </c>
      <c r="I25" s="288">
        <v>2017</v>
      </c>
      <c r="J25" s="289">
        <v>2</v>
      </c>
      <c r="K25" s="290" t="s">
        <v>6328</v>
      </c>
      <c r="L25" s="299">
        <v>9611110077</v>
      </c>
      <c r="M25" s="292"/>
      <c r="N25" s="288"/>
      <c r="O25" s="319">
        <v>0.51</v>
      </c>
      <c r="P25" s="295"/>
      <c r="Q25" s="295" t="s">
        <v>6329</v>
      </c>
      <c r="R25" s="288"/>
      <c r="S25" s="288"/>
      <c r="T25" s="288"/>
      <c r="U25" s="288"/>
      <c r="V25" s="288"/>
      <c r="W25" s="288"/>
      <c r="X25" s="288"/>
      <c r="Y25" s="288"/>
      <c r="Z25" s="288"/>
      <c r="AA25" s="288"/>
      <c r="AB25" s="288"/>
      <c r="AC25" s="288"/>
      <c r="AD25" s="288"/>
      <c r="AE25" s="288" t="s">
        <v>6330</v>
      </c>
      <c r="AF25" s="317">
        <v>36165</v>
      </c>
      <c r="AG25" s="288" t="s">
        <v>6331</v>
      </c>
      <c r="AH25" s="288" t="s">
        <v>6332</v>
      </c>
      <c r="AI25" s="316" t="s">
        <v>6333</v>
      </c>
      <c r="AJ25" s="288" t="s">
        <v>4076</v>
      </c>
      <c r="AK25" s="288" t="s">
        <v>3834</v>
      </c>
      <c r="AL25" s="288" t="s">
        <v>1642</v>
      </c>
      <c r="AM25" s="297"/>
      <c r="AN25" s="297"/>
      <c r="AO25" s="297"/>
    </row>
    <row r="26" spans="1:41" ht="86.25" thickBot="1">
      <c r="A26" s="282">
        <v>14</v>
      </c>
      <c r="B26" s="210" t="s">
        <v>6145</v>
      </c>
      <c r="C26" s="283" t="s">
        <v>6334</v>
      </c>
      <c r="D26" s="284" t="s">
        <v>6335</v>
      </c>
      <c r="E26" s="284"/>
      <c r="F26" s="285" t="s">
        <v>45</v>
      </c>
      <c r="G26" s="286" t="s">
        <v>6148</v>
      </c>
      <c r="H26" s="287" t="s">
        <v>6149</v>
      </c>
      <c r="I26" s="288">
        <v>2017</v>
      </c>
      <c r="J26" s="289">
        <v>2</v>
      </c>
      <c r="K26" s="290" t="s">
        <v>6336</v>
      </c>
      <c r="L26" s="299">
        <v>9570066769</v>
      </c>
      <c r="M26" s="292"/>
      <c r="N26" s="288"/>
      <c r="O26" s="319">
        <v>0.68799999999999994</v>
      </c>
      <c r="P26" s="295"/>
      <c r="Q26" s="295" t="s">
        <v>6337</v>
      </c>
      <c r="R26" s="288"/>
      <c r="S26" s="288"/>
      <c r="T26" s="288"/>
      <c r="U26" s="288"/>
      <c r="V26" s="288"/>
      <c r="W26" s="288"/>
      <c r="X26" s="288"/>
      <c r="Y26" s="288"/>
      <c r="Z26" s="288"/>
      <c r="AA26" s="288"/>
      <c r="AB26" s="288"/>
      <c r="AC26" s="288"/>
      <c r="AD26" s="288"/>
      <c r="AE26" s="288" t="s">
        <v>6338</v>
      </c>
      <c r="AF26" s="317">
        <v>36185</v>
      </c>
      <c r="AG26" s="288" t="s">
        <v>6339</v>
      </c>
      <c r="AH26" s="288" t="s">
        <v>6340</v>
      </c>
      <c r="AI26" s="316" t="s">
        <v>6341</v>
      </c>
      <c r="AJ26" s="288"/>
      <c r="AK26" s="288" t="s">
        <v>3834</v>
      </c>
      <c r="AL26" s="288" t="s">
        <v>1642</v>
      </c>
      <c r="AM26" s="297"/>
      <c r="AN26" s="297"/>
      <c r="AO26" s="297"/>
    </row>
    <row r="27" spans="1:41" ht="86.25" thickBot="1">
      <c r="A27" s="282">
        <v>13</v>
      </c>
      <c r="B27" s="210" t="s">
        <v>6145</v>
      </c>
      <c r="C27" s="323" t="s">
        <v>6342</v>
      </c>
      <c r="D27" s="284" t="s">
        <v>6343</v>
      </c>
      <c r="E27" s="284"/>
      <c r="F27" s="285" t="s">
        <v>45</v>
      </c>
      <c r="G27" s="286" t="s">
        <v>6148</v>
      </c>
      <c r="H27" s="287" t="s">
        <v>6149</v>
      </c>
      <c r="I27" s="288">
        <v>2017</v>
      </c>
      <c r="J27" s="289">
        <v>2</v>
      </c>
      <c r="K27" s="290" t="s">
        <v>6344</v>
      </c>
      <c r="L27" s="299">
        <v>9008400686</v>
      </c>
      <c r="M27" s="292">
        <v>67</v>
      </c>
      <c r="N27" s="288"/>
      <c r="O27" s="293">
        <v>0.626</v>
      </c>
      <c r="P27" s="324" t="s">
        <v>6151</v>
      </c>
      <c r="Q27" s="295" t="s">
        <v>6152</v>
      </c>
      <c r="R27" s="288"/>
      <c r="S27" s="288"/>
      <c r="T27" s="288"/>
      <c r="U27" s="288"/>
      <c r="V27" s="288"/>
      <c r="W27" s="288"/>
      <c r="X27" s="288"/>
      <c r="Y27" s="288"/>
      <c r="Z27" s="288"/>
      <c r="AA27" s="288"/>
      <c r="AB27" s="288"/>
      <c r="AC27" s="288"/>
      <c r="AD27" s="288"/>
      <c r="AE27" s="288" t="s">
        <v>6345</v>
      </c>
      <c r="AF27" s="317">
        <v>36516</v>
      </c>
      <c r="AG27" s="288" t="s">
        <v>6346</v>
      </c>
      <c r="AH27" s="288" t="s">
        <v>6347</v>
      </c>
      <c r="AI27" s="316" t="s">
        <v>6348</v>
      </c>
      <c r="AJ27" s="288" t="s">
        <v>4803</v>
      </c>
      <c r="AK27" s="288" t="s">
        <v>3834</v>
      </c>
      <c r="AL27" s="288" t="s">
        <v>1642</v>
      </c>
      <c r="AM27" s="297"/>
      <c r="AN27" s="297"/>
      <c r="AO27" s="297"/>
    </row>
    <row r="28" spans="1:41" ht="86.25" thickBot="1">
      <c r="A28" s="282">
        <v>35</v>
      </c>
      <c r="B28" s="210" t="s">
        <v>6145</v>
      </c>
      <c r="C28" s="283" t="s">
        <v>6349</v>
      </c>
      <c r="D28" s="284" t="s">
        <v>6350</v>
      </c>
      <c r="E28" s="284"/>
      <c r="F28" s="285" t="s">
        <v>45</v>
      </c>
      <c r="G28" s="286" t="s">
        <v>6148</v>
      </c>
      <c r="H28" s="287" t="s">
        <v>6149</v>
      </c>
      <c r="I28" s="288">
        <v>2017</v>
      </c>
      <c r="J28" s="289">
        <v>2</v>
      </c>
      <c r="K28" s="290" t="s">
        <v>6351</v>
      </c>
      <c r="L28" s="299">
        <v>9880486749</v>
      </c>
      <c r="M28" s="292"/>
      <c r="N28" s="288"/>
      <c r="O28" s="293">
        <v>0.54</v>
      </c>
      <c r="P28" s="295"/>
      <c r="Q28" s="295" t="s">
        <v>6152</v>
      </c>
      <c r="R28" s="288"/>
      <c r="S28" s="288"/>
      <c r="T28" s="288"/>
      <c r="U28" s="288"/>
      <c r="V28" s="288"/>
      <c r="W28" s="288"/>
      <c r="X28" s="288"/>
      <c r="Y28" s="288"/>
      <c r="Z28" s="288"/>
      <c r="AA28" s="288"/>
      <c r="AB28" s="288"/>
      <c r="AC28" s="288"/>
      <c r="AD28" s="288"/>
      <c r="AE28" s="289" t="s">
        <v>6352</v>
      </c>
      <c r="AF28" s="296">
        <v>36316</v>
      </c>
      <c r="AG28" s="288" t="s">
        <v>6353</v>
      </c>
      <c r="AH28" s="288" t="s">
        <v>6354</v>
      </c>
      <c r="AI28" s="315" t="s">
        <v>6355</v>
      </c>
      <c r="AJ28" s="288" t="s">
        <v>6356</v>
      </c>
      <c r="AK28" s="288" t="s">
        <v>3834</v>
      </c>
      <c r="AL28" s="315" t="s">
        <v>1642</v>
      </c>
      <c r="AM28" s="297"/>
      <c r="AN28" s="297"/>
      <c r="AO28" s="297"/>
    </row>
    <row r="29" spans="1:41" ht="86.25" thickBot="1">
      <c r="A29" s="282">
        <v>12</v>
      </c>
      <c r="B29" s="210" t="s">
        <v>6145</v>
      </c>
      <c r="C29" s="283" t="s">
        <v>6357</v>
      </c>
      <c r="D29" s="284" t="s">
        <v>6358</v>
      </c>
      <c r="E29" s="284"/>
      <c r="F29" s="285" t="s">
        <v>45</v>
      </c>
      <c r="G29" s="286" t="s">
        <v>6148</v>
      </c>
      <c r="H29" s="287" t="s">
        <v>6149</v>
      </c>
      <c r="I29" s="288">
        <v>2017</v>
      </c>
      <c r="J29" s="289">
        <v>2</v>
      </c>
      <c r="K29" s="290" t="s">
        <v>6359</v>
      </c>
      <c r="L29" s="299">
        <v>8871866007</v>
      </c>
      <c r="M29" s="292"/>
      <c r="N29" s="288"/>
      <c r="O29" s="319">
        <v>0.56830000000000003</v>
      </c>
      <c r="P29" s="295"/>
      <c r="Q29" s="295" t="s">
        <v>6360</v>
      </c>
      <c r="R29" s="288"/>
      <c r="S29" s="288"/>
      <c r="T29" s="288"/>
      <c r="U29" s="288"/>
      <c r="V29" s="288"/>
      <c r="W29" s="288"/>
      <c r="X29" s="288"/>
      <c r="Y29" s="288"/>
      <c r="Z29" s="288"/>
      <c r="AA29" s="288"/>
      <c r="AB29" s="288"/>
      <c r="AC29" s="288"/>
      <c r="AD29" s="288"/>
      <c r="AE29" s="288" t="s">
        <v>6361</v>
      </c>
      <c r="AF29" s="317">
        <v>36532</v>
      </c>
      <c r="AG29" s="288" t="s">
        <v>6362</v>
      </c>
      <c r="AH29" s="288" t="s">
        <v>6363</v>
      </c>
      <c r="AI29" s="315" t="s">
        <v>6364</v>
      </c>
      <c r="AJ29" s="288" t="s">
        <v>6365</v>
      </c>
      <c r="AK29" s="288" t="s">
        <v>3834</v>
      </c>
      <c r="AL29" s="288" t="s">
        <v>1642</v>
      </c>
      <c r="AM29" s="297"/>
      <c r="AN29" s="297"/>
      <c r="AO29" s="297"/>
    </row>
    <row r="30" spans="1:41" ht="86.25" thickBot="1">
      <c r="A30" s="282">
        <v>11</v>
      </c>
      <c r="B30" s="210" t="s">
        <v>6145</v>
      </c>
      <c r="C30" s="283" t="s">
        <v>6366</v>
      </c>
      <c r="D30" s="284" t="s">
        <v>6367</v>
      </c>
      <c r="E30" s="284"/>
      <c r="F30" s="285" t="s">
        <v>45</v>
      </c>
      <c r="G30" s="286" t="s">
        <v>6148</v>
      </c>
      <c r="H30" s="287" t="s">
        <v>6149</v>
      </c>
      <c r="I30" s="288">
        <v>2017</v>
      </c>
      <c r="J30" s="289">
        <v>2</v>
      </c>
      <c r="K30" s="290" t="s">
        <v>6368</v>
      </c>
      <c r="L30" s="299">
        <v>7339229190</v>
      </c>
      <c r="M30" s="292"/>
      <c r="N30" s="320"/>
      <c r="O30" s="319">
        <v>0.55900000000000005</v>
      </c>
      <c r="P30" s="295"/>
      <c r="Q30" s="295" t="s">
        <v>6369</v>
      </c>
      <c r="R30" s="288"/>
      <c r="S30" s="288"/>
      <c r="T30" s="288"/>
      <c r="U30" s="288"/>
      <c r="V30" s="288"/>
      <c r="W30" s="288"/>
      <c r="X30" s="288"/>
      <c r="Y30" s="288"/>
      <c r="Z30" s="288"/>
      <c r="AA30" s="288"/>
      <c r="AB30" s="288"/>
      <c r="AC30" s="320"/>
      <c r="AD30" s="320"/>
      <c r="AE30" s="288" t="s">
        <v>6370</v>
      </c>
      <c r="AF30" s="317">
        <v>35746</v>
      </c>
      <c r="AG30" s="288" t="s">
        <v>6371</v>
      </c>
      <c r="AH30" s="288" t="s">
        <v>6372</v>
      </c>
      <c r="AI30" s="315" t="s">
        <v>6373</v>
      </c>
      <c r="AJ30" s="288" t="s">
        <v>169</v>
      </c>
      <c r="AK30" s="288" t="s">
        <v>3834</v>
      </c>
      <c r="AL30" s="288" t="s">
        <v>1642</v>
      </c>
      <c r="AM30" s="297"/>
      <c r="AN30" s="297"/>
      <c r="AO30" s="297"/>
    </row>
    <row r="31" spans="1:41" ht="86.25" thickBot="1">
      <c r="A31" s="282">
        <v>10</v>
      </c>
      <c r="B31" s="210" t="s">
        <v>6145</v>
      </c>
      <c r="C31" s="283" t="s">
        <v>6374</v>
      </c>
      <c r="D31" s="284" t="s">
        <v>6375</v>
      </c>
      <c r="E31" s="284"/>
      <c r="F31" s="285" t="s">
        <v>45</v>
      </c>
      <c r="G31" s="286" t="s">
        <v>6148</v>
      </c>
      <c r="H31" s="287" t="s">
        <v>6149</v>
      </c>
      <c r="I31" s="288">
        <v>2017</v>
      </c>
      <c r="J31" s="289">
        <v>2</v>
      </c>
      <c r="K31" s="290" t="s">
        <v>6376</v>
      </c>
      <c r="L31" s="299">
        <v>7000512878</v>
      </c>
      <c r="M31" s="292"/>
      <c r="N31" s="320"/>
      <c r="O31" s="293">
        <v>0.62</v>
      </c>
      <c r="P31" s="295"/>
      <c r="Q31" s="292" t="s">
        <v>6160</v>
      </c>
      <c r="R31" s="288"/>
      <c r="S31" s="288"/>
      <c r="T31" s="288"/>
      <c r="U31" s="288"/>
      <c r="V31" s="288"/>
      <c r="W31" s="288"/>
      <c r="X31" s="288"/>
      <c r="Y31" s="288"/>
      <c r="Z31" s="288"/>
      <c r="AA31" s="288"/>
      <c r="AB31" s="288"/>
      <c r="AC31" s="320"/>
      <c r="AD31" s="320"/>
      <c r="AE31" s="288" t="s">
        <v>6377</v>
      </c>
      <c r="AF31" s="317">
        <v>36017</v>
      </c>
      <c r="AG31" s="288" t="s">
        <v>6378</v>
      </c>
      <c r="AH31" s="288" t="s">
        <v>6379</v>
      </c>
      <c r="AI31" s="315">
        <v>9406354786</v>
      </c>
      <c r="AJ31" s="288"/>
      <c r="AK31" s="288" t="s">
        <v>3912</v>
      </c>
      <c r="AL31" s="288" t="s">
        <v>1642</v>
      </c>
      <c r="AM31" s="297"/>
      <c r="AN31" s="297"/>
      <c r="AO31" s="297"/>
    </row>
    <row r="32" spans="1:41" ht="86.25" thickBot="1">
      <c r="A32" s="282">
        <v>38</v>
      </c>
      <c r="B32" s="210" t="s">
        <v>6145</v>
      </c>
      <c r="C32" s="301" t="s">
        <v>6380</v>
      </c>
      <c r="D32" s="288" t="s">
        <v>6381</v>
      </c>
      <c r="E32" s="288"/>
      <c r="F32" s="285" t="s">
        <v>45</v>
      </c>
      <c r="G32" s="286" t="s">
        <v>6148</v>
      </c>
      <c r="H32" s="287" t="s">
        <v>6149</v>
      </c>
      <c r="I32" s="288">
        <v>2017</v>
      </c>
      <c r="J32" s="289">
        <v>2</v>
      </c>
      <c r="K32" s="302" t="s">
        <v>6382</v>
      </c>
      <c r="L32" s="288">
        <v>9844500016</v>
      </c>
      <c r="M32" s="292"/>
      <c r="N32" s="288"/>
      <c r="O32" s="293"/>
      <c r="P32" s="295"/>
      <c r="Q32" s="295"/>
      <c r="R32" s="288"/>
      <c r="S32" s="288"/>
      <c r="T32" s="288"/>
      <c r="U32" s="288"/>
      <c r="V32" s="288"/>
      <c r="W32" s="288"/>
      <c r="X32" s="288"/>
      <c r="Y32" s="288"/>
      <c r="Z32" s="288"/>
      <c r="AA32" s="288"/>
      <c r="AB32" s="288"/>
      <c r="AC32" s="288"/>
      <c r="AD32" s="288"/>
      <c r="AE32" s="288"/>
      <c r="AF32" s="296"/>
      <c r="AG32" s="288"/>
      <c r="AH32" s="288"/>
      <c r="AI32" s="315"/>
      <c r="AJ32" s="288"/>
      <c r="AK32" s="288"/>
      <c r="AL32" s="288"/>
      <c r="AM32" s="297"/>
      <c r="AN32" s="297"/>
      <c r="AO32" s="297"/>
    </row>
    <row r="33" spans="1:41" ht="86.25" thickBot="1">
      <c r="A33" s="282">
        <v>9</v>
      </c>
      <c r="B33" s="210" t="s">
        <v>6145</v>
      </c>
      <c r="C33" s="283" t="s">
        <v>6383</v>
      </c>
      <c r="D33" s="284" t="s">
        <v>6384</v>
      </c>
      <c r="E33" s="284"/>
      <c r="F33" s="285" t="s">
        <v>45</v>
      </c>
      <c r="G33" s="286" t="s">
        <v>6148</v>
      </c>
      <c r="H33" s="287" t="s">
        <v>6149</v>
      </c>
      <c r="I33" s="288">
        <v>2017</v>
      </c>
      <c r="J33" s="289">
        <v>2</v>
      </c>
      <c r="K33" s="290" t="s">
        <v>6385</v>
      </c>
      <c r="L33" s="299">
        <v>9495252138</v>
      </c>
      <c r="M33" s="292"/>
      <c r="N33" s="288"/>
      <c r="O33" s="300">
        <v>0.67200000000000004</v>
      </c>
      <c r="P33" s="295"/>
      <c r="Q33" s="295" t="s">
        <v>6386</v>
      </c>
      <c r="R33" s="288"/>
      <c r="S33" s="288"/>
      <c r="T33" s="288"/>
      <c r="U33" s="288"/>
      <c r="V33" s="288"/>
      <c r="W33" s="288"/>
      <c r="X33" s="288"/>
      <c r="Y33" s="288"/>
      <c r="Z33" s="288"/>
      <c r="AA33" s="288"/>
      <c r="AB33" s="288"/>
      <c r="AC33" s="288"/>
      <c r="AD33" s="288"/>
      <c r="AE33" s="288" t="s">
        <v>6387</v>
      </c>
      <c r="AF33" s="317">
        <v>36069</v>
      </c>
      <c r="AG33" s="288" t="s">
        <v>6388</v>
      </c>
      <c r="AH33" s="288" t="s">
        <v>6389</v>
      </c>
      <c r="AI33" s="316" t="s">
        <v>6390</v>
      </c>
      <c r="AJ33" s="288"/>
      <c r="AK33" s="288" t="s">
        <v>3912</v>
      </c>
      <c r="AL33" s="316" t="s">
        <v>1642</v>
      </c>
      <c r="AM33" s="297"/>
      <c r="AN33" s="297"/>
      <c r="AO33" s="297"/>
    </row>
    <row r="34" spans="1:41" ht="86.25" thickBot="1">
      <c r="A34" s="282">
        <v>8</v>
      </c>
      <c r="B34" s="210" t="s">
        <v>6145</v>
      </c>
      <c r="C34" s="283" t="s">
        <v>6391</v>
      </c>
      <c r="D34" s="284" t="s">
        <v>6392</v>
      </c>
      <c r="E34" s="284"/>
      <c r="F34" s="285" t="s">
        <v>45</v>
      </c>
      <c r="G34" s="286" t="s">
        <v>6148</v>
      </c>
      <c r="H34" s="287" t="s">
        <v>6149</v>
      </c>
      <c r="I34" s="288">
        <v>2017</v>
      </c>
      <c r="J34" s="289">
        <v>2</v>
      </c>
      <c r="K34" s="290" t="s">
        <v>6393</v>
      </c>
      <c r="L34" s="291">
        <v>9886012251</v>
      </c>
      <c r="M34" s="292"/>
      <c r="N34" s="320"/>
      <c r="O34" s="293">
        <v>0.71</v>
      </c>
      <c r="P34" s="294" t="s">
        <v>6151</v>
      </c>
      <c r="Q34" s="295" t="s">
        <v>6152</v>
      </c>
      <c r="R34" s="288"/>
      <c r="S34" s="288"/>
      <c r="T34" s="288"/>
      <c r="U34" s="288"/>
      <c r="V34" s="288"/>
      <c r="W34" s="288"/>
      <c r="X34" s="288"/>
      <c r="Y34" s="288"/>
      <c r="Z34" s="288"/>
      <c r="AA34" s="288"/>
      <c r="AB34" s="288"/>
      <c r="AC34" s="320"/>
      <c r="AD34" s="320"/>
      <c r="AE34" s="288" t="s">
        <v>6394</v>
      </c>
      <c r="AF34" s="317">
        <v>36288</v>
      </c>
      <c r="AG34" s="288" t="s">
        <v>6395</v>
      </c>
      <c r="AH34" s="288" t="s">
        <v>6396</v>
      </c>
      <c r="AI34" s="315" t="s">
        <v>6397</v>
      </c>
      <c r="AJ34" s="288" t="s">
        <v>4122</v>
      </c>
      <c r="AK34" s="288" t="s">
        <v>6156</v>
      </c>
      <c r="AL34" s="288" t="s">
        <v>1642</v>
      </c>
      <c r="AM34" s="297"/>
      <c r="AN34" s="297"/>
      <c r="AO34" s="297"/>
    </row>
    <row r="35" spans="1:41" ht="86.25" thickBot="1">
      <c r="A35" s="282">
        <v>7</v>
      </c>
      <c r="B35" s="210" t="s">
        <v>6145</v>
      </c>
      <c r="C35" s="283" t="s">
        <v>6398</v>
      </c>
      <c r="D35" s="284" t="s">
        <v>6399</v>
      </c>
      <c r="E35" s="284"/>
      <c r="F35" s="285" t="s">
        <v>45</v>
      </c>
      <c r="G35" s="286" t="s">
        <v>6148</v>
      </c>
      <c r="H35" s="287" t="s">
        <v>6149</v>
      </c>
      <c r="I35" s="288">
        <v>2017</v>
      </c>
      <c r="J35" s="289">
        <v>2</v>
      </c>
      <c r="K35" s="290" t="s">
        <v>6400</v>
      </c>
      <c r="L35" s="299">
        <v>8861142846</v>
      </c>
      <c r="M35" s="292">
        <v>70.3</v>
      </c>
      <c r="N35" s="288"/>
      <c r="O35" s="293">
        <v>0.83199999999999996</v>
      </c>
      <c r="P35" s="295"/>
      <c r="Q35" s="295" t="s">
        <v>6401</v>
      </c>
      <c r="R35" s="288"/>
      <c r="S35" s="288"/>
      <c r="T35" s="288"/>
      <c r="U35" s="288"/>
      <c r="V35" s="288"/>
      <c r="W35" s="288"/>
      <c r="X35" s="288"/>
      <c r="Y35" s="288"/>
      <c r="Z35" s="288"/>
      <c r="AA35" s="288"/>
      <c r="AB35" s="288"/>
      <c r="AC35" s="288"/>
      <c r="AD35" s="288"/>
      <c r="AE35" s="288" t="s">
        <v>6402</v>
      </c>
      <c r="AF35" s="317">
        <v>36466</v>
      </c>
      <c r="AG35" s="288" t="s">
        <v>6403</v>
      </c>
      <c r="AH35" s="288" t="s">
        <v>6404</v>
      </c>
      <c r="AI35" s="315" t="s">
        <v>6405</v>
      </c>
      <c r="AJ35" s="288"/>
      <c r="AK35" s="288" t="s">
        <v>3834</v>
      </c>
      <c r="AL35" s="288" t="s">
        <v>1642</v>
      </c>
      <c r="AM35" s="297"/>
      <c r="AN35" s="297"/>
      <c r="AO35" s="297"/>
    </row>
    <row r="36" spans="1:41" ht="86.25" thickBot="1">
      <c r="A36" s="282">
        <v>6</v>
      </c>
      <c r="B36" s="210" t="s">
        <v>6145</v>
      </c>
      <c r="C36" s="283" t="s">
        <v>6406</v>
      </c>
      <c r="D36" s="284" t="s">
        <v>6407</v>
      </c>
      <c r="E36" s="284"/>
      <c r="F36" s="285" t="s">
        <v>45</v>
      </c>
      <c r="G36" s="286" t="s">
        <v>6148</v>
      </c>
      <c r="H36" s="287" t="s">
        <v>6149</v>
      </c>
      <c r="I36" s="288">
        <v>2017</v>
      </c>
      <c r="J36" s="289">
        <v>2</v>
      </c>
      <c r="K36" s="290" t="s">
        <v>6408</v>
      </c>
      <c r="L36" s="299">
        <v>9495844066</v>
      </c>
      <c r="M36" s="292"/>
      <c r="N36" s="288"/>
      <c r="O36" s="293">
        <v>0.56599999999999995</v>
      </c>
      <c r="P36" s="295"/>
      <c r="Q36" s="295" t="s">
        <v>6386</v>
      </c>
      <c r="R36" s="288"/>
      <c r="S36" s="288"/>
      <c r="T36" s="288"/>
      <c r="U36" s="288"/>
      <c r="V36" s="288"/>
      <c r="W36" s="288"/>
      <c r="X36" s="288"/>
      <c r="Y36" s="288"/>
      <c r="Z36" s="288"/>
      <c r="AA36" s="288"/>
      <c r="AB36" s="288"/>
      <c r="AC36" s="288"/>
      <c r="AD36" s="288"/>
      <c r="AE36" s="288" t="s">
        <v>6409</v>
      </c>
      <c r="AF36" s="317">
        <v>35587</v>
      </c>
      <c r="AG36" s="288" t="s">
        <v>6410</v>
      </c>
      <c r="AH36" s="288" t="s">
        <v>6411</v>
      </c>
      <c r="AI36" s="315" t="s">
        <v>6412</v>
      </c>
      <c r="AJ36" s="288" t="s">
        <v>6413</v>
      </c>
      <c r="AK36" s="288" t="s">
        <v>3834</v>
      </c>
      <c r="AL36" s="288" t="s">
        <v>1642</v>
      </c>
      <c r="AM36" s="297"/>
      <c r="AN36" s="297"/>
      <c r="AO36" s="297"/>
    </row>
    <row r="37" spans="1:41" ht="86.25" thickBot="1">
      <c r="A37" s="282">
        <v>5</v>
      </c>
      <c r="B37" s="210" t="s">
        <v>6145</v>
      </c>
      <c r="C37" s="283" t="s">
        <v>6414</v>
      </c>
      <c r="D37" s="284" t="s">
        <v>6415</v>
      </c>
      <c r="E37" s="284"/>
      <c r="F37" s="285" t="s">
        <v>45</v>
      </c>
      <c r="G37" s="286" t="s">
        <v>6148</v>
      </c>
      <c r="H37" s="287" t="s">
        <v>6149</v>
      </c>
      <c r="I37" s="288">
        <v>2017</v>
      </c>
      <c r="J37" s="289">
        <v>2</v>
      </c>
      <c r="K37" s="290" t="s">
        <v>6416</v>
      </c>
      <c r="L37" s="299">
        <v>9844839262</v>
      </c>
      <c r="M37" s="292">
        <v>82.56</v>
      </c>
      <c r="N37" s="288"/>
      <c r="O37" s="293">
        <v>0.96699999999999997</v>
      </c>
      <c r="P37" s="295"/>
      <c r="Q37" s="295"/>
      <c r="R37" s="288"/>
      <c r="S37" s="288"/>
      <c r="T37" s="288"/>
      <c r="U37" s="288"/>
      <c r="V37" s="288"/>
      <c r="W37" s="288"/>
      <c r="X37" s="288"/>
      <c r="Y37" s="288"/>
      <c r="Z37" s="288"/>
      <c r="AA37" s="288"/>
      <c r="AB37" s="288"/>
      <c r="AC37" s="288"/>
      <c r="AD37" s="288"/>
      <c r="AE37" s="288" t="s">
        <v>6417</v>
      </c>
      <c r="AF37" s="317">
        <v>36070</v>
      </c>
      <c r="AG37" s="288" t="s">
        <v>6418</v>
      </c>
      <c r="AH37" s="288" t="s">
        <v>6419</v>
      </c>
      <c r="AI37" s="315" t="s">
        <v>6420</v>
      </c>
      <c r="AJ37" s="288" t="s">
        <v>3939</v>
      </c>
      <c r="AK37" s="288" t="s">
        <v>3834</v>
      </c>
      <c r="AL37" s="288" t="s">
        <v>1642</v>
      </c>
      <c r="AM37" s="297"/>
      <c r="AN37" s="297"/>
      <c r="AO37" s="297"/>
    </row>
    <row r="38" spans="1:41" ht="132.75" thickBot="1">
      <c r="A38" s="303"/>
      <c r="B38" s="210" t="s">
        <v>6145</v>
      </c>
      <c r="C38" s="304" t="s">
        <v>6421</v>
      </c>
      <c r="D38" s="305" t="s">
        <v>6422</v>
      </c>
      <c r="E38" s="305"/>
      <c r="F38" s="285" t="s">
        <v>45</v>
      </c>
      <c r="G38" s="286" t="s">
        <v>6148</v>
      </c>
      <c r="H38" s="287" t="s">
        <v>6149</v>
      </c>
      <c r="I38" s="303" t="s">
        <v>1655</v>
      </c>
      <c r="J38" s="306">
        <v>2</v>
      </c>
      <c r="K38" s="307" t="s">
        <v>6423</v>
      </c>
      <c r="L38" s="308">
        <v>9558224441</v>
      </c>
      <c r="M38" s="303"/>
      <c r="N38" s="306"/>
      <c r="O38" s="310">
        <v>60.8</v>
      </c>
      <c r="P38" s="310" t="s">
        <v>50</v>
      </c>
      <c r="Q38" s="310" t="s">
        <v>6243</v>
      </c>
      <c r="R38" s="306" t="s">
        <v>51</v>
      </c>
      <c r="S38" s="306" t="s">
        <v>51</v>
      </c>
      <c r="T38" s="306" t="s">
        <v>51</v>
      </c>
      <c r="U38" s="306"/>
      <c r="V38" s="306"/>
      <c r="W38" s="306"/>
      <c r="X38" s="306"/>
      <c r="Y38" s="306"/>
      <c r="Z38" s="312"/>
      <c r="AA38" s="312"/>
      <c r="AB38" s="312"/>
      <c r="AC38" s="306"/>
      <c r="AD38" s="306"/>
      <c r="AE38" s="306" t="s">
        <v>6424</v>
      </c>
      <c r="AF38" s="313">
        <v>35721</v>
      </c>
      <c r="AG38" s="310" t="s">
        <v>6425</v>
      </c>
      <c r="AH38" s="310" t="s">
        <v>6426</v>
      </c>
      <c r="AI38" s="318">
        <v>9824543535</v>
      </c>
      <c r="AJ38" s="310" t="s">
        <v>4009</v>
      </c>
      <c r="AK38" s="310" t="s">
        <v>6156</v>
      </c>
      <c r="AL38" s="310" t="s">
        <v>1642</v>
      </c>
      <c r="AM38" s="314" t="s">
        <v>6247</v>
      </c>
      <c r="AN38" s="314" t="s">
        <v>6248</v>
      </c>
      <c r="AO38" s="314" t="s">
        <v>6249</v>
      </c>
    </row>
    <row r="39" spans="1:41" ht="86.25" thickBot="1">
      <c r="A39" s="282">
        <v>37</v>
      </c>
      <c r="B39" s="210" t="s">
        <v>6145</v>
      </c>
      <c r="C39" s="283" t="s">
        <v>6427</v>
      </c>
      <c r="D39" s="284" t="s">
        <v>6428</v>
      </c>
      <c r="E39" s="284"/>
      <c r="F39" s="285" t="s">
        <v>45</v>
      </c>
      <c r="G39" s="286" t="s">
        <v>6148</v>
      </c>
      <c r="H39" s="287" t="s">
        <v>6149</v>
      </c>
      <c r="I39" s="288">
        <v>2017</v>
      </c>
      <c r="J39" s="289">
        <v>2</v>
      </c>
      <c r="K39" s="290" t="s">
        <v>6429</v>
      </c>
      <c r="L39" s="299">
        <v>9740801416</v>
      </c>
      <c r="M39" s="292"/>
      <c r="N39" s="288"/>
      <c r="O39" s="293">
        <v>0.52600000000000002</v>
      </c>
      <c r="P39" s="295" t="s">
        <v>6213</v>
      </c>
      <c r="Q39" s="295" t="s">
        <v>6152</v>
      </c>
      <c r="R39" s="288"/>
      <c r="S39" s="288"/>
      <c r="T39" s="288"/>
      <c r="U39" s="288"/>
      <c r="V39" s="288"/>
      <c r="W39" s="288"/>
      <c r="X39" s="288"/>
      <c r="Y39" s="288"/>
      <c r="Z39" s="288"/>
      <c r="AA39" s="288"/>
      <c r="AB39" s="288"/>
      <c r="AC39" s="288"/>
      <c r="AD39" s="288"/>
      <c r="AE39" s="288" t="s">
        <v>6430</v>
      </c>
      <c r="AF39" s="296">
        <v>36199</v>
      </c>
      <c r="AG39" s="288" t="s">
        <v>6431</v>
      </c>
      <c r="AH39" s="288" t="s">
        <v>6432</v>
      </c>
      <c r="AI39" s="315" t="s">
        <v>6433</v>
      </c>
      <c r="AJ39" s="288" t="s">
        <v>4846</v>
      </c>
      <c r="AK39" s="288" t="s">
        <v>3834</v>
      </c>
      <c r="AL39" s="315" t="s">
        <v>1642</v>
      </c>
      <c r="AM39" s="297"/>
      <c r="AN39" s="297"/>
      <c r="AO39" s="297"/>
    </row>
    <row r="40" spans="1:41" ht="86.25" thickBot="1">
      <c r="A40" s="282">
        <v>4</v>
      </c>
      <c r="B40" s="210" t="s">
        <v>6145</v>
      </c>
      <c r="C40" s="283" t="s">
        <v>6434</v>
      </c>
      <c r="D40" s="284" t="s">
        <v>6435</v>
      </c>
      <c r="E40" s="284"/>
      <c r="F40" s="285" t="s">
        <v>45</v>
      </c>
      <c r="G40" s="286" t="s">
        <v>6148</v>
      </c>
      <c r="H40" s="287" t="s">
        <v>6149</v>
      </c>
      <c r="I40" s="288">
        <v>2017</v>
      </c>
      <c r="J40" s="289">
        <v>2</v>
      </c>
      <c r="K40" s="290" t="s">
        <v>6436</v>
      </c>
      <c r="L40" s="299">
        <v>8494953292</v>
      </c>
      <c r="M40" s="292">
        <v>76</v>
      </c>
      <c r="N40" s="288"/>
      <c r="O40" s="293">
        <v>0.65600000000000003</v>
      </c>
      <c r="P40" s="295"/>
      <c r="Q40" s="295"/>
      <c r="R40" s="288"/>
      <c r="S40" s="288"/>
      <c r="T40" s="288"/>
      <c r="U40" s="288"/>
      <c r="V40" s="288"/>
      <c r="W40" s="288"/>
      <c r="X40" s="288"/>
      <c r="Y40" s="288"/>
      <c r="Z40" s="288"/>
      <c r="AA40" s="288"/>
      <c r="AB40" s="288"/>
      <c r="AC40" s="288"/>
      <c r="AD40" s="288"/>
      <c r="AE40" s="288" t="s">
        <v>6437</v>
      </c>
      <c r="AF40" s="317">
        <v>35958</v>
      </c>
      <c r="AG40" s="288" t="s">
        <v>6438</v>
      </c>
      <c r="AH40" s="288" t="s">
        <v>6439</v>
      </c>
      <c r="AI40" s="315" t="s">
        <v>6440</v>
      </c>
      <c r="AJ40" s="288" t="s">
        <v>3939</v>
      </c>
      <c r="AK40" s="288" t="s">
        <v>3834</v>
      </c>
      <c r="AL40" s="288" t="s">
        <v>1642</v>
      </c>
      <c r="AM40" s="297"/>
      <c r="AN40" s="297"/>
      <c r="AO40" s="297"/>
    </row>
    <row r="41" spans="1:41" ht="86.25" thickBot="1">
      <c r="A41" s="282">
        <v>3</v>
      </c>
      <c r="B41" s="210" t="s">
        <v>6145</v>
      </c>
      <c r="C41" s="283" t="s">
        <v>6441</v>
      </c>
      <c r="D41" s="284" t="s">
        <v>6442</v>
      </c>
      <c r="E41" s="284"/>
      <c r="F41" s="285" t="s">
        <v>45</v>
      </c>
      <c r="G41" s="286" t="s">
        <v>6148</v>
      </c>
      <c r="H41" s="287" t="s">
        <v>6149</v>
      </c>
      <c r="I41" s="288">
        <v>2017</v>
      </c>
      <c r="J41" s="289">
        <v>2</v>
      </c>
      <c r="K41" s="290" t="s">
        <v>6443</v>
      </c>
      <c r="L41" s="299">
        <v>9343246203</v>
      </c>
      <c r="M41" s="292">
        <v>58.9</v>
      </c>
      <c r="N41" s="288"/>
      <c r="O41" s="319">
        <v>0.63100000000000001</v>
      </c>
      <c r="P41" s="295"/>
      <c r="Q41" s="295" t="s">
        <v>6152</v>
      </c>
      <c r="R41" s="288"/>
      <c r="S41" s="288"/>
      <c r="T41" s="288"/>
      <c r="U41" s="288"/>
      <c r="V41" s="288"/>
      <c r="W41" s="288"/>
      <c r="X41" s="288"/>
      <c r="Y41" s="288"/>
      <c r="Z41" s="288"/>
      <c r="AA41" s="288"/>
      <c r="AB41" s="288"/>
      <c r="AC41" s="288"/>
      <c r="AD41" s="288"/>
      <c r="AE41" s="288" t="s">
        <v>6444</v>
      </c>
      <c r="AF41" s="317">
        <v>36023</v>
      </c>
      <c r="AG41" s="288" t="s">
        <v>6445</v>
      </c>
      <c r="AH41" s="288" t="s">
        <v>6446</v>
      </c>
      <c r="AI41" s="316" t="s">
        <v>6447</v>
      </c>
      <c r="AJ41" s="288"/>
      <c r="AK41" s="288" t="s">
        <v>3912</v>
      </c>
      <c r="AL41" s="288" t="s">
        <v>1642</v>
      </c>
      <c r="AM41" s="297"/>
      <c r="AN41" s="297"/>
      <c r="AO41" s="297"/>
    </row>
    <row r="42" spans="1:41" ht="86.25" thickBot="1">
      <c r="A42" s="282">
        <v>2</v>
      </c>
      <c r="B42" s="210" t="s">
        <v>6145</v>
      </c>
      <c r="C42" s="283" t="s">
        <v>6448</v>
      </c>
      <c r="D42" s="284" t="s">
        <v>6449</v>
      </c>
      <c r="E42" s="284"/>
      <c r="F42" s="285" t="s">
        <v>45</v>
      </c>
      <c r="G42" s="286" t="s">
        <v>6148</v>
      </c>
      <c r="H42" s="287" t="s">
        <v>6149</v>
      </c>
      <c r="I42" s="288">
        <v>2017</v>
      </c>
      <c r="J42" s="289">
        <v>2</v>
      </c>
      <c r="K42" s="325" t="s">
        <v>6450</v>
      </c>
      <c r="L42" s="299">
        <v>9695715913</v>
      </c>
      <c r="M42" s="292"/>
      <c r="N42" s="320"/>
      <c r="O42" s="319">
        <v>0.61799999999999999</v>
      </c>
      <c r="P42" s="326"/>
      <c r="Q42" s="319" t="s">
        <v>6451</v>
      </c>
      <c r="R42" s="288"/>
      <c r="S42" s="288"/>
      <c r="T42" s="288"/>
      <c r="U42" s="288"/>
      <c r="V42" s="288"/>
      <c r="W42" s="288"/>
      <c r="X42" s="288"/>
      <c r="Y42" s="288"/>
      <c r="Z42" s="288"/>
      <c r="AA42" s="288"/>
      <c r="AB42" s="288"/>
      <c r="AC42" s="320"/>
      <c r="AD42" s="320"/>
      <c r="AE42" s="288" t="s">
        <v>6452</v>
      </c>
      <c r="AF42" s="317">
        <v>35988</v>
      </c>
      <c r="AG42" s="288" t="s">
        <v>6453</v>
      </c>
      <c r="AH42" s="288" t="s">
        <v>6454</v>
      </c>
      <c r="AI42" s="315" t="s">
        <v>6455</v>
      </c>
      <c r="AJ42" s="288"/>
      <c r="AK42" s="288" t="s">
        <v>3834</v>
      </c>
      <c r="AL42" s="288" t="s">
        <v>1642</v>
      </c>
      <c r="AM42" s="297"/>
      <c r="AN42" s="297"/>
      <c r="AO42" s="297"/>
    </row>
    <row r="43" spans="1:41" ht="86.25" thickBot="1">
      <c r="A43" s="282">
        <v>1</v>
      </c>
      <c r="B43" s="210" t="s">
        <v>6145</v>
      </c>
      <c r="C43" s="283" t="s">
        <v>6456</v>
      </c>
      <c r="D43" s="284" t="s">
        <v>6457</v>
      </c>
      <c r="E43" s="284"/>
      <c r="F43" s="285" t="s">
        <v>45</v>
      </c>
      <c r="G43" s="286" t="s">
        <v>6148</v>
      </c>
      <c r="H43" s="287" t="s">
        <v>6149</v>
      </c>
      <c r="I43" s="288">
        <v>2017</v>
      </c>
      <c r="J43" s="289">
        <v>2</v>
      </c>
      <c r="K43" s="290" t="s">
        <v>6458</v>
      </c>
      <c r="L43" s="299">
        <v>9482055768</v>
      </c>
      <c r="M43" s="292"/>
      <c r="N43" s="288"/>
      <c r="O43" s="319">
        <v>0.5</v>
      </c>
      <c r="P43" s="295"/>
      <c r="Q43" s="295" t="s">
        <v>6152</v>
      </c>
      <c r="R43" s="288"/>
      <c r="S43" s="288"/>
      <c r="T43" s="288"/>
      <c r="U43" s="288"/>
      <c r="V43" s="288"/>
      <c r="W43" s="288"/>
      <c r="X43" s="288"/>
      <c r="Y43" s="288"/>
      <c r="Z43" s="288"/>
      <c r="AA43" s="288"/>
      <c r="AB43" s="288"/>
      <c r="AC43" s="288"/>
      <c r="AD43" s="288"/>
      <c r="AE43" s="288" t="s">
        <v>6459</v>
      </c>
      <c r="AF43" s="317">
        <v>36348</v>
      </c>
      <c r="AG43" s="288" t="s">
        <v>6460</v>
      </c>
      <c r="AH43" s="288" t="s">
        <v>6461</v>
      </c>
      <c r="AI43" s="327" t="s">
        <v>6462</v>
      </c>
      <c r="AJ43" s="288" t="s">
        <v>3902</v>
      </c>
      <c r="AK43" s="288" t="s">
        <v>3834</v>
      </c>
      <c r="AL43" s="315" t="s">
        <v>1642</v>
      </c>
      <c r="AM43" s="297"/>
      <c r="AN43" s="297"/>
      <c r="AO43" s="297"/>
    </row>
    <row r="44" spans="1:41" ht="86.25" thickBot="1">
      <c r="A44" s="282">
        <v>85</v>
      </c>
      <c r="B44" s="210" t="s">
        <v>6145</v>
      </c>
      <c r="C44" s="301" t="s">
        <v>6463</v>
      </c>
      <c r="D44" s="284" t="s">
        <v>6464</v>
      </c>
      <c r="E44" s="284"/>
      <c r="F44" s="285" t="s">
        <v>1633</v>
      </c>
      <c r="G44" s="286" t="s">
        <v>6465</v>
      </c>
      <c r="H44" s="287" t="s">
        <v>6466</v>
      </c>
      <c r="I44" s="288">
        <v>2017</v>
      </c>
      <c r="J44" s="289">
        <v>2</v>
      </c>
      <c r="K44" s="290" t="s">
        <v>6467</v>
      </c>
      <c r="L44" s="288">
        <v>9989675253</v>
      </c>
      <c r="M44" s="288">
        <v>9.1999999999999993</v>
      </c>
      <c r="N44" s="288" t="s">
        <v>48</v>
      </c>
      <c r="O44" s="288">
        <v>90</v>
      </c>
      <c r="P44" s="288" t="s">
        <v>109</v>
      </c>
      <c r="Q44" s="288" t="s">
        <v>48</v>
      </c>
      <c r="R44" s="288"/>
      <c r="S44" s="288"/>
      <c r="T44" s="288"/>
      <c r="U44" s="288"/>
      <c r="V44" s="288"/>
      <c r="W44" s="288"/>
      <c r="X44" s="288"/>
      <c r="Y44" s="288"/>
      <c r="Z44" s="288"/>
      <c r="AA44" s="288"/>
      <c r="AB44" s="288"/>
      <c r="AC44" s="288" t="s">
        <v>6468</v>
      </c>
      <c r="AD44" s="288" t="s">
        <v>6469</v>
      </c>
      <c r="AE44" s="288"/>
      <c r="AF44" s="317">
        <v>36230</v>
      </c>
      <c r="AG44" s="288" t="s">
        <v>6470</v>
      </c>
      <c r="AH44" s="288" t="s">
        <v>6471</v>
      </c>
      <c r="AI44" s="315">
        <v>9885152234</v>
      </c>
      <c r="AJ44" s="288"/>
      <c r="AK44" s="288"/>
      <c r="AL44" s="288" t="s">
        <v>1642</v>
      </c>
      <c r="AM44" s="297"/>
      <c r="AN44" s="297"/>
      <c r="AO44" s="297"/>
    </row>
    <row r="45" spans="1:41" ht="86.25" thickBot="1">
      <c r="A45" s="282">
        <v>53</v>
      </c>
      <c r="B45" s="210" t="s">
        <v>6145</v>
      </c>
      <c r="C45" s="283" t="s">
        <v>6472</v>
      </c>
      <c r="D45" s="284" t="s">
        <v>6473</v>
      </c>
      <c r="E45" s="284"/>
      <c r="F45" s="285" t="s">
        <v>1633</v>
      </c>
      <c r="G45" s="286" t="s">
        <v>6465</v>
      </c>
      <c r="H45" s="287" t="s">
        <v>6466</v>
      </c>
      <c r="I45" s="288">
        <v>2017</v>
      </c>
      <c r="J45" s="289">
        <v>2</v>
      </c>
      <c r="K45" s="290" t="s">
        <v>6474</v>
      </c>
      <c r="L45" s="299">
        <v>9626771588</v>
      </c>
      <c r="M45" s="292"/>
      <c r="N45" s="288"/>
      <c r="O45" s="319">
        <v>0.68200000000000005</v>
      </c>
      <c r="P45" s="295"/>
      <c r="Q45" s="295" t="s">
        <v>6475</v>
      </c>
      <c r="R45" s="288"/>
      <c r="S45" s="288"/>
      <c r="T45" s="288"/>
      <c r="U45" s="288"/>
      <c r="V45" s="288"/>
      <c r="W45" s="288"/>
      <c r="X45" s="288"/>
      <c r="Y45" s="288"/>
      <c r="Z45" s="288"/>
      <c r="AA45" s="288"/>
      <c r="AB45" s="288"/>
      <c r="AC45" s="288"/>
      <c r="AD45" s="288"/>
      <c r="AE45" s="288" t="s">
        <v>6476</v>
      </c>
      <c r="AF45" s="296">
        <v>36339</v>
      </c>
      <c r="AG45" s="288" t="s">
        <v>6477</v>
      </c>
      <c r="AH45" s="288" t="s">
        <v>6478</v>
      </c>
      <c r="AI45" s="315" t="s">
        <v>6479</v>
      </c>
      <c r="AJ45" s="288" t="s">
        <v>6480</v>
      </c>
      <c r="AK45" s="288" t="s">
        <v>3834</v>
      </c>
      <c r="AL45" s="315" t="s">
        <v>1642</v>
      </c>
      <c r="AM45" s="297"/>
      <c r="AN45" s="297"/>
      <c r="AO45" s="297"/>
    </row>
    <row r="46" spans="1:41" ht="108.75" thickBot="1">
      <c r="A46" s="303"/>
      <c r="B46" s="210" t="s">
        <v>6145</v>
      </c>
      <c r="C46" s="304" t="s">
        <v>6481</v>
      </c>
      <c r="D46" s="305" t="s">
        <v>6482</v>
      </c>
      <c r="E46" s="305"/>
      <c r="F46" s="285" t="s">
        <v>1633</v>
      </c>
      <c r="G46" s="286" t="s">
        <v>6465</v>
      </c>
      <c r="H46" s="287" t="s">
        <v>6466</v>
      </c>
      <c r="I46" s="303" t="s">
        <v>1655</v>
      </c>
      <c r="J46" s="306">
        <v>2</v>
      </c>
      <c r="K46" s="307" t="s">
        <v>6483</v>
      </c>
      <c r="L46" s="308">
        <v>8503955417</v>
      </c>
      <c r="M46" s="303"/>
      <c r="N46" s="309"/>
      <c r="O46" s="310">
        <v>53</v>
      </c>
      <c r="P46" s="306"/>
      <c r="Q46" s="310" t="s">
        <v>6243</v>
      </c>
      <c r="R46" s="306" t="s">
        <v>51</v>
      </c>
      <c r="S46" s="306" t="s">
        <v>51</v>
      </c>
      <c r="T46" s="306" t="s">
        <v>51</v>
      </c>
      <c r="U46" s="306"/>
      <c r="V46" s="306"/>
      <c r="W46" s="306"/>
      <c r="X46" s="306"/>
      <c r="Y46" s="306"/>
      <c r="Z46" s="312"/>
      <c r="AA46" s="312"/>
      <c r="AB46" s="312"/>
      <c r="AC46" s="306"/>
      <c r="AD46" s="309"/>
      <c r="AE46" s="306" t="s">
        <v>6484</v>
      </c>
      <c r="AF46" s="313">
        <v>35694</v>
      </c>
      <c r="AG46" s="310" t="s">
        <v>6485</v>
      </c>
      <c r="AH46" s="310" t="s">
        <v>6486</v>
      </c>
      <c r="AI46" s="318">
        <v>9414187086</v>
      </c>
      <c r="AJ46" s="310"/>
      <c r="AK46" s="310" t="s">
        <v>4009</v>
      </c>
      <c r="AL46" s="310" t="s">
        <v>1642</v>
      </c>
      <c r="AM46" s="314" t="s">
        <v>6247</v>
      </c>
      <c r="AN46" s="314" t="s">
        <v>6248</v>
      </c>
      <c r="AO46" s="314" t="s">
        <v>6249</v>
      </c>
    </row>
    <row r="47" spans="1:41" ht="156.75" thickBot="1">
      <c r="A47" s="303"/>
      <c r="B47" s="210" t="s">
        <v>6145</v>
      </c>
      <c r="C47" s="304" t="s">
        <v>6487</v>
      </c>
      <c r="D47" s="305" t="s">
        <v>6488</v>
      </c>
      <c r="E47" s="305"/>
      <c r="F47" s="285" t="s">
        <v>1633</v>
      </c>
      <c r="G47" s="286" t="s">
        <v>6465</v>
      </c>
      <c r="H47" s="287" t="s">
        <v>6466</v>
      </c>
      <c r="I47" s="303" t="s">
        <v>1655</v>
      </c>
      <c r="J47" s="306">
        <v>2</v>
      </c>
      <c r="K47" s="307" t="s">
        <v>6489</v>
      </c>
      <c r="L47" s="308">
        <v>7204062864</v>
      </c>
      <c r="M47" s="303"/>
      <c r="N47" s="306"/>
      <c r="O47" s="310">
        <v>58</v>
      </c>
      <c r="P47" s="306"/>
      <c r="Q47" s="310" t="s">
        <v>6180</v>
      </c>
      <c r="R47" s="306" t="s">
        <v>51</v>
      </c>
      <c r="S47" s="306" t="s">
        <v>51</v>
      </c>
      <c r="T47" s="306" t="s">
        <v>51</v>
      </c>
      <c r="U47" s="306"/>
      <c r="V47" s="306"/>
      <c r="W47" s="306"/>
      <c r="X47" s="306"/>
      <c r="Y47" s="306"/>
      <c r="Z47" s="312"/>
      <c r="AA47" s="312"/>
      <c r="AB47" s="312"/>
      <c r="AC47" s="306"/>
      <c r="AD47" s="306"/>
      <c r="AE47" s="306" t="s">
        <v>6490</v>
      </c>
      <c r="AF47" s="313">
        <v>35902</v>
      </c>
      <c r="AG47" s="310" t="s">
        <v>6491</v>
      </c>
      <c r="AH47" s="310" t="s">
        <v>6492</v>
      </c>
      <c r="AI47" s="318">
        <v>9845018912</v>
      </c>
      <c r="AJ47" s="310" t="s">
        <v>3939</v>
      </c>
      <c r="AK47" s="310" t="s">
        <v>3834</v>
      </c>
      <c r="AL47" s="310" t="s">
        <v>1642</v>
      </c>
      <c r="AM47" s="314" t="s">
        <v>6247</v>
      </c>
      <c r="AN47" s="314" t="s">
        <v>6248</v>
      </c>
      <c r="AO47" s="314" t="s">
        <v>6249</v>
      </c>
    </row>
    <row r="48" spans="1:41" ht="86.25" thickBot="1">
      <c r="A48" s="282">
        <v>52</v>
      </c>
      <c r="B48" s="210" t="s">
        <v>6145</v>
      </c>
      <c r="C48" s="283" t="s">
        <v>6493</v>
      </c>
      <c r="D48" s="284" t="s">
        <v>6494</v>
      </c>
      <c r="E48" s="284"/>
      <c r="F48" s="285" t="s">
        <v>1633</v>
      </c>
      <c r="G48" s="286" t="s">
        <v>6465</v>
      </c>
      <c r="H48" s="287" t="s">
        <v>6466</v>
      </c>
      <c r="I48" s="288">
        <v>2017</v>
      </c>
      <c r="J48" s="289">
        <v>2</v>
      </c>
      <c r="K48" s="290" t="s">
        <v>6495</v>
      </c>
      <c r="L48" s="299">
        <v>9946001299</v>
      </c>
      <c r="M48" s="328"/>
      <c r="N48" s="320"/>
      <c r="O48" s="326">
        <v>0.67330000000000001</v>
      </c>
      <c r="P48" s="322"/>
      <c r="Q48" s="322" t="s">
        <v>6289</v>
      </c>
      <c r="R48" s="288"/>
      <c r="S48" s="288"/>
      <c r="T48" s="288"/>
      <c r="U48" s="288"/>
      <c r="V48" s="288"/>
      <c r="W48" s="288"/>
      <c r="X48" s="288"/>
      <c r="Y48" s="288"/>
      <c r="Z48" s="288"/>
      <c r="AA48" s="288"/>
      <c r="AB48" s="288"/>
      <c r="AC48" s="320"/>
      <c r="AD48" s="320"/>
      <c r="AE48" s="288" t="s">
        <v>6496</v>
      </c>
      <c r="AF48" s="296">
        <v>36295</v>
      </c>
      <c r="AG48" s="288" t="s">
        <v>6497</v>
      </c>
      <c r="AH48" s="288" t="s">
        <v>6498</v>
      </c>
      <c r="AI48" s="315" t="s">
        <v>6499</v>
      </c>
      <c r="AJ48" s="288" t="s">
        <v>6033</v>
      </c>
      <c r="AK48" s="288" t="s">
        <v>3912</v>
      </c>
      <c r="AL48" s="288" t="s">
        <v>1642</v>
      </c>
      <c r="AM48" s="297"/>
      <c r="AN48" s="297"/>
      <c r="AO48" s="297"/>
    </row>
    <row r="49" spans="1:41" ht="86.25" thickBot="1">
      <c r="A49" s="282">
        <v>51</v>
      </c>
      <c r="B49" s="210" t="s">
        <v>6145</v>
      </c>
      <c r="C49" s="283" t="s">
        <v>6500</v>
      </c>
      <c r="D49" s="284" t="s">
        <v>6501</v>
      </c>
      <c r="E49" s="284"/>
      <c r="F49" s="285" t="s">
        <v>1633</v>
      </c>
      <c r="G49" s="286" t="s">
        <v>6465</v>
      </c>
      <c r="H49" s="287" t="s">
        <v>6466</v>
      </c>
      <c r="I49" s="288">
        <v>2017</v>
      </c>
      <c r="J49" s="289">
        <v>2</v>
      </c>
      <c r="K49" s="290" t="s">
        <v>6502</v>
      </c>
      <c r="L49" s="299">
        <v>8553020348</v>
      </c>
      <c r="M49" s="292"/>
      <c r="N49" s="288"/>
      <c r="O49" s="319">
        <v>0.51829999999999998</v>
      </c>
      <c r="P49" s="295" t="s">
        <v>6151</v>
      </c>
      <c r="Q49" s="295" t="s">
        <v>6152</v>
      </c>
      <c r="R49" s="288"/>
      <c r="S49" s="288"/>
      <c r="T49" s="288"/>
      <c r="U49" s="288"/>
      <c r="V49" s="288"/>
      <c r="W49" s="288"/>
      <c r="X49" s="288"/>
      <c r="Y49" s="288"/>
      <c r="Z49" s="288"/>
      <c r="AA49" s="288"/>
      <c r="AB49" s="288"/>
      <c r="AC49" s="288"/>
      <c r="AD49" s="288"/>
      <c r="AE49" s="288" t="s">
        <v>6503</v>
      </c>
      <c r="AF49" s="296">
        <v>36200</v>
      </c>
      <c r="AG49" s="288" t="s">
        <v>6504</v>
      </c>
      <c r="AH49" s="288" t="s">
        <v>6505</v>
      </c>
      <c r="AI49" s="316">
        <v>8105669392</v>
      </c>
      <c r="AJ49" s="288" t="s">
        <v>6506</v>
      </c>
      <c r="AK49" s="288" t="s">
        <v>3834</v>
      </c>
      <c r="AL49" s="316" t="s">
        <v>1642</v>
      </c>
      <c r="AM49" s="297"/>
      <c r="AN49" s="297"/>
      <c r="AO49" s="297"/>
    </row>
    <row r="50" spans="1:41" ht="86.25" thickBot="1">
      <c r="A50" s="282">
        <v>84</v>
      </c>
      <c r="B50" s="210" t="s">
        <v>6145</v>
      </c>
      <c r="C50" s="283" t="s">
        <v>6507</v>
      </c>
      <c r="D50" s="284" t="s">
        <v>6508</v>
      </c>
      <c r="E50" s="284"/>
      <c r="F50" s="285" t="s">
        <v>1633</v>
      </c>
      <c r="G50" s="286" t="s">
        <v>6465</v>
      </c>
      <c r="H50" s="287" t="s">
        <v>6466</v>
      </c>
      <c r="I50" s="288">
        <v>2017</v>
      </c>
      <c r="J50" s="289">
        <v>2</v>
      </c>
      <c r="K50" s="290" t="s">
        <v>6509</v>
      </c>
      <c r="L50" s="299">
        <v>9986862561</v>
      </c>
      <c r="M50" s="288"/>
      <c r="N50" s="288"/>
      <c r="O50" s="288"/>
      <c r="P50" s="288"/>
      <c r="Q50" s="288"/>
      <c r="R50" s="288"/>
      <c r="S50" s="288"/>
      <c r="T50" s="288"/>
      <c r="U50" s="288"/>
      <c r="V50" s="288"/>
      <c r="W50" s="288"/>
      <c r="X50" s="288"/>
      <c r="Y50" s="288"/>
      <c r="Z50" s="288"/>
      <c r="AA50" s="288"/>
      <c r="AB50" s="288"/>
      <c r="AC50" s="288"/>
      <c r="AD50" s="288"/>
      <c r="AE50" s="288" t="s">
        <v>6510</v>
      </c>
      <c r="AF50" s="317">
        <v>36187</v>
      </c>
      <c r="AG50" s="288" t="s">
        <v>6511</v>
      </c>
      <c r="AH50" s="288" t="s">
        <v>6512</v>
      </c>
      <c r="AI50" s="315" t="s">
        <v>6513</v>
      </c>
      <c r="AJ50" s="288" t="s">
        <v>6156</v>
      </c>
      <c r="AK50" s="288" t="s">
        <v>3834</v>
      </c>
      <c r="AL50" s="288" t="s">
        <v>6264</v>
      </c>
      <c r="AM50" s="297"/>
      <c r="AN50" s="297"/>
      <c r="AO50" s="297"/>
    </row>
    <row r="51" spans="1:41" ht="86.25" thickBot="1">
      <c r="A51" s="282">
        <v>103</v>
      </c>
      <c r="B51" s="210" t="s">
        <v>6145</v>
      </c>
      <c r="C51" s="329" t="s">
        <v>6507</v>
      </c>
      <c r="D51" s="288" t="s">
        <v>6514</v>
      </c>
      <c r="E51" s="288"/>
      <c r="F51" s="285" t="s">
        <v>1633</v>
      </c>
      <c r="G51" s="286" t="s">
        <v>6465</v>
      </c>
      <c r="H51" s="287" t="s">
        <v>6466</v>
      </c>
      <c r="I51" s="288">
        <v>2017</v>
      </c>
      <c r="J51" s="289">
        <v>2</v>
      </c>
      <c r="K51" s="302" t="s">
        <v>6515</v>
      </c>
      <c r="L51" s="289">
        <v>9986862561</v>
      </c>
      <c r="M51" s="288"/>
      <c r="N51" s="288"/>
      <c r="O51" s="288"/>
      <c r="P51" s="288"/>
      <c r="Q51" s="288"/>
      <c r="R51" s="288"/>
      <c r="S51" s="288"/>
      <c r="T51" s="288"/>
      <c r="U51" s="288"/>
      <c r="V51" s="288"/>
      <c r="W51" s="288"/>
      <c r="X51" s="288"/>
      <c r="Y51" s="288"/>
      <c r="Z51" s="288"/>
      <c r="AA51" s="288"/>
      <c r="AB51" s="288"/>
      <c r="AC51" s="288"/>
      <c r="AD51" s="288"/>
      <c r="AE51" s="288"/>
      <c r="AF51" s="317"/>
      <c r="AG51" s="288"/>
      <c r="AH51" s="288"/>
      <c r="AI51" s="316"/>
      <c r="AJ51" s="288"/>
      <c r="AK51" s="288"/>
      <c r="AL51" s="288"/>
      <c r="AM51" s="297"/>
      <c r="AN51" s="297"/>
      <c r="AO51" s="297"/>
    </row>
    <row r="52" spans="1:41" ht="86.25" thickBot="1">
      <c r="A52" s="282">
        <v>50</v>
      </c>
      <c r="B52" s="210" t="s">
        <v>6145</v>
      </c>
      <c r="C52" s="283" t="s">
        <v>6516</v>
      </c>
      <c r="D52" s="284" t="s">
        <v>6517</v>
      </c>
      <c r="E52" s="284"/>
      <c r="F52" s="285" t="s">
        <v>1633</v>
      </c>
      <c r="G52" s="286" t="s">
        <v>6465</v>
      </c>
      <c r="H52" s="287" t="s">
        <v>6466</v>
      </c>
      <c r="I52" s="288">
        <v>2017</v>
      </c>
      <c r="J52" s="289">
        <v>2</v>
      </c>
      <c r="K52" s="290" t="s">
        <v>6518</v>
      </c>
      <c r="L52" s="298">
        <v>8109865315</v>
      </c>
      <c r="M52" s="292"/>
      <c r="N52" s="288"/>
      <c r="O52" s="319">
        <v>0.85</v>
      </c>
      <c r="P52" s="295"/>
      <c r="Q52" s="295" t="s">
        <v>6160</v>
      </c>
      <c r="R52" s="288"/>
      <c r="S52" s="288"/>
      <c r="T52" s="288"/>
      <c r="U52" s="288"/>
      <c r="V52" s="288"/>
      <c r="W52" s="288"/>
      <c r="X52" s="288"/>
      <c r="Y52" s="288"/>
      <c r="Z52" s="288"/>
      <c r="AA52" s="288"/>
      <c r="AB52" s="288"/>
      <c r="AC52" s="288"/>
      <c r="AD52" s="288"/>
      <c r="AE52" s="288" t="s">
        <v>6519</v>
      </c>
      <c r="AF52" s="296">
        <v>36410</v>
      </c>
      <c r="AG52" s="288" t="s">
        <v>6520</v>
      </c>
      <c r="AH52" s="288" t="s">
        <v>6521</v>
      </c>
      <c r="AI52" s="315">
        <v>9907103809</v>
      </c>
      <c r="AJ52" s="288" t="s">
        <v>3884</v>
      </c>
      <c r="AK52" s="288" t="s">
        <v>3834</v>
      </c>
      <c r="AL52" s="288" t="s">
        <v>1642</v>
      </c>
      <c r="AM52" s="297"/>
      <c r="AN52" s="297"/>
      <c r="AO52" s="297"/>
    </row>
    <row r="53" spans="1:41" ht="86.25" thickBot="1">
      <c r="A53" s="282">
        <v>49</v>
      </c>
      <c r="B53" s="210" t="s">
        <v>6145</v>
      </c>
      <c r="C53" s="283" t="s">
        <v>6522</v>
      </c>
      <c r="D53" s="284" t="s">
        <v>6523</v>
      </c>
      <c r="E53" s="284"/>
      <c r="F53" s="12" t="s">
        <v>1633</v>
      </c>
      <c r="G53" s="237" t="s">
        <v>6465</v>
      </c>
      <c r="H53" s="238" t="s">
        <v>6466</v>
      </c>
      <c r="I53" s="288">
        <v>2017</v>
      </c>
      <c r="J53" s="289">
        <v>2</v>
      </c>
      <c r="K53" s="290" t="s">
        <v>6524</v>
      </c>
      <c r="L53" s="299">
        <v>9172343337</v>
      </c>
      <c r="M53" s="292">
        <v>59.5</v>
      </c>
      <c r="N53" s="288"/>
      <c r="O53" s="293">
        <v>0.75539999999999996</v>
      </c>
      <c r="P53" s="295"/>
      <c r="Q53" s="295" t="s">
        <v>6525</v>
      </c>
      <c r="R53" s="288"/>
      <c r="S53" s="288"/>
      <c r="T53" s="288"/>
      <c r="U53" s="288"/>
      <c r="V53" s="288"/>
      <c r="W53" s="288"/>
      <c r="X53" s="288"/>
      <c r="Y53" s="288"/>
      <c r="Z53" s="288"/>
      <c r="AA53" s="288"/>
      <c r="AB53" s="288"/>
      <c r="AC53" s="288"/>
      <c r="AD53" s="288"/>
      <c r="AE53" s="288" t="s">
        <v>6526</v>
      </c>
      <c r="AF53" s="296">
        <v>36488</v>
      </c>
      <c r="AG53" s="288" t="s">
        <v>6527</v>
      </c>
      <c r="AH53" s="288" t="s">
        <v>6528</v>
      </c>
      <c r="AI53" s="315">
        <v>8007381426</v>
      </c>
      <c r="AJ53" s="288" t="s">
        <v>4712</v>
      </c>
      <c r="AK53" s="288" t="s">
        <v>3834</v>
      </c>
      <c r="AL53" s="288" t="s">
        <v>1642</v>
      </c>
      <c r="AM53" s="297"/>
      <c r="AN53" s="297"/>
      <c r="AO53" s="297"/>
    </row>
    <row r="54" spans="1:41" ht="86.25" thickBot="1">
      <c r="A54" s="282">
        <v>83</v>
      </c>
      <c r="B54" s="210" t="s">
        <v>6145</v>
      </c>
      <c r="C54" s="283" t="s">
        <v>6529</v>
      </c>
      <c r="D54" s="284" t="s">
        <v>6530</v>
      </c>
      <c r="E54" s="284"/>
      <c r="F54" s="12" t="s">
        <v>1633</v>
      </c>
      <c r="G54" s="237" t="s">
        <v>6465</v>
      </c>
      <c r="H54" s="238" t="s">
        <v>6466</v>
      </c>
      <c r="I54" s="288">
        <v>2017</v>
      </c>
      <c r="J54" s="289">
        <v>2</v>
      </c>
      <c r="K54" s="290" t="s">
        <v>6531</v>
      </c>
      <c r="L54" s="299">
        <v>9672590098</v>
      </c>
      <c r="M54" s="288"/>
      <c r="N54" s="288"/>
      <c r="O54" s="288"/>
      <c r="P54" s="288"/>
      <c r="Q54" s="288"/>
      <c r="R54" s="288"/>
      <c r="S54" s="288"/>
      <c r="T54" s="288"/>
      <c r="U54" s="288"/>
      <c r="V54" s="288"/>
      <c r="W54" s="288"/>
      <c r="X54" s="288"/>
      <c r="Y54" s="288"/>
      <c r="Z54" s="288"/>
      <c r="AA54" s="288"/>
      <c r="AB54" s="288"/>
      <c r="AC54" s="288"/>
      <c r="AD54" s="288"/>
      <c r="AE54" s="288"/>
      <c r="AF54" s="317">
        <v>36170</v>
      </c>
      <c r="AG54" s="288" t="s">
        <v>6532</v>
      </c>
      <c r="AH54" s="288" t="s">
        <v>6533</v>
      </c>
      <c r="AI54" s="315" t="s">
        <v>6534</v>
      </c>
      <c r="AJ54" s="288" t="s">
        <v>3939</v>
      </c>
      <c r="AK54" s="288" t="s">
        <v>3834</v>
      </c>
      <c r="AL54" s="288" t="s">
        <v>1642</v>
      </c>
      <c r="AM54" s="297"/>
      <c r="AN54" s="297"/>
      <c r="AO54" s="297"/>
    </row>
    <row r="55" spans="1:41" ht="86.25" thickBot="1">
      <c r="A55" s="282">
        <v>48</v>
      </c>
      <c r="B55" s="210" t="s">
        <v>6145</v>
      </c>
      <c r="C55" s="283" t="s">
        <v>6535</v>
      </c>
      <c r="D55" s="284" t="s">
        <v>6536</v>
      </c>
      <c r="E55" s="284"/>
      <c r="F55" s="12" t="s">
        <v>1633</v>
      </c>
      <c r="G55" s="237" t="s">
        <v>6465</v>
      </c>
      <c r="H55" s="238" t="s">
        <v>6466</v>
      </c>
      <c r="I55" s="288">
        <v>2017</v>
      </c>
      <c r="J55" s="289">
        <v>2</v>
      </c>
      <c r="K55" s="290" t="s">
        <v>6537</v>
      </c>
      <c r="L55" s="299">
        <v>7760318236</v>
      </c>
      <c r="M55" s="292"/>
      <c r="N55" s="288"/>
      <c r="O55" s="300">
        <v>0.72399999999999998</v>
      </c>
      <c r="P55" s="295"/>
      <c r="Q55" s="295" t="s">
        <v>6538</v>
      </c>
      <c r="R55" s="288"/>
      <c r="S55" s="288"/>
      <c r="T55" s="288"/>
      <c r="U55" s="288"/>
      <c r="V55" s="288"/>
      <c r="W55" s="288"/>
      <c r="X55" s="288"/>
      <c r="Y55" s="288"/>
      <c r="Z55" s="288"/>
      <c r="AA55" s="288"/>
      <c r="AB55" s="288"/>
      <c r="AC55" s="288"/>
      <c r="AD55" s="288"/>
      <c r="AE55" s="288" t="s">
        <v>6539</v>
      </c>
      <c r="AF55" s="296">
        <v>36429</v>
      </c>
      <c r="AG55" s="288" t="s">
        <v>6540</v>
      </c>
      <c r="AH55" s="288" t="s">
        <v>6541</v>
      </c>
      <c r="AI55" s="316" t="s">
        <v>6542</v>
      </c>
      <c r="AJ55" s="288" t="s">
        <v>4592</v>
      </c>
      <c r="AK55" s="288" t="s">
        <v>3834</v>
      </c>
      <c r="AL55" s="288" t="s">
        <v>1642</v>
      </c>
      <c r="AM55" s="297"/>
      <c r="AN55" s="297"/>
      <c r="AO55" s="297"/>
    </row>
    <row r="56" spans="1:41" ht="86.25" thickBot="1">
      <c r="A56" s="282">
        <v>47</v>
      </c>
      <c r="B56" s="210" t="s">
        <v>6145</v>
      </c>
      <c r="C56" s="283" t="s">
        <v>6543</v>
      </c>
      <c r="D56" s="284" t="s">
        <v>6544</v>
      </c>
      <c r="E56" s="284"/>
      <c r="F56" s="12" t="s">
        <v>1633</v>
      </c>
      <c r="G56" s="237" t="s">
        <v>6465</v>
      </c>
      <c r="H56" s="238" t="s">
        <v>6466</v>
      </c>
      <c r="I56" s="288">
        <v>2017</v>
      </c>
      <c r="J56" s="289">
        <v>2</v>
      </c>
      <c r="K56" s="290" t="s">
        <v>6545</v>
      </c>
      <c r="L56" s="299">
        <v>9631077271</v>
      </c>
      <c r="M56" s="292"/>
      <c r="N56" s="288"/>
      <c r="O56" s="319">
        <v>0.52400000000000002</v>
      </c>
      <c r="P56" s="295"/>
      <c r="Q56" s="295" t="s">
        <v>6312</v>
      </c>
      <c r="R56" s="288"/>
      <c r="S56" s="288"/>
      <c r="T56" s="288"/>
      <c r="U56" s="288"/>
      <c r="V56" s="288"/>
      <c r="W56" s="288"/>
      <c r="X56" s="288"/>
      <c r="Y56" s="288"/>
      <c r="Z56" s="288"/>
      <c r="AA56" s="288"/>
      <c r="AB56" s="288"/>
      <c r="AC56" s="288"/>
      <c r="AD56" s="288"/>
      <c r="AE56" s="288" t="s">
        <v>6546</v>
      </c>
      <c r="AF56" s="296">
        <v>36160</v>
      </c>
      <c r="AG56" s="288" t="s">
        <v>6547</v>
      </c>
      <c r="AH56" s="288" t="s">
        <v>6548</v>
      </c>
      <c r="AI56" s="315" t="s">
        <v>6549</v>
      </c>
      <c r="AJ56" s="288" t="s">
        <v>6550</v>
      </c>
      <c r="AK56" s="288" t="s">
        <v>3834</v>
      </c>
      <c r="AL56" s="288" t="s">
        <v>1642</v>
      </c>
      <c r="AM56" s="297"/>
      <c r="AN56" s="297"/>
      <c r="AO56" s="297"/>
    </row>
    <row r="57" spans="1:41" ht="86.25" thickBot="1">
      <c r="A57" s="282">
        <v>46</v>
      </c>
      <c r="B57" s="210" t="s">
        <v>6145</v>
      </c>
      <c r="C57" s="283" t="s">
        <v>6551</v>
      </c>
      <c r="D57" s="284" t="s">
        <v>6552</v>
      </c>
      <c r="E57" s="284"/>
      <c r="F57" s="12" t="s">
        <v>1633</v>
      </c>
      <c r="G57" s="237" t="s">
        <v>6465</v>
      </c>
      <c r="H57" s="238" t="s">
        <v>6466</v>
      </c>
      <c r="I57" s="288">
        <v>2017</v>
      </c>
      <c r="J57" s="289">
        <v>2</v>
      </c>
      <c r="K57" s="290" t="s">
        <v>6553</v>
      </c>
      <c r="L57" s="299">
        <v>8867174080</v>
      </c>
      <c r="M57" s="292">
        <v>85.5</v>
      </c>
      <c r="N57" s="288"/>
      <c r="O57" s="288">
        <v>0.85</v>
      </c>
      <c r="P57" s="295"/>
      <c r="Q57" s="295" t="s">
        <v>6554</v>
      </c>
      <c r="R57" s="288"/>
      <c r="S57" s="288"/>
      <c r="T57" s="288"/>
      <c r="U57" s="288"/>
      <c r="V57" s="288"/>
      <c r="W57" s="288"/>
      <c r="X57" s="288"/>
      <c r="Y57" s="288"/>
      <c r="Z57" s="288"/>
      <c r="AA57" s="288"/>
      <c r="AB57" s="288"/>
      <c r="AC57" s="288"/>
      <c r="AD57" s="288"/>
      <c r="AE57" s="288" t="s">
        <v>6555</v>
      </c>
      <c r="AF57" s="296">
        <v>35090</v>
      </c>
      <c r="AG57" s="288" t="s">
        <v>6556</v>
      </c>
      <c r="AH57" s="288" t="s">
        <v>6557</v>
      </c>
      <c r="AI57" s="315" t="s">
        <v>6558</v>
      </c>
      <c r="AJ57" s="288" t="s">
        <v>3939</v>
      </c>
      <c r="AK57" s="288" t="s">
        <v>3834</v>
      </c>
      <c r="AL57" s="288" t="s">
        <v>1642</v>
      </c>
      <c r="AM57" s="297"/>
      <c r="AN57" s="297"/>
      <c r="AO57" s="297"/>
    </row>
    <row r="58" spans="1:41" ht="86.25" thickBot="1">
      <c r="A58" s="282">
        <v>82</v>
      </c>
      <c r="B58" s="210" t="s">
        <v>6145</v>
      </c>
      <c r="C58" s="283" t="s">
        <v>6559</v>
      </c>
      <c r="D58" s="284" t="s">
        <v>6560</v>
      </c>
      <c r="E58" s="284"/>
      <c r="F58" s="12" t="s">
        <v>1633</v>
      </c>
      <c r="G58" s="237" t="s">
        <v>6465</v>
      </c>
      <c r="H58" s="238" t="s">
        <v>6466</v>
      </c>
      <c r="I58" s="288">
        <v>2017</v>
      </c>
      <c r="J58" s="289">
        <v>2</v>
      </c>
      <c r="K58" s="290" t="s">
        <v>6561</v>
      </c>
      <c r="L58" s="299">
        <v>9000071592</v>
      </c>
      <c r="M58" s="288">
        <v>85</v>
      </c>
      <c r="N58" s="288" t="s">
        <v>48</v>
      </c>
      <c r="O58" s="288">
        <v>75</v>
      </c>
      <c r="P58" s="288" t="s">
        <v>109</v>
      </c>
      <c r="Q58" s="288" t="s">
        <v>48</v>
      </c>
      <c r="R58" s="288"/>
      <c r="S58" s="288"/>
      <c r="T58" s="288"/>
      <c r="U58" s="288"/>
      <c r="V58" s="288"/>
      <c r="W58" s="288"/>
      <c r="X58" s="288"/>
      <c r="Y58" s="288"/>
      <c r="Z58" s="288"/>
      <c r="AA58" s="288"/>
      <c r="AB58" s="288"/>
      <c r="AC58" s="288" t="s">
        <v>52</v>
      </c>
      <c r="AD58" s="288" t="s">
        <v>6469</v>
      </c>
      <c r="AE58" s="288" t="s">
        <v>6562</v>
      </c>
      <c r="AF58" s="317">
        <v>36785</v>
      </c>
      <c r="AG58" s="288" t="s">
        <v>6563</v>
      </c>
      <c r="AH58" s="288" t="s">
        <v>6564</v>
      </c>
      <c r="AI58" s="315" t="s">
        <v>6565</v>
      </c>
      <c r="AJ58" s="288" t="s">
        <v>3732</v>
      </c>
      <c r="AK58" s="288" t="s">
        <v>3834</v>
      </c>
      <c r="AL58" s="288" t="s">
        <v>1642</v>
      </c>
      <c r="AM58" s="297"/>
      <c r="AN58" s="297"/>
      <c r="AO58" s="297"/>
    </row>
    <row r="59" spans="1:41" ht="132.75" thickBot="1">
      <c r="A59" s="303"/>
      <c r="B59" s="210" t="s">
        <v>6145</v>
      </c>
      <c r="C59" s="304" t="s">
        <v>6566</v>
      </c>
      <c r="D59" s="305" t="s">
        <v>6567</v>
      </c>
      <c r="E59" s="305"/>
      <c r="F59" s="12" t="s">
        <v>1633</v>
      </c>
      <c r="G59" s="237" t="s">
        <v>6465</v>
      </c>
      <c r="H59" s="238" t="s">
        <v>6466</v>
      </c>
      <c r="I59" s="303" t="s">
        <v>1655</v>
      </c>
      <c r="J59" s="306">
        <v>2</v>
      </c>
      <c r="K59" s="307" t="s">
        <v>6568</v>
      </c>
      <c r="L59" s="308">
        <v>9880697600</v>
      </c>
      <c r="M59" s="303"/>
      <c r="N59" s="306"/>
      <c r="O59" s="310">
        <v>46.16</v>
      </c>
      <c r="P59" s="306"/>
      <c r="Q59" s="310" t="s">
        <v>6180</v>
      </c>
      <c r="R59" s="306" t="s">
        <v>51</v>
      </c>
      <c r="S59" s="306" t="s">
        <v>51</v>
      </c>
      <c r="T59" s="306" t="s">
        <v>51</v>
      </c>
      <c r="U59" s="306"/>
      <c r="V59" s="306"/>
      <c r="W59" s="306"/>
      <c r="X59" s="306"/>
      <c r="Y59" s="306"/>
      <c r="Z59" s="312"/>
      <c r="AA59" s="312"/>
      <c r="AB59" s="312"/>
      <c r="AC59" s="306"/>
      <c r="AD59" s="306"/>
      <c r="AE59" s="306" t="s">
        <v>6569</v>
      </c>
      <c r="AF59" s="313">
        <v>35910</v>
      </c>
      <c r="AG59" s="310" t="s">
        <v>6570</v>
      </c>
      <c r="AH59" s="310" t="s">
        <v>6571</v>
      </c>
      <c r="AI59" s="318">
        <v>7760283129</v>
      </c>
      <c r="AJ59" s="310" t="s">
        <v>3912</v>
      </c>
      <c r="AK59" s="310" t="s">
        <v>3911</v>
      </c>
      <c r="AL59" s="310" t="s">
        <v>1642</v>
      </c>
      <c r="AM59" s="314" t="s">
        <v>6247</v>
      </c>
      <c r="AN59" s="314" t="s">
        <v>6248</v>
      </c>
      <c r="AO59" s="314" t="s">
        <v>6249</v>
      </c>
    </row>
    <row r="60" spans="1:41" ht="86.25" thickBot="1">
      <c r="A60" s="282">
        <v>89</v>
      </c>
      <c r="B60" s="210" t="s">
        <v>6145</v>
      </c>
      <c r="C60" s="283" t="s">
        <v>6572</v>
      </c>
      <c r="D60" s="284" t="s">
        <v>6573</v>
      </c>
      <c r="E60" s="284"/>
      <c r="F60" s="12" t="s">
        <v>1633</v>
      </c>
      <c r="G60" s="237" t="s">
        <v>6465</v>
      </c>
      <c r="H60" s="238" t="s">
        <v>6466</v>
      </c>
      <c r="I60" s="288">
        <v>2017</v>
      </c>
      <c r="J60" s="289">
        <v>2</v>
      </c>
      <c r="K60" s="290" t="s">
        <v>6574</v>
      </c>
      <c r="L60" s="299">
        <v>7406670330</v>
      </c>
      <c r="M60" s="288"/>
      <c r="N60" s="288"/>
      <c r="O60" s="288"/>
      <c r="P60" s="288"/>
      <c r="Q60" s="288"/>
      <c r="R60" s="288"/>
      <c r="S60" s="288"/>
      <c r="T60" s="288"/>
      <c r="U60" s="288"/>
      <c r="V60" s="288"/>
      <c r="W60" s="288"/>
      <c r="X60" s="288"/>
      <c r="Y60" s="288"/>
      <c r="Z60" s="288"/>
      <c r="AA60" s="288"/>
      <c r="AB60" s="288"/>
      <c r="AC60" s="288"/>
      <c r="AD60" s="288"/>
      <c r="AE60" s="288" t="s">
        <v>6575</v>
      </c>
      <c r="AF60" s="317">
        <v>36241</v>
      </c>
      <c r="AG60" s="288" t="s">
        <v>6576</v>
      </c>
      <c r="AH60" s="288" t="s">
        <v>6577</v>
      </c>
      <c r="AI60" s="316" t="s">
        <v>6578</v>
      </c>
      <c r="AJ60" s="288"/>
      <c r="AK60" s="288" t="s">
        <v>3834</v>
      </c>
      <c r="AL60" s="288" t="s">
        <v>6579</v>
      </c>
      <c r="AM60" s="297"/>
      <c r="AN60" s="297"/>
      <c r="AO60" s="297"/>
    </row>
    <row r="61" spans="1:41" ht="86.25" thickBot="1">
      <c r="A61" s="282">
        <v>81</v>
      </c>
      <c r="B61" s="210" t="s">
        <v>6145</v>
      </c>
      <c r="C61" s="283" t="s">
        <v>6580</v>
      </c>
      <c r="D61" s="284" t="s">
        <v>6581</v>
      </c>
      <c r="E61" s="284"/>
      <c r="F61" s="12" t="s">
        <v>1633</v>
      </c>
      <c r="G61" s="237" t="s">
        <v>6465</v>
      </c>
      <c r="H61" s="238" t="s">
        <v>6466</v>
      </c>
      <c r="I61" s="288">
        <v>2017</v>
      </c>
      <c r="J61" s="289">
        <v>2</v>
      </c>
      <c r="K61" s="290" t="s">
        <v>6582</v>
      </c>
      <c r="L61" s="299">
        <v>9902256304</v>
      </c>
      <c r="M61" s="288">
        <v>82</v>
      </c>
      <c r="N61" s="288" t="s">
        <v>2433</v>
      </c>
      <c r="O61" s="288">
        <v>73</v>
      </c>
      <c r="P61" s="288" t="s">
        <v>49</v>
      </c>
      <c r="Q61" s="288" t="s">
        <v>6583</v>
      </c>
      <c r="R61" s="288"/>
      <c r="S61" s="288"/>
      <c r="T61" s="288"/>
      <c r="U61" s="288"/>
      <c r="V61" s="288"/>
      <c r="W61" s="288"/>
      <c r="X61" s="288"/>
      <c r="Y61" s="288"/>
      <c r="Z61" s="288"/>
      <c r="AA61" s="288"/>
      <c r="AB61" s="288"/>
      <c r="AC61" s="288" t="s">
        <v>52</v>
      </c>
      <c r="AD61" s="288" t="s">
        <v>6469</v>
      </c>
      <c r="AE61" s="288" t="s">
        <v>6584</v>
      </c>
      <c r="AF61" s="317">
        <v>36441</v>
      </c>
      <c r="AG61" s="288" t="s">
        <v>6585</v>
      </c>
      <c r="AH61" s="288" t="s">
        <v>6586</v>
      </c>
      <c r="AI61" s="315" t="s">
        <v>6587</v>
      </c>
      <c r="AJ61" s="288" t="s">
        <v>4048</v>
      </c>
      <c r="AK61" s="288" t="s">
        <v>3834</v>
      </c>
      <c r="AL61" s="315" t="s">
        <v>1642</v>
      </c>
      <c r="AM61" s="297"/>
      <c r="AN61" s="297"/>
      <c r="AO61" s="297"/>
    </row>
    <row r="62" spans="1:41" ht="86.25" thickBot="1">
      <c r="A62" s="282">
        <v>45</v>
      </c>
      <c r="B62" s="210" t="s">
        <v>6145</v>
      </c>
      <c r="C62" s="283" t="s">
        <v>6588</v>
      </c>
      <c r="D62" s="284" t="s">
        <v>6589</v>
      </c>
      <c r="E62" s="284"/>
      <c r="F62" s="12" t="s">
        <v>1633</v>
      </c>
      <c r="G62" s="237" t="s">
        <v>6465</v>
      </c>
      <c r="H62" s="238" t="s">
        <v>6466</v>
      </c>
      <c r="I62" s="288">
        <v>2017</v>
      </c>
      <c r="J62" s="289">
        <v>2</v>
      </c>
      <c r="K62" s="290"/>
      <c r="L62" s="299"/>
      <c r="M62" s="292"/>
      <c r="N62" s="288"/>
      <c r="O62" s="319">
        <v>0.65</v>
      </c>
      <c r="P62" s="295"/>
      <c r="Q62" s="295" t="s">
        <v>6590</v>
      </c>
      <c r="R62" s="288"/>
      <c r="S62" s="288"/>
      <c r="T62" s="288"/>
      <c r="U62" s="288"/>
      <c r="V62" s="288"/>
      <c r="W62" s="288"/>
      <c r="X62" s="288"/>
      <c r="Y62" s="288"/>
      <c r="Z62" s="288"/>
      <c r="AA62" s="288"/>
      <c r="AB62" s="288"/>
      <c r="AC62" s="288"/>
      <c r="AD62" s="288"/>
      <c r="AE62" s="288" t="s">
        <v>6591</v>
      </c>
      <c r="AF62" s="296">
        <v>36565</v>
      </c>
      <c r="AG62" s="288" t="s">
        <v>6592</v>
      </c>
      <c r="AH62" s="288" t="s">
        <v>6593</v>
      </c>
      <c r="AI62" s="316" t="s">
        <v>6594</v>
      </c>
      <c r="AJ62" s="288"/>
      <c r="AK62" s="288" t="s">
        <v>3834</v>
      </c>
      <c r="AL62" s="316" t="s">
        <v>6595</v>
      </c>
      <c r="AM62" s="297"/>
      <c r="AN62" s="297"/>
      <c r="AO62" s="297"/>
    </row>
    <row r="63" spans="1:41" ht="86.25" thickBot="1">
      <c r="A63" s="282">
        <v>44</v>
      </c>
      <c r="B63" s="210" t="s">
        <v>6145</v>
      </c>
      <c r="C63" s="323" t="s">
        <v>6596</v>
      </c>
      <c r="D63" s="284" t="s">
        <v>6597</v>
      </c>
      <c r="E63" s="284"/>
      <c r="F63" s="12" t="s">
        <v>1633</v>
      </c>
      <c r="G63" s="237" t="s">
        <v>6465</v>
      </c>
      <c r="H63" s="238" t="s">
        <v>6466</v>
      </c>
      <c r="I63" s="288">
        <v>2017</v>
      </c>
      <c r="J63" s="289">
        <v>2</v>
      </c>
      <c r="K63" s="290" t="s">
        <v>6598</v>
      </c>
      <c r="L63" s="298">
        <v>9535580282</v>
      </c>
      <c r="M63" s="292"/>
      <c r="N63" s="320"/>
      <c r="O63" s="324">
        <v>0.75829999999999997</v>
      </c>
      <c r="P63" s="322" t="s">
        <v>6151</v>
      </c>
      <c r="Q63" s="295" t="s">
        <v>6152</v>
      </c>
      <c r="R63" s="288"/>
      <c r="S63" s="288"/>
      <c r="T63" s="288"/>
      <c r="U63" s="288"/>
      <c r="V63" s="288"/>
      <c r="W63" s="288"/>
      <c r="X63" s="288"/>
      <c r="Y63" s="288"/>
      <c r="Z63" s="288"/>
      <c r="AA63" s="288"/>
      <c r="AB63" s="288"/>
      <c r="AC63" s="320"/>
      <c r="AD63" s="320"/>
      <c r="AE63" s="288" t="s">
        <v>6599</v>
      </c>
      <c r="AF63" s="296">
        <v>36272</v>
      </c>
      <c r="AG63" s="288" t="s">
        <v>6600</v>
      </c>
      <c r="AH63" s="288" t="s">
        <v>6601</v>
      </c>
      <c r="AI63" s="316" t="s">
        <v>6602</v>
      </c>
      <c r="AJ63" s="288" t="s">
        <v>6603</v>
      </c>
      <c r="AK63" s="288" t="s">
        <v>3834</v>
      </c>
      <c r="AL63" s="288" t="s">
        <v>1642</v>
      </c>
      <c r="AM63" s="297"/>
      <c r="AN63" s="297"/>
      <c r="AO63" s="297"/>
    </row>
    <row r="64" spans="1:41" ht="86.25" thickBot="1">
      <c r="A64" s="282">
        <v>80</v>
      </c>
      <c r="B64" s="210" t="s">
        <v>6145</v>
      </c>
      <c r="C64" s="283" t="s">
        <v>6604</v>
      </c>
      <c r="D64" s="284" t="s">
        <v>6605</v>
      </c>
      <c r="E64" s="284"/>
      <c r="F64" s="12" t="s">
        <v>1633</v>
      </c>
      <c r="G64" s="237" t="s">
        <v>6465</v>
      </c>
      <c r="H64" s="238" t="s">
        <v>6466</v>
      </c>
      <c r="I64" s="288">
        <v>2017</v>
      </c>
      <c r="J64" s="289">
        <v>2</v>
      </c>
      <c r="K64" s="290" t="s">
        <v>6606</v>
      </c>
      <c r="L64" s="299">
        <v>7022628072</v>
      </c>
      <c r="M64" s="288">
        <v>70</v>
      </c>
      <c r="N64" s="320" t="s">
        <v>126</v>
      </c>
      <c r="O64" s="288">
        <v>64.16</v>
      </c>
      <c r="P64" s="320" t="s">
        <v>49</v>
      </c>
      <c r="Q64" s="288" t="s">
        <v>6583</v>
      </c>
      <c r="R64" s="288"/>
      <c r="S64" s="288"/>
      <c r="T64" s="288"/>
      <c r="U64" s="288"/>
      <c r="V64" s="288"/>
      <c r="W64" s="288"/>
      <c r="X64" s="288"/>
      <c r="Y64" s="288"/>
      <c r="Z64" s="288"/>
      <c r="AA64" s="288"/>
      <c r="AB64" s="288"/>
      <c r="AC64" s="320" t="s">
        <v>52</v>
      </c>
      <c r="AD64" s="320" t="s">
        <v>6469</v>
      </c>
      <c r="AE64" s="288" t="s">
        <v>6607</v>
      </c>
      <c r="AF64" s="317">
        <v>36482</v>
      </c>
      <c r="AG64" s="288" t="s">
        <v>6608</v>
      </c>
      <c r="AH64" s="288" t="s">
        <v>6609</v>
      </c>
      <c r="AI64" s="315" t="s">
        <v>6610</v>
      </c>
      <c r="AJ64" s="288" t="s">
        <v>3902</v>
      </c>
      <c r="AK64" s="288" t="s">
        <v>3834</v>
      </c>
      <c r="AL64" s="288" t="s">
        <v>1642</v>
      </c>
      <c r="AM64" s="297"/>
      <c r="AN64" s="297"/>
      <c r="AO64" s="297"/>
    </row>
    <row r="65" spans="1:41" ht="86.25" thickBot="1">
      <c r="A65" s="282">
        <v>43</v>
      </c>
      <c r="B65" s="210" t="s">
        <v>6145</v>
      </c>
      <c r="C65" s="283" t="s">
        <v>6611</v>
      </c>
      <c r="D65" s="284" t="s">
        <v>6612</v>
      </c>
      <c r="E65" s="284"/>
      <c r="F65" s="12" t="s">
        <v>1633</v>
      </c>
      <c r="G65" s="237" t="s">
        <v>6465</v>
      </c>
      <c r="H65" s="238" t="s">
        <v>6466</v>
      </c>
      <c r="I65" s="288">
        <v>2017</v>
      </c>
      <c r="J65" s="289">
        <v>2</v>
      </c>
      <c r="K65" s="290" t="s">
        <v>6613</v>
      </c>
      <c r="L65" s="299">
        <v>9079693511</v>
      </c>
      <c r="M65" s="328"/>
      <c r="N65" s="320"/>
      <c r="O65" s="330">
        <v>0.53200000000000003</v>
      </c>
      <c r="P65" s="322"/>
      <c r="Q65" s="295" t="s">
        <v>6614</v>
      </c>
      <c r="R65" s="288"/>
      <c r="S65" s="288"/>
      <c r="T65" s="288"/>
      <c r="U65" s="288"/>
      <c r="V65" s="288"/>
      <c r="W65" s="288"/>
      <c r="X65" s="288"/>
      <c r="Y65" s="288"/>
      <c r="Z65" s="288"/>
      <c r="AA65" s="288"/>
      <c r="AB65" s="288"/>
      <c r="AC65" s="320"/>
      <c r="AD65" s="320"/>
      <c r="AE65" s="288" t="s">
        <v>6615</v>
      </c>
      <c r="AF65" s="296">
        <v>36591</v>
      </c>
      <c r="AG65" s="288" t="s">
        <v>6616</v>
      </c>
      <c r="AH65" s="288" t="s">
        <v>6617</v>
      </c>
      <c r="AI65" s="315" t="s">
        <v>6618</v>
      </c>
      <c r="AJ65" s="288" t="s">
        <v>4122</v>
      </c>
      <c r="AK65" s="288" t="s">
        <v>3834</v>
      </c>
      <c r="AL65" s="288" t="s">
        <v>1642</v>
      </c>
      <c r="AM65" s="297"/>
      <c r="AN65" s="297"/>
      <c r="AO65" s="297"/>
    </row>
    <row r="66" spans="1:41" ht="86.25" thickBot="1">
      <c r="A66" s="282">
        <v>79</v>
      </c>
      <c r="B66" s="210" t="s">
        <v>6145</v>
      </c>
      <c r="C66" s="283" t="s">
        <v>6619</v>
      </c>
      <c r="D66" s="284" t="s">
        <v>6620</v>
      </c>
      <c r="E66" s="284"/>
      <c r="F66" s="12" t="s">
        <v>1633</v>
      </c>
      <c r="G66" s="237" t="s">
        <v>6465</v>
      </c>
      <c r="H66" s="238" t="s">
        <v>6466</v>
      </c>
      <c r="I66" s="288">
        <v>2017</v>
      </c>
      <c r="J66" s="289">
        <v>2</v>
      </c>
      <c r="K66" s="290" t="s">
        <v>6621</v>
      </c>
      <c r="L66" s="299">
        <v>9549269239</v>
      </c>
      <c r="M66" s="288">
        <v>60</v>
      </c>
      <c r="N66" s="288" t="s">
        <v>50</v>
      </c>
      <c r="O66" s="288">
        <v>60</v>
      </c>
      <c r="P66" s="288" t="s">
        <v>49</v>
      </c>
      <c r="Q66" s="288" t="s">
        <v>50</v>
      </c>
      <c r="R66" s="288"/>
      <c r="S66" s="288"/>
      <c r="T66" s="288"/>
      <c r="U66" s="288"/>
      <c r="V66" s="288"/>
      <c r="W66" s="288"/>
      <c r="X66" s="288"/>
      <c r="Y66" s="288"/>
      <c r="Z66" s="288"/>
      <c r="AA66" s="288"/>
      <c r="AB66" s="288"/>
      <c r="AC66" s="288" t="s">
        <v>52</v>
      </c>
      <c r="AD66" s="288" t="s">
        <v>6469</v>
      </c>
      <c r="AE66" s="288" t="s">
        <v>6622</v>
      </c>
      <c r="AF66" s="317">
        <v>36348</v>
      </c>
      <c r="AG66" s="288" t="s">
        <v>6623</v>
      </c>
      <c r="AH66" s="288" t="s">
        <v>6624</v>
      </c>
      <c r="AI66" s="316" t="s">
        <v>6625</v>
      </c>
      <c r="AJ66" s="288" t="s">
        <v>4009</v>
      </c>
      <c r="AK66" s="288" t="s">
        <v>3834</v>
      </c>
      <c r="AL66" s="288" t="s">
        <v>1642</v>
      </c>
      <c r="AM66" s="297"/>
      <c r="AN66" s="297"/>
      <c r="AO66" s="297"/>
    </row>
    <row r="67" spans="1:41" ht="86.25" thickBot="1">
      <c r="A67" s="282">
        <v>42</v>
      </c>
      <c r="B67" s="210" t="s">
        <v>6145</v>
      </c>
      <c r="C67" s="283" t="s">
        <v>6626</v>
      </c>
      <c r="D67" s="284" t="s">
        <v>6627</v>
      </c>
      <c r="E67" s="284"/>
      <c r="F67" s="12" t="s">
        <v>1633</v>
      </c>
      <c r="G67" s="237" t="s">
        <v>6465</v>
      </c>
      <c r="H67" s="238" t="s">
        <v>6466</v>
      </c>
      <c r="I67" s="288">
        <v>2017</v>
      </c>
      <c r="J67" s="289">
        <v>2</v>
      </c>
      <c r="K67" s="290" t="s">
        <v>6628</v>
      </c>
      <c r="L67" s="299">
        <v>9072140211</v>
      </c>
      <c r="M67" s="292"/>
      <c r="N67" s="320"/>
      <c r="O67" s="319">
        <v>0.56499999999999995</v>
      </c>
      <c r="P67" s="295"/>
      <c r="Q67" s="295" t="s">
        <v>6629</v>
      </c>
      <c r="R67" s="288"/>
      <c r="S67" s="288"/>
      <c r="T67" s="288"/>
      <c r="U67" s="288"/>
      <c r="V67" s="288"/>
      <c r="W67" s="288"/>
      <c r="X67" s="288"/>
      <c r="Y67" s="288"/>
      <c r="Z67" s="288"/>
      <c r="AA67" s="288"/>
      <c r="AB67" s="288"/>
      <c r="AC67" s="320"/>
      <c r="AD67" s="320"/>
      <c r="AE67" s="288" t="s">
        <v>6630</v>
      </c>
      <c r="AF67" s="296">
        <v>36233</v>
      </c>
      <c r="AG67" s="288" t="s">
        <v>6631</v>
      </c>
      <c r="AH67" s="288" t="s">
        <v>6632</v>
      </c>
      <c r="AI67" s="315" t="s">
        <v>6633</v>
      </c>
      <c r="AJ67" s="288" t="s">
        <v>6634</v>
      </c>
      <c r="AK67" s="288" t="s">
        <v>3834</v>
      </c>
      <c r="AL67" s="288" t="s">
        <v>1642</v>
      </c>
      <c r="AM67" s="297"/>
      <c r="AN67" s="297"/>
      <c r="AO67" s="297"/>
    </row>
    <row r="68" spans="1:41" ht="144.75" thickBot="1">
      <c r="A68" s="303"/>
      <c r="B68" s="210" t="s">
        <v>6145</v>
      </c>
      <c r="C68" s="304" t="s">
        <v>6635</v>
      </c>
      <c r="D68" s="305" t="s">
        <v>6636</v>
      </c>
      <c r="E68" s="305"/>
      <c r="F68" s="12" t="s">
        <v>1633</v>
      </c>
      <c r="G68" s="237" t="s">
        <v>6465</v>
      </c>
      <c r="H68" s="238" t="s">
        <v>6466</v>
      </c>
      <c r="I68" s="303" t="s">
        <v>1655</v>
      </c>
      <c r="J68" s="306">
        <v>2</v>
      </c>
      <c r="K68" s="307" t="s">
        <v>6637</v>
      </c>
      <c r="L68" s="308">
        <v>9449066882</v>
      </c>
      <c r="M68" s="303"/>
      <c r="N68" s="306"/>
      <c r="O68" s="310"/>
      <c r="P68" s="306"/>
      <c r="Q68" s="310"/>
      <c r="R68" s="306" t="s">
        <v>51</v>
      </c>
      <c r="S68" s="306" t="s">
        <v>51</v>
      </c>
      <c r="T68" s="306" t="s">
        <v>51</v>
      </c>
      <c r="U68" s="306"/>
      <c r="V68" s="306"/>
      <c r="W68" s="306"/>
      <c r="X68" s="306"/>
      <c r="Y68" s="306"/>
      <c r="Z68" s="312"/>
      <c r="AA68" s="312"/>
      <c r="AB68" s="312"/>
      <c r="AC68" s="306"/>
      <c r="AD68" s="306"/>
      <c r="AE68" s="306" t="s">
        <v>6638</v>
      </c>
      <c r="AF68" s="313">
        <v>35470</v>
      </c>
      <c r="AG68" s="310" t="s">
        <v>6639</v>
      </c>
      <c r="AH68" s="310" t="s">
        <v>6640</v>
      </c>
      <c r="AI68" s="318" t="s">
        <v>6641</v>
      </c>
      <c r="AJ68" s="310" t="s">
        <v>6642</v>
      </c>
      <c r="AK68" s="310" t="s">
        <v>3834</v>
      </c>
      <c r="AL68" s="318" t="s">
        <v>1642</v>
      </c>
      <c r="AM68" s="314" t="s">
        <v>6247</v>
      </c>
      <c r="AN68" s="314" t="s">
        <v>6248</v>
      </c>
      <c r="AO68" s="314" t="s">
        <v>6249</v>
      </c>
    </row>
    <row r="69" spans="1:41" ht="86.25" thickBot="1">
      <c r="A69" s="282">
        <v>97</v>
      </c>
      <c r="B69" s="210" t="s">
        <v>6145</v>
      </c>
      <c r="C69" s="301" t="s">
        <v>6643</v>
      </c>
      <c r="D69" s="288" t="s">
        <v>6644</v>
      </c>
      <c r="E69" s="288"/>
      <c r="F69" s="12" t="s">
        <v>1633</v>
      </c>
      <c r="G69" s="237" t="s">
        <v>6465</v>
      </c>
      <c r="H69" s="238" t="s">
        <v>6466</v>
      </c>
      <c r="I69" s="288">
        <v>2017</v>
      </c>
      <c r="J69" s="289">
        <v>2</v>
      </c>
      <c r="K69" s="331" t="s">
        <v>6645</v>
      </c>
      <c r="L69" s="289">
        <v>9606240281</v>
      </c>
      <c r="M69" s="288"/>
      <c r="N69" s="320"/>
      <c r="O69" s="288"/>
      <c r="P69" s="288"/>
      <c r="Q69" s="288"/>
      <c r="R69" s="288"/>
      <c r="S69" s="288"/>
      <c r="T69" s="288"/>
      <c r="U69" s="288"/>
      <c r="V69" s="288"/>
      <c r="W69" s="288"/>
      <c r="X69" s="288"/>
      <c r="Y69" s="288"/>
      <c r="Z69" s="288"/>
      <c r="AA69" s="288"/>
      <c r="AB69" s="288"/>
      <c r="AC69" s="320"/>
      <c r="AD69" s="320"/>
      <c r="AE69" s="288"/>
      <c r="AF69" s="317"/>
      <c r="AG69" s="288"/>
      <c r="AH69" s="288"/>
      <c r="AI69" s="316"/>
      <c r="AJ69" s="288"/>
      <c r="AK69" s="288"/>
      <c r="AL69" s="315"/>
      <c r="AM69" s="297"/>
      <c r="AN69" s="297"/>
      <c r="AO69" s="297"/>
    </row>
    <row r="70" spans="1:41" ht="86.25" thickBot="1">
      <c r="A70" s="282">
        <v>41</v>
      </c>
      <c r="B70" s="210" t="s">
        <v>6145</v>
      </c>
      <c r="C70" s="283" t="s">
        <v>6646</v>
      </c>
      <c r="D70" s="284" t="s">
        <v>6647</v>
      </c>
      <c r="E70" s="284"/>
      <c r="F70" s="12" t="s">
        <v>1633</v>
      </c>
      <c r="G70" s="237" t="s">
        <v>6465</v>
      </c>
      <c r="H70" s="238" t="s">
        <v>6466</v>
      </c>
      <c r="I70" s="288">
        <v>2017</v>
      </c>
      <c r="J70" s="289">
        <v>2</v>
      </c>
      <c r="K70" s="290" t="s">
        <v>6648</v>
      </c>
      <c r="L70" s="299">
        <v>9108084187</v>
      </c>
      <c r="M70" s="292"/>
      <c r="N70" s="320"/>
      <c r="O70" s="319">
        <v>0.61160000000000003</v>
      </c>
      <c r="P70" s="322"/>
      <c r="Q70" s="295" t="s">
        <v>6152</v>
      </c>
      <c r="R70" s="288"/>
      <c r="S70" s="288"/>
      <c r="T70" s="288"/>
      <c r="U70" s="288"/>
      <c r="V70" s="288"/>
      <c r="W70" s="288"/>
      <c r="X70" s="288"/>
      <c r="Y70" s="288"/>
      <c r="Z70" s="288"/>
      <c r="AA70" s="288"/>
      <c r="AB70" s="288"/>
      <c r="AC70" s="320"/>
      <c r="AD70" s="320"/>
      <c r="AE70" s="288"/>
      <c r="AF70" s="296">
        <v>34403</v>
      </c>
      <c r="AG70" s="288" t="s">
        <v>6649</v>
      </c>
      <c r="AH70" s="288" t="s">
        <v>6650</v>
      </c>
      <c r="AI70" s="315" t="s">
        <v>6651</v>
      </c>
      <c r="AJ70" s="288" t="s">
        <v>6652</v>
      </c>
      <c r="AK70" s="288" t="s">
        <v>3834</v>
      </c>
      <c r="AL70" s="288" t="s">
        <v>1642</v>
      </c>
      <c r="AM70" s="297"/>
      <c r="AN70" s="297"/>
      <c r="AO70" s="297"/>
    </row>
    <row r="71" spans="1:41" ht="86.25" thickBot="1">
      <c r="A71" s="282">
        <v>78</v>
      </c>
      <c r="B71" s="210" t="s">
        <v>6145</v>
      </c>
      <c r="C71" s="283" t="s">
        <v>6653</v>
      </c>
      <c r="D71" s="284" t="s">
        <v>6654</v>
      </c>
      <c r="E71" s="284"/>
      <c r="F71" s="12" t="s">
        <v>1633</v>
      </c>
      <c r="G71" s="237" t="s">
        <v>6465</v>
      </c>
      <c r="H71" s="238" t="s">
        <v>6466</v>
      </c>
      <c r="I71" s="288">
        <v>2017</v>
      </c>
      <c r="J71" s="289">
        <v>2</v>
      </c>
      <c r="K71" s="290" t="s">
        <v>6655</v>
      </c>
      <c r="L71" s="299">
        <v>9743716086</v>
      </c>
      <c r="M71" s="320">
        <v>91.2</v>
      </c>
      <c r="N71" s="320" t="s">
        <v>50</v>
      </c>
      <c r="O71" s="320">
        <v>88.4</v>
      </c>
      <c r="P71" s="320" t="s">
        <v>49</v>
      </c>
      <c r="Q71" s="288" t="s">
        <v>50</v>
      </c>
      <c r="R71" s="288"/>
      <c r="S71" s="288"/>
      <c r="T71" s="288"/>
      <c r="U71" s="288"/>
      <c r="V71" s="288"/>
      <c r="W71" s="288"/>
      <c r="X71" s="288"/>
      <c r="Y71" s="288"/>
      <c r="Z71" s="288"/>
      <c r="AA71" s="288"/>
      <c r="AB71" s="288"/>
      <c r="AC71" s="320" t="s">
        <v>52</v>
      </c>
      <c r="AD71" s="320" t="s">
        <v>6469</v>
      </c>
      <c r="AE71" s="288" t="s">
        <v>6656</v>
      </c>
      <c r="AF71" s="317">
        <v>36028</v>
      </c>
      <c r="AG71" s="288" t="s">
        <v>6657</v>
      </c>
      <c r="AH71" s="288" t="s">
        <v>6658</v>
      </c>
      <c r="AI71" s="315" t="s">
        <v>6659</v>
      </c>
      <c r="AJ71" s="288" t="s">
        <v>6660</v>
      </c>
      <c r="AK71" s="288" t="s">
        <v>3834</v>
      </c>
      <c r="AL71" s="288" t="s">
        <v>1642</v>
      </c>
      <c r="AM71" s="297"/>
      <c r="AN71" s="297"/>
      <c r="AO71" s="297"/>
    </row>
    <row r="72" spans="1:41" ht="86.25" thickBot="1">
      <c r="A72" s="282">
        <v>77</v>
      </c>
      <c r="B72" s="210" t="s">
        <v>6145</v>
      </c>
      <c r="C72" s="283" t="s">
        <v>6661</v>
      </c>
      <c r="D72" s="284" t="s">
        <v>6662</v>
      </c>
      <c r="E72" s="284"/>
      <c r="F72" s="12" t="s">
        <v>1633</v>
      </c>
      <c r="G72" s="237" t="s">
        <v>6465</v>
      </c>
      <c r="H72" s="238" t="s">
        <v>6466</v>
      </c>
      <c r="I72" s="288">
        <v>2017</v>
      </c>
      <c r="J72" s="289">
        <v>2</v>
      </c>
      <c r="K72" s="290" t="s">
        <v>6663</v>
      </c>
      <c r="L72" s="299">
        <v>9445127306</v>
      </c>
      <c r="M72" s="288">
        <v>72.2</v>
      </c>
      <c r="N72" s="288" t="s">
        <v>50</v>
      </c>
      <c r="O72" s="288">
        <v>74</v>
      </c>
      <c r="P72" s="288" t="s">
        <v>49</v>
      </c>
      <c r="Q72" s="288" t="s">
        <v>50</v>
      </c>
      <c r="R72" s="288"/>
      <c r="S72" s="288"/>
      <c r="T72" s="288"/>
      <c r="U72" s="288"/>
      <c r="V72" s="288"/>
      <c r="W72" s="288"/>
      <c r="X72" s="288"/>
      <c r="Y72" s="288"/>
      <c r="Z72" s="288"/>
      <c r="AA72" s="288"/>
      <c r="AB72" s="288"/>
      <c r="AC72" s="288" t="s">
        <v>52</v>
      </c>
      <c r="AD72" s="288" t="s">
        <v>6469</v>
      </c>
      <c r="AE72" s="288" t="s">
        <v>6664</v>
      </c>
      <c r="AF72" s="317">
        <v>36485</v>
      </c>
      <c r="AG72" s="288" t="s">
        <v>6665</v>
      </c>
      <c r="AH72" s="288" t="s">
        <v>6666</v>
      </c>
      <c r="AI72" s="315" t="s">
        <v>6667</v>
      </c>
      <c r="AJ72" s="288" t="s">
        <v>6668</v>
      </c>
      <c r="AK72" s="288" t="s">
        <v>3834</v>
      </c>
      <c r="AL72" s="315" t="s">
        <v>1642</v>
      </c>
      <c r="AM72" s="297"/>
      <c r="AN72" s="297"/>
      <c r="AO72" s="297"/>
    </row>
    <row r="73" spans="1:41" ht="86.25" thickBot="1">
      <c r="A73" s="282">
        <v>40</v>
      </c>
      <c r="B73" s="210" t="s">
        <v>6145</v>
      </c>
      <c r="C73" s="283" t="s">
        <v>6669</v>
      </c>
      <c r="D73" s="284" t="s">
        <v>6670</v>
      </c>
      <c r="E73" s="284"/>
      <c r="F73" s="12" t="s">
        <v>1633</v>
      </c>
      <c r="G73" s="237" t="s">
        <v>6465</v>
      </c>
      <c r="H73" s="238" t="s">
        <v>6466</v>
      </c>
      <c r="I73" s="288">
        <v>2017</v>
      </c>
      <c r="J73" s="289">
        <v>2</v>
      </c>
      <c r="K73" s="290" t="s">
        <v>6671</v>
      </c>
      <c r="L73" s="299">
        <v>8800350140</v>
      </c>
      <c r="M73" s="292"/>
      <c r="N73" s="288"/>
      <c r="O73" s="300">
        <v>0.92400000000000004</v>
      </c>
      <c r="P73" s="295"/>
      <c r="Q73" s="295" t="s">
        <v>6672</v>
      </c>
      <c r="R73" s="288"/>
      <c r="S73" s="288"/>
      <c r="T73" s="288"/>
      <c r="U73" s="288"/>
      <c r="V73" s="288"/>
      <c r="W73" s="288"/>
      <c r="X73" s="288"/>
      <c r="Y73" s="288"/>
      <c r="Z73" s="288"/>
      <c r="AA73" s="288"/>
      <c r="AB73" s="288"/>
      <c r="AC73" s="288"/>
      <c r="AD73" s="288"/>
      <c r="AE73" s="288" t="s">
        <v>6673</v>
      </c>
      <c r="AF73" s="296">
        <v>36154</v>
      </c>
      <c r="AG73" s="288" t="s">
        <v>6674</v>
      </c>
      <c r="AH73" s="288" t="s">
        <v>6675</v>
      </c>
      <c r="AI73" s="315" t="s">
        <v>6676</v>
      </c>
      <c r="AJ73" s="288" t="s">
        <v>6677</v>
      </c>
      <c r="AK73" s="288" t="s">
        <v>3834</v>
      </c>
      <c r="AL73" s="288" t="s">
        <v>1642</v>
      </c>
      <c r="AM73" s="297"/>
      <c r="AN73" s="297"/>
      <c r="AO73" s="297"/>
    </row>
    <row r="74" spans="1:41" ht="86.25" thickBot="1">
      <c r="A74" s="282">
        <v>76</v>
      </c>
      <c r="B74" s="210" t="s">
        <v>6145</v>
      </c>
      <c r="C74" s="283" t="s">
        <v>6678</v>
      </c>
      <c r="D74" s="284" t="s">
        <v>6679</v>
      </c>
      <c r="E74" s="284"/>
      <c r="F74" s="12" t="s">
        <v>1633</v>
      </c>
      <c r="G74" s="237" t="s">
        <v>6465</v>
      </c>
      <c r="H74" s="238" t="s">
        <v>6466</v>
      </c>
      <c r="I74" s="288">
        <v>2017</v>
      </c>
      <c r="J74" s="289">
        <v>2</v>
      </c>
      <c r="K74" s="290" t="s">
        <v>6680</v>
      </c>
      <c r="L74" s="299">
        <v>9886279691</v>
      </c>
      <c r="M74" s="288">
        <v>72.2</v>
      </c>
      <c r="N74" s="320" t="s">
        <v>50</v>
      </c>
      <c r="O74" s="288">
        <v>68.83</v>
      </c>
      <c r="P74" s="288" t="s">
        <v>109</v>
      </c>
      <c r="Q74" s="288" t="s">
        <v>6583</v>
      </c>
      <c r="R74" s="288"/>
      <c r="S74" s="288"/>
      <c r="T74" s="288"/>
      <c r="U74" s="288"/>
      <c r="V74" s="288"/>
      <c r="W74" s="288"/>
      <c r="X74" s="288"/>
      <c r="Y74" s="288"/>
      <c r="Z74" s="288"/>
      <c r="AA74" s="288"/>
      <c r="AB74" s="288"/>
      <c r="AC74" s="320" t="s">
        <v>100</v>
      </c>
      <c r="AD74" s="320" t="s">
        <v>6469</v>
      </c>
      <c r="AE74" s="288" t="s">
        <v>6681</v>
      </c>
      <c r="AF74" s="317">
        <v>36335</v>
      </c>
      <c r="AG74" s="288" t="s">
        <v>6682</v>
      </c>
      <c r="AH74" s="288" t="s">
        <v>6683</v>
      </c>
      <c r="AI74" s="315" t="s">
        <v>6684</v>
      </c>
      <c r="AJ74" s="288" t="s">
        <v>6685</v>
      </c>
      <c r="AK74" s="288" t="s">
        <v>3834</v>
      </c>
      <c r="AL74" s="288" t="s">
        <v>1642</v>
      </c>
      <c r="AM74" s="297"/>
      <c r="AN74" s="297"/>
      <c r="AO74" s="297"/>
    </row>
    <row r="75" spans="1:41" ht="86.25" thickBot="1">
      <c r="A75" s="282">
        <v>75</v>
      </c>
      <c r="B75" s="210" t="s">
        <v>6145</v>
      </c>
      <c r="C75" s="283" t="s">
        <v>6686</v>
      </c>
      <c r="D75" s="284" t="s">
        <v>6687</v>
      </c>
      <c r="E75" s="284"/>
      <c r="F75" s="12" t="s">
        <v>1633</v>
      </c>
      <c r="G75" s="237" t="s">
        <v>6465</v>
      </c>
      <c r="H75" s="238" t="s">
        <v>6466</v>
      </c>
      <c r="I75" s="288">
        <v>2017</v>
      </c>
      <c r="J75" s="289">
        <v>2</v>
      </c>
      <c r="K75" s="290" t="s">
        <v>6688</v>
      </c>
      <c r="L75" s="299">
        <v>9900174661</v>
      </c>
      <c r="M75" s="288">
        <v>76.16</v>
      </c>
      <c r="N75" s="288" t="s">
        <v>6583</v>
      </c>
      <c r="O75" s="288">
        <v>68.5</v>
      </c>
      <c r="P75" s="288" t="s">
        <v>49</v>
      </c>
      <c r="Q75" s="288" t="s">
        <v>6583</v>
      </c>
      <c r="R75" s="288"/>
      <c r="S75" s="288"/>
      <c r="T75" s="288"/>
      <c r="U75" s="288"/>
      <c r="V75" s="288"/>
      <c r="W75" s="288"/>
      <c r="X75" s="288"/>
      <c r="Y75" s="288"/>
      <c r="Z75" s="288"/>
      <c r="AA75" s="288"/>
      <c r="AB75" s="288"/>
      <c r="AC75" s="288" t="s">
        <v>100</v>
      </c>
      <c r="AD75" s="288" t="s">
        <v>6689</v>
      </c>
      <c r="AE75" s="288" t="s">
        <v>6690</v>
      </c>
      <c r="AF75" s="317">
        <v>36298</v>
      </c>
      <c r="AG75" s="288" t="s">
        <v>6691</v>
      </c>
      <c r="AH75" s="288" t="s">
        <v>6692</v>
      </c>
      <c r="AI75" s="315" t="s">
        <v>6693</v>
      </c>
      <c r="AJ75" s="288" t="s">
        <v>3939</v>
      </c>
      <c r="AK75" s="288" t="s">
        <v>3834</v>
      </c>
      <c r="AL75" s="288" t="s">
        <v>1642</v>
      </c>
      <c r="AM75" s="297"/>
      <c r="AN75" s="297"/>
      <c r="AO75" s="297"/>
    </row>
    <row r="76" spans="1:41" ht="86.25" thickBot="1">
      <c r="A76" s="282">
        <v>39</v>
      </c>
      <c r="B76" s="210" t="s">
        <v>6145</v>
      </c>
      <c r="C76" s="283" t="s">
        <v>6694</v>
      </c>
      <c r="D76" s="284" t="s">
        <v>6695</v>
      </c>
      <c r="E76" s="284"/>
      <c r="F76" s="12" t="s">
        <v>1633</v>
      </c>
      <c r="G76" s="237" t="s">
        <v>6465</v>
      </c>
      <c r="H76" s="238" t="s">
        <v>6466</v>
      </c>
      <c r="I76" s="288">
        <v>2017</v>
      </c>
      <c r="J76" s="289">
        <v>2</v>
      </c>
      <c r="K76" s="290" t="s">
        <v>6696</v>
      </c>
      <c r="L76" s="299">
        <v>8147619471</v>
      </c>
      <c r="M76" s="292"/>
      <c r="N76" s="288"/>
      <c r="O76" s="319">
        <v>0.69499999999999995</v>
      </c>
      <c r="P76" s="295" t="s">
        <v>6213</v>
      </c>
      <c r="Q76" s="295" t="s">
        <v>6152</v>
      </c>
      <c r="R76" s="288"/>
      <c r="S76" s="288"/>
      <c r="T76" s="288"/>
      <c r="U76" s="288"/>
      <c r="V76" s="288"/>
      <c r="W76" s="288"/>
      <c r="X76" s="288"/>
      <c r="Y76" s="288"/>
      <c r="Z76" s="288"/>
      <c r="AA76" s="288"/>
      <c r="AB76" s="288"/>
      <c r="AC76" s="288"/>
      <c r="AD76" s="288"/>
      <c r="AE76" s="288" t="s">
        <v>6697</v>
      </c>
      <c r="AF76" s="296">
        <v>36371</v>
      </c>
      <c r="AG76" s="288" t="s">
        <v>6698</v>
      </c>
      <c r="AH76" s="288" t="s">
        <v>6699</v>
      </c>
      <c r="AI76" s="315">
        <v>9341222576</v>
      </c>
      <c r="AJ76" s="288" t="s">
        <v>6700</v>
      </c>
      <c r="AK76" s="288" t="s">
        <v>3834</v>
      </c>
      <c r="AL76" s="288" t="s">
        <v>1642</v>
      </c>
      <c r="AM76" s="297"/>
      <c r="AN76" s="297"/>
      <c r="AO76" s="297"/>
    </row>
    <row r="77" spans="1:41" ht="86.25" thickBot="1">
      <c r="A77" s="282">
        <v>93</v>
      </c>
      <c r="B77" s="210" t="s">
        <v>6145</v>
      </c>
      <c r="C77" s="329" t="s">
        <v>6694</v>
      </c>
      <c r="D77" s="288" t="s">
        <v>6701</v>
      </c>
      <c r="E77" s="288"/>
      <c r="F77" s="12" t="s">
        <v>1633</v>
      </c>
      <c r="G77" s="237" t="s">
        <v>6465</v>
      </c>
      <c r="H77" s="238" t="s">
        <v>6466</v>
      </c>
      <c r="I77" s="288">
        <v>2017</v>
      </c>
      <c r="J77" s="289">
        <v>2</v>
      </c>
      <c r="K77" s="331" t="s">
        <v>6696</v>
      </c>
      <c r="L77" s="332">
        <v>8147619471</v>
      </c>
      <c r="M77" s="288"/>
      <c r="N77" s="288"/>
      <c r="O77" s="288"/>
      <c r="P77" s="288"/>
      <c r="Q77" s="288"/>
      <c r="R77" s="288"/>
      <c r="S77" s="288"/>
      <c r="T77" s="288"/>
      <c r="U77" s="288"/>
      <c r="V77" s="288"/>
      <c r="W77" s="288"/>
      <c r="X77" s="288"/>
      <c r="Y77" s="288"/>
      <c r="Z77" s="288"/>
      <c r="AA77" s="288"/>
      <c r="AB77" s="288"/>
      <c r="AC77" s="288"/>
      <c r="AD77" s="288"/>
      <c r="AE77" s="288"/>
      <c r="AF77" s="317"/>
      <c r="AG77" s="288"/>
      <c r="AH77" s="288"/>
      <c r="AI77" s="315"/>
      <c r="AJ77" s="288"/>
      <c r="AK77" s="288"/>
      <c r="AL77" s="288"/>
      <c r="AM77" s="297"/>
      <c r="AN77" s="297"/>
      <c r="AO77" s="297"/>
    </row>
    <row r="78" spans="1:41" ht="86.25" thickBot="1">
      <c r="A78" s="282">
        <v>38</v>
      </c>
      <c r="B78" s="210" t="s">
        <v>6145</v>
      </c>
      <c r="C78" s="283" t="s">
        <v>6702</v>
      </c>
      <c r="D78" s="284" t="s">
        <v>6703</v>
      </c>
      <c r="E78" s="284"/>
      <c r="F78" s="12" t="s">
        <v>1633</v>
      </c>
      <c r="G78" s="237" t="s">
        <v>6465</v>
      </c>
      <c r="H78" s="238" t="s">
        <v>6466</v>
      </c>
      <c r="I78" s="288">
        <v>2017</v>
      </c>
      <c r="J78" s="289">
        <v>2</v>
      </c>
      <c r="K78" s="290" t="s">
        <v>6704</v>
      </c>
      <c r="L78" s="299">
        <v>9008145462</v>
      </c>
      <c r="M78" s="292"/>
      <c r="N78" s="288"/>
      <c r="O78" s="293">
        <v>0.63660000000000005</v>
      </c>
      <c r="P78" s="295" t="s">
        <v>6151</v>
      </c>
      <c r="Q78" s="295" t="s">
        <v>6152</v>
      </c>
      <c r="R78" s="288"/>
      <c r="S78" s="288"/>
      <c r="T78" s="288"/>
      <c r="U78" s="288"/>
      <c r="V78" s="288"/>
      <c r="W78" s="288"/>
      <c r="X78" s="288"/>
      <c r="Y78" s="288"/>
      <c r="Z78" s="288"/>
      <c r="AA78" s="288"/>
      <c r="AB78" s="288"/>
      <c r="AC78" s="288"/>
      <c r="AD78" s="288"/>
      <c r="AE78" s="288" t="s">
        <v>6705</v>
      </c>
      <c r="AF78" s="296">
        <v>36090</v>
      </c>
      <c r="AG78" s="288" t="s">
        <v>6706</v>
      </c>
      <c r="AH78" s="288" t="s">
        <v>6707</v>
      </c>
      <c r="AI78" s="315" t="s">
        <v>6708</v>
      </c>
      <c r="AJ78" s="288"/>
      <c r="AK78" s="288" t="s">
        <v>3834</v>
      </c>
      <c r="AL78" s="288" t="s">
        <v>1642</v>
      </c>
      <c r="AM78" s="297"/>
      <c r="AN78" s="297"/>
      <c r="AO78" s="297"/>
    </row>
    <row r="79" spans="1:41" ht="86.25" thickBot="1">
      <c r="A79" s="282">
        <v>74</v>
      </c>
      <c r="B79" s="210" t="s">
        <v>6145</v>
      </c>
      <c r="C79" s="323" t="s">
        <v>6709</v>
      </c>
      <c r="D79" s="284" t="s">
        <v>6710</v>
      </c>
      <c r="E79" s="284"/>
      <c r="F79" s="12" t="s">
        <v>1633</v>
      </c>
      <c r="G79" s="237" t="s">
        <v>6465</v>
      </c>
      <c r="H79" s="238" t="s">
        <v>6466</v>
      </c>
      <c r="I79" s="288">
        <v>2017</v>
      </c>
      <c r="J79" s="289">
        <v>2</v>
      </c>
      <c r="K79" s="290" t="s">
        <v>6711</v>
      </c>
      <c r="L79" s="299">
        <v>9620584815</v>
      </c>
      <c r="M79" s="288">
        <v>76</v>
      </c>
      <c r="N79" s="320" t="s">
        <v>126</v>
      </c>
      <c r="O79" s="288">
        <v>63</v>
      </c>
      <c r="P79" s="288" t="s">
        <v>49</v>
      </c>
      <c r="Q79" s="288" t="s">
        <v>6583</v>
      </c>
      <c r="R79" s="288"/>
      <c r="S79" s="288"/>
      <c r="T79" s="288"/>
      <c r="U79" s="288"/>
      <c r="V79" s="288"/>
      <c r="W79" s="288"/>
      <c r="X79" s="288"/>
      <c r="Y79" s="288"/>
      <c r="Z79" s="288"/>
      <c r="AA79" s="288"/>
      <c r="AB79" s="288"/>
      <c r="AC79" s="288" t="s">
        <v>100</v>
      </c>
      <c r="AD79" s="320" t="s">
        <v>6469</v>
      </c>
      <c r="AE79" s="288" t="s">
        <v>6712</v>
      </c>
      <c r="AF79" s="317">
        <v>36266</v>
      </c>
      <c r="AG79" s="288" t="s">
        <v>6713</v>
      </c>
      <c r="AH79" s="288" t="s">
        <v>6714</v>
      </c>
      <c r="AI79" s="315" t="s">
        <v>6715</v>
      </c>
      <c r="AJ79" s="288" t="s">
        <v>6716</v>
      </c>
      <c r="AK79" s="288" t="s">
        <v>3834</v>
      </c>
      <c r="AL79" s="288" t="s">
        <v>1642</v>
      </c>
      <c r="AM79" s="297"/>
      <c r="AN79" s="297"/>
      <c r="AO79" s="297"/>
    </row>
    <row r="80" spans="1:41" ht="86.25" thickBot="1">
      <c r="A80" s="282">
        <v>92</v>
      </c>
      <c r="B80" s="210" t="s">
        <v>6145</v>
      </c>
      <c r="C80" s="301" t="s">
        <v>6717</v>
      </c>
      <c r="D80" s="288" t="s">
        <v>6718</v>
      </c>
      <c r="E80" s="288"/>
      <c r="F80" s="12" t="s">
        <v>1633</v>
      </c>
      <c r="G80" s="237" t="s">
        <v>6465</v>
      </c>
      <c r="H80" s="238" t="s">
        <v>6466</v>
      </c>
      <c r="I80" s="288">
        <v>2017</v>
      </c>
      <c r="J80" s="289">
        <v>2</v>
      </c>
      <c r="K80" s="331" t="s">
        <v>6719</v>
      </c>
      <c r="L80" s="288">
        <v>9886208625</v>
      </c>
      <c r="M80" s="288"/>
      <c r="N80" s="288"/>
      <c r="O80" s="288"/>
      <c r="P80" s="288"/>
      <c r="Q80" s="288"/>
      <c r="R80" s="288"/>
      <c r="S80" s="288"/>
      <c r="T80" s="288"/>
      <c r="U80" s="288"/>
      <c r="V80" s="288"/>
      <c r="W80" s="288"/>
      <c r="X80" s="288"/>
      <c r="Y80" s="288"/>
      <c r="Z80" s="288"/>
      <c r="AA80" s="288"/>
      <c r="AB80" s="288"/>
      <c r="AC80" s="288"/>
      <c r="AD80" s="288"/>
      <c r="AE80" s="288"/>
      <c r="AF80" s="317"/>
      <c r="AG80" s="288"/>
      <c r="AH80" s="288"/>
      <c r="AI80" s="315"/>
      <c r="AJ80" s="288"/>
      <c r="AK80" s="288"/>
      <c r="AL80" s="288"/>
      <c r="AM80" s="297"/>
      <c r="AN80" s="297"/>
      <c r="AO80" s="297"/>
    </row>
    <row r="81" spans="1:41" ht="86.25" thickBot="1">
      <c r="A81" s="282">
        <v>73</v>
      </c>
      <c r="B81" s="210" t="s">
        <v>6145</v>
      </c>
      <c r="C81" s="283" t="s">
        <v>6720</v>
      </c>
      <c r="D81" s="284" t="s">
        <v>6721</v>
      </c>
      <c r="E81" s="284"/>
      <c r="F81" s="12" t="s">
        <v>1633</v>
      </c>
      <c r="G81" s="237" t="s">
        <v>6465</v>
      </c>
      <c r="H81" s="238" t="s">
        <v>6466</v>
      </c>
      <c r="I81" s="288">
        <v>2017</v>
      </c>
      <c r="J81" s="289">
        <v>2</v>
      </c>
      <c r="K81" s="290" t="s">
        <v>6722</v>
      </c>
      <c r="L81" s="299">
        <v>9902487945</v>
      </c>
      <c r="M81" s="288">
        <v>85</v>
      </c>
      <c r="N81" s="288" t="s">
        <v>2433</v>
      </c>
      <c r="O81" s="288">
        <v>84</v>
      </c>
      <c r="P81" s="288" t="s">
        <v>49</v>
      </c>
      <c r="Q81" s="288" t="s">
        <v>1287</v>
      </c>
      <c r="R81" s="288"/>
      <c r="S81" s="288"/>
      <c r="T81" s="288"/>
      <c r="U81" s="288"/>
      <c r="V81" s="288"/>
      <c r="W81" s="288"/>
      <c r="X81" s="288"/>
      <c r="Y81" s="288"/>
      <c r="Z81" s="288"/>
      <c r="AA81" s="288"/>
      <c r="AB81" s="288"/>
      <c r="AC81" s="288" t="s">
        <v>52</v>
      </c>
      <c r="AD81" s="288" t="s">
        <v>6469</v>
      </c>
      <c r="AE81" s="288" t="s">
        <v>6723</v>
      </c>
      <c r="AF81" s="317">
        <v>36022</v>
      </c>
      <c r="AG81" s="288" t="s">
        <v>6724</v>
      </c>
      <c r="AH81" s="288" t="s">
        <v>6725</v>
      </c>
      <c r="AI81" s="315" t="s">
        <v>6726</v>
      </c>
      <c r="AJ81" s="288" t="s">
        <v>6727</v>
      </c>
      <c r="AK81" s="288" t="s">
        <v>3834</v>
      </c>
      <c r="AL81" s="288" t="s">
        <v>1642</v>
      </c>
      <c r="AM81" s="297"/>
      <c r="AN81" s="297"/>
      <c r="AO81" s="297"/>
    </row>
    <row r="82" spans="1:41" ht="86.25" thickBot="1">
      <c r="A82" s="282">
        <v>37</v>
      </c>
      <c r="B82" s="210" t="s">
        <v>6145</v>
      </c>
      <c r="C82" s="283" t="s">
        <v>6728</v>
      </c>
      <c r="D82" s="284" t="s">
        <v>6729</v>
      </c>
      <c r="E82" s="284"/>
      <c r="F82" s="12" t="s">
        <v>1633</v>
      </c>
      <c r="G82" s="237" t="s">
        <v>6465</v>
      </c>
      <c r="H82" s="238" t="s">
        <v>6466</v>
      </c>
      <c r="I82" s="288">
        <v>2017</v>
      </c>
      <c r="J82" s="289">
        <v>2</v>
      </c>
      <c r="K82" s="290" t="s">
        <v>6730</v>
      </c>
      <c r="L82" s="299">
        <v>8072462605</v>
      </c>
      <c r="M82" s="292"/>
      <c r="N82" s="320"/>
      <c r="O82" s="319">
        <v>0.81299999999999994</v>
      </c>
      <c r="P82" s="295"/>
      <c r="Q82" s="295" t="s">
        <v>6369</v>
      </c>
      <c r="R82" s="288"/>
      <c r="S82" s="288"/>
      <c r="T82" s="288"/>
      <c r="U82" s="288"/>
      <c r="V82" s="288"/>
      <c r="W82" s="288"/>
      <c r="X82" s="288"/>
      <c r="Y82" s="288"/>
      <c r="Z82" s="288"/>
      <c r="AA82" s="288"/>
      <c r="AB82" s="288"/>
      <c r="AC82" s="288"/>
      <c r="AD82" s="320"/>
      <c r="AE82" s="288" t="s">
        <v>6731</v>
      </c>
      <c r="AF82" s="296">
        <v>36061</v>
      </c>
      <c r="AG82" s="288" t="s">
        <v>6732</v>
      </c>
      <c r="AH82" s="288" t="s">
        <v>6733</v>
      </c>
      <c r="AI82" s="315" t="s">
        <v>6734</v>
      </c>
      <c r="AJ82" s="288" t="s">
        <v>6735</v>
      </c>
      <c r="AK82" s="288" t="s">
        <v>3834</v>
      </c>
      <c r="AL82" s="288" t="s">
        <v>1642</v>
      </c>
      <c r="AM82" s="297"/>
      <c r="AN82" s="297"/>
      <c r="AO82" s="297"/>
    </row>
    <row r="83" spans="1:41" ht="86.25" thickBot="1">
      <c r="A83" s="282">
        <v>36</v>
      </c>
      <c r="B83" s="210" t="s">
        <v>6145</v>
      </c>
      <c r="C83" s="283" t="s">
        <v>6736</v>
      </c>
      <c r="D83" s="284" t="s">
        <v>6737</v>
      </c>
      <c r="E83" s="284"/>
      <c r="F83" s="12" t="s">
        <v>1633</v>
      </c>
      <c r="G83" s="237" t="s">
        <v>6465</v>
      </c>
      <c r="H83" s="238" t="s">
        <v>6466</v>
      </c>
      <c r="I83" s="288">
        <v>2017</v>
      </c>
      <c r="J83" s="289">
        <v>2</v>
      </c>
      <c r="K83" s="290" t="s">
        <v>6738</v>
      </c>
      <c r="L83" s="299">
        <v>9003219325</v>
      </c>
      <c r="M83" s="292"/>
      <c r="N83" s="288"/>
      <c r="O83" s="319">
        <v>0.6</v>
      </c>
      <c r="P83" s="295"/>
      <c r="Q83" s="295" t="s">
        <v>6739</v>
      </c>
      <c r="R83" s="288"/>
      <c r="S83" s="288"/>
      <c r="T83" s="288"/>
      <c r="U83" s="288"/>
      <c r="V83" s="288"/>
      <c r="W83" s="288"/>
      <c r="X83" s="288"/>
      <c r="Y83" s="288"/>
      <c r="Z83" s="288"/>
      <c r="AA83" s="288"/>
      <c r="AB83" s="288"/>
      <c r="AC83" s="288"/>
      <c r="AD83" s="288"/>
      <c r="AE83" s="288" t="s">
        <v>6740</v>
      </c>
      <c r="AF83" s="296">
        <v>36451</v>
      </c>
      <c r="AG83" s="288" t="s">
        <v>6741</v>
      </c>
      <c r="AH83" s="288" t="s">
        <v>6742</v>
      </c>
      <c r="AI83" s="315" t="s">
        <v>6743</v>
      </c>
      <c r="AJ83" s="288" t="s">
        <v>150</v>
      </c>
      <c r="AK83" s="288" t="s">
        <v>3834</v>
      </c>
      <c r="AL83" s="288" t="s">
        <v>1642</v>
      </c>
      <c r="AM83" s="297"/>
      <c r="AN83" s="297"/>
      <c r="AO83" s="297"/>
    </row>
    <row r="84" spans="1:41" ht="86.25" thickBot="1">
      <c r="A84" s="282">
        <v>35</v>
      </c>
      <c r="B84" s="210" t="s">
        <v>6145</v>
      </c>
      <c r="C84" s="283" t="s">
        <v>6744</v>
      </c>
      <c r="D84" s="284" t="s">
        <v>6745</v>
      </c>
      <c r="E84" s="284"/>
      <c r="F84" s="12" t="s">
        <v>1633</v>
      </c>
      <c r="G84" s="237" t="s">
        <v>6465</v>
      </c>
      <c r="H84" s="238" t="s">
        <v>6466</v>
      </c>
      <c r="I84" s="288">
        <v>2017</v>
      </c>
      <c r="J84" s="289">
        <v>2</v>
      </c>
      <c r="K84" s="290" t="s">
        <v>6746</v>
      </c>
      <c r="L84" s="299">
        <v>8971087703</v>
      </c>
      <c r="M84" s="292"/>
      <c r="N84" s="288"/>
      <c r="O84" s="300">
        <v>0.67159999999999997</v>
      </c>
      <c r="P84" s="295"/>
      <c r="Q84" s="295" t="s">
        <v>6152</v>
      </c>
      <c r="R84" s="288"/>
      <c r="S84" s="288"/>
      <c r="T84" s="288"/>
      <c r="U84" s="288"/>
      <c r="V84" s="288"/>
      <c r="W84" s="288"/>
      <c r="X84" s="288"/>
      <c r="Y84" s="288"/>
      <c r="Z84" s="288"/>
      <c r="AA84" s="288"/>
      <c r="AB84" s="288"/>
      <c r="AC84" s="288"/>
      <c r="AD84" s="288"/>
      <c r="AE84" s="288" t="s">
        <v>6747</v>
      </c>
      <c r="AF84" s="296">
        <v>36202</v>
      </c>
      <c r="AG84" s="288" t="s">
        <v>6748</v>
      </c>
      <c r="AH84" s="288" t="s">
        <v>6749</v>
      </c>
      <c r="AI84" s="315">
        <v>9008007656</v>
      </c>
      <c r="AJ84" s="288" t="s">
        <v>6750</v>
      </c>
      <c r="AK84" s="288" t="s">
        <v>3834</v>
      </c>
      <c r="AL84" s="288" t="s">
        <v>1642</v>
      </c>
      <c r="AM84" s="297"/>
      <c r="AN84" s="297"/>
      <c r="AO84" s="297"/>
    </row>
    <row r="85" spans="1:41" ht="108.75" thickBot="1">
      <c r="A85" s="303"/>
      <c r="B85" s="210" t="s">
        <v>6145</v>
      </c>
      <c r="C85" s="304" t="s">
        <v>6751</v>
      </c>
      <c r="D85" s="305" t="s">
        <v>6752</v>
      </c>
      <c r="E85" s="305"/>
      <c r="F85" s="12" t="s">
        <v>1633</v>
      </c>
      <c r="G85" s="237" t="s">
        <v>6465</v>
      </c>
      <c r="H85" s="238" t="s">
        <v>6466</v>
      </c>
      <c r="I85" s="303" t="s">
        <v>1655</v>
      </c>
      <c r="J85" s="306">
        <v>2</v>
      </c>
      <c r="K85" s="307" t="s">
        <v>6753</v>
      </c>
      <c r="L85" s="308">
        <v>7639878338</v>
      </c>
      <c r="M85" s="303"/>
      <c r="N85" s="306"/>
      <c r="O85" s="310">
        <v>56</v>
      </c>
      <c r="P85" s="306"/>
      <c r="Q85" s="310"/>
      <c r="R85" s="306" t="s">
        <v>51</v>
      </c>
      <c r="S85" s="306" t="s">
        <v>51</v>
      </c>
      <c r="T85" s="306" t="s">
        <v>51</v>
      </c>
      <c r="U85" s="306"/>
      <c r="V85" s="306"/>
      <c r="W85" s="306"/>
      <c r="X85" s="306"/>
      <c r="Y85" s="306"/>
      <c r="Z85" s="312"/>
      <c r="AA85" s="312"/>
      <c r="AB85" s="312"/>
      <c r="AC85" s="306"/>
      <c r="AD85" s="306"/>
      <c r="AE85" s="306" t="s">
        <v>6754</v>
      </c>
      <c r="AF85" s="313">
        <v>36053</v>
      </c>
      <c r="AG85" s="310" t="s">
        <v>6755</v>
      </c>
      <c r="AH85" s="310" t="s">
        <v>6756</v>
      </c>
      <c r="AI85" s="318">
        <v>9443270499</v>
      </c>
      <c r="AJ85" s="310"/>
      <c r="AK85" s="310" t="s">
        <v>4009</v>
      </c>
      <c r="AL85" s="310" t="s">
        <v>1642</v>
      </c>
      <c r="AM85" s="314" t="s">
        <v>6247</v>
      </c>
      <c r="AN85" s="314" t="s">
        <v>6248</v>
      </c>
      <c r="AO85" s="314" t="s">
        <v>6249</v>
      </c>
    </row>
    <row r="86" spans="1:41" ht="86.25" thickBot="1">
      <c r="A86" s="282">
        <v>34</v>
      </c>
      <c r="B86" s="210" t="s">
        <v>6145</v>
      </c>
      <c r="C86" s="283" t="s">
        <v>6757</v>
      </c>
      <c r="D86" s="284" t="s">
        <v>6758</v>
      </c>
      <c r="E86" s="284"/>
      <c r="F86" s="12" t="s">
        <v>1633</v>
      </c>
      <c r="G86" s="237" t="s">
        <v>6465</v>
      </c>
      <c r="H86" s="238" t="s">
        <v>6466</v>
      </c>
      <c r="I86" s="288">
        <v>2017</v>
      </c>
      <c r="J86" s="289">
        <v>2</v>
      </c>
      <c r="K86" s="290" t="s">
        <v>6759</v>
      </c>
      <c r="L86" s="299">
        <v>9344520151</v>
      </c>
      <c r="M86" s="292"/>
      <c r="N86" s="320"/>
      <c r="O86" s="288"/>
      <c r="P86" s="295"/>
      <c r="Q86" s="295"/>
      <c r="R86" s="288"/>
      <c r="S86" s="288"/>
      <c r="T86" s="288"/>
      <c r="U86" s="288"/>
      <c r="V86" s="288"/>
      <c r="W86" s="288"/>
      <c r="X86" s="288"/>
      <c r="Y86" s="288"/>
      <c r="Z86" s="288"/>
      <c r="AA86" s="288"/>
      <c r="AB86" s="288"/>
      <c r="AC86" s="320"/>
      <c r="AD86" s="320"/>
      <c r="AE86" s="288" t="s">
        <v>6760</v>
      </c>
      <c r="AF86" s="296">
        <v>36415</v>
      </c>
      <c r="AG86" s="288" t="s">
        <v>6761</v>
      </c>
      <c r="AH86" s="288" t="s">
        <v>6762</v>
      </c>
      <c r="AI86" s="315" t="s">
        <v>6763</v>
      </c>
      <c r="AJ86" s="288" t="s">
        <v>4122</v>
      </c>
      <c r="AK86" s="288" t="s">
        <v>3834</v>
      </c>
      <c r="AL86" s="288" t="s">
        <v>1642</v>
      </c>
      <c r="AM86" s="297"/>
      <c r="AN86" s="297"/>
      <c r="AO86" s="297"/>
    </row>
    <row r="87" spans="1:41" ht="86.25" thickBot="1">
      <c r="A87" s="282">
        <v>96</v>
      </c>
      <c r="B87" s="210" t="s">
        <v>6145</v>
      </c>
      <c r="C87" s="329" t="s">
        <v>6757</v>
      </c>
      <c r="D87" s="288" t="s">
        <v>6764</v>
      </c>
      <c r="E87" s="288"/>
      <c r="F87" s="12" t="s">
        <v>1633</v>
      </c>
      <c r="G87" s="237" t="s">
        <v>6465</v>
      </c>
      <c r="H87" s="238" t="s">
        <v>6466</v>
      </c>
      <c r="I87" s="288">
        <v>2017</v>
      </c>
      <c r="J87" s="289">
        <v>2</v>
      </c>
      <c r="K87" s="331" t="s">
        <v>6759</v>
      </c>
      <c r="L87" s="332">
        <v>9344520151</v>
      </c>
      <c r="M87" s="288"/>
      <c r="N87" s="288"/>
      <c r="O87" s="288"/>
      <c r="P87" s="288"/>
      <c r="Q87" s="288"/>
      <c r="R87" s="288"/>
      <c r="S87" s="288"/>
      <c r="T87" s="288"/>
      <c r="U87" s="288"/>
      <c r="V87" s="288"/>
      <c r="W87" s="288"/>
      <c r="X87" s="288"/>
      <c r="Y87" s="288"/>
      <c r="Z87" s="288"/>
      <c r="AA87" s="288"/>
      <c r="AB87" s="288"/>
      <c r="AC87" s="288"/>
      <c r="AD87" s="288"/>
      <c r="AE87" s="288"/>
      <c r="AF87" s="317"/>
      <c r="AG87" s="288"/>
      <c r="AH87" s="288"/>
      <c r="AI87" s="316"/>
      <c r="AJ87" s="288"/>
      <c r="AK87" s="288"/>
      <c r="AL87" s="288"/>
      <c r="AM87" s="297"/>
      <c r="AN87" s="297"/>
      <c r="AO87" s="297"/>
    </row>
    <row r="88" spans="1:41" ht="86.25" thickBot="1">
      <c r="A88" s="282">
        <v>33</v>
      </c>
      <c r="B88" s="210" t="s">
        <v>6145</v>
      </c>
      <c r="C88" s="283" t="s">
        <v>6765</v>
      </c>
      <c r="D88" s="284" t="s">
        <v>6766</v>
      </c>
      <c r="E88" s="284"/>
      <c r="F88" s="12" t="s">
        <v>1633</v>
      </c>
      <c r="G88" s="237" t="s">
        <v>6465</v>
      </c>
      <c r="H88" s="238" t="s">
        <v>6466</v>
      </c>
      <c r="I88" s="288">
        <v>2017</v>
      </c>
      <c r="J88" s="289">
        <v>2</v>
      </c>
      <c r="K88" s="290" t="s">
        <v>6767</v>
      </c>
      <c r="L88" s="299">
        <v>8866581221</v>
      </c>
      <c r="M88" s="292"/>
      <c r="N88" s="288"/>
      <c r="O88" s="319">
        <v>0.64</v>
      </c>
      <c r="P88" s="295"/>
      <c r="Q88" s="295" t="s">
        <v>6768</v>
      </c>
      <c r="R88" s="288"/>
      <c r="S88" s="288"/>
      <c r="T88" s="288"/>
      <c r="U88" s="288"/>
      <c r="V88" s="288"/>
      <c r="W88" s="288"/>
      <c r="X88" s="288"/>
      <c r="Y88" s="288"/>
      <c r="Z88" s="288"/>
      <c r="AA88" s="288"/>
      <c r="AB88" s="288"/>
      <c r="AC88" s="288"/>
      <c r="AD88" s="288"/>
      <c r="AE88" s="288" t="s">
        <v>6769</v>
      </c>
      <c r="AF88" s="296">
        <v>35949</v>
      </c>
      <c r="AG88" s="288" t="s">
        <v>6770</v>
      </c>
      <c r="AH88" s="288" t="s">
        <v>6771</v>
      </c>
      <c r="AI88" s="315">
        <v>9825075950</v>
      </c>
      <c r="AJ88" s="288" t="s">
        <v>6772</v>
      </c>
      <c r="AK88" s="288" t="s">
        <v>3834</v>
      </c>
      <c r="AL88" s="288" t="s">
        <v>1642</v>
      </c>
      <c r="AM88" s="297"/>
      <c r="AN88" s="297"/>
      <c r="AO88" s="297"/>
    </row>
    <row r="89" spans="1:41" ht="86.25" thickBot="1">
      <c r="A89" s="282">
        <v>72</v>
      </c>
      <c r="B89" s="210" t="s">
        <v>6145</v>
      </c>
      <c r="C89" s="283" t="s">
        <v>6773</v>
      </c>
      <c r="D89" s="284" t="s">
        <v>6774</v>
      </c>
      <c r="E89" s="284"/>
      <c r="F89" s="12" t="s">
        <v>1633</v>
      </c>
      <c r="G89" s="237" t="s">
        <v>6465</v>
      </c>
      <c r="H89" s="238" t="s">
        <v>6466</v>
      </c>
      <c r="I89" s="288">
        <v>2017</v>
      </c>
      <c r="J89" s="289">
        <v>2</v>
      </c>
      <c r="K89" s="290" t="s">
        <v>6775</v>
      </c>
      <c r="L89" s="299">
        <v>9360043633</v>
      </c>
      <c r="M89" s="288">
        <v>82</v>
      </c>
      <c r="N89" s="288" t="s">
        <v>6776</v>
      </c>
      <c r="O89" s="288">
        <v>70</v>
      </c>
      <c r="P89" s="288" t="s">
        <v>49</v>
      </c>
      <c r="Q89" s="288" t="s">
        <v>6776</v>
      </c>
      <c r="R89" s="288"/>
      <c r="S89" s="288"/>
      <c r="T89" s="288"/>
      <c r="U89" s="288"/>
      <c r="V89" s="288"/>
      <c r="W89" s="288"/>
      <c r="X89" s="288"/>
      <c r="Y89" s="288"/>
      <c r="Z89" s="288"/>
      <c r="AA89" s="288"/>
      <c r="AB89" s="288"/>
      <c r="AC89" s="288" t="s">
        <v>52</v>
      </c>
      <c r="AD89" s="288" t="s">
        <v>6469</v>
      </c>
      <c r="AE89" s="288" t="s">
        <v>6777</v>
      </c>
      <c r="AF89" s="317">
        <v>36508</v>
      </c>
      <c r="AG89" s="288" t="s">
        <v>6778</v>
      </c>
      <c r="AH89" s="288" t="s">
        <v>6779</v>
      </c>
      <c r="AI89" s="315" t="s">
        <v>6780</v>
      </c>
      <c r="AJ89" s="288"/>
      <c r="AK89" s="288" t="s">
        <v>3834</v>
      </c>
      <c r="AL89" s="288" t="s">
        <v>1642</v>
      </c>
      <c r="AM89" s="297"/>
      <c r="AN89" s="297"/>
      <c r="AO89" s="297"/>
    </row>
    <row r="90" spans="1:41" ht="86.25" thickBot="1">
      <c r="A90" s="282">
        <v>105</v>
      </c>
      <c r="B90" s="210" t="s">
        <v>6145</v>
      </c>
      <c r="C90" s="301" t="s">
        <v>6781</v>
      </c>
      <c r="D90" s="288" t="s">
        <v>6782</v>
      </c>
      <c r="E90" s="288"/>
      <c r="F90" s="12" t="s">
        <v>1633</v>
      </c>
      <c r="G90" s="237" t="s">
        <v>6465</v>
      </c>
      <c r="H90" s="238" t="s">
        <v>6466</v>
      </c>
      <c r="I90" s="288">
        <v>2017</v>
      </c>
      <c r="J90" s="289">
        <v>2</v>
      </c>
      <c r="K90" s="289"/>
      <c r="L90" s="289">
        <v>9813894689</v>
      </c>
      <c r="M90" s="288"/>
      <c r="N90" s="288"/>
      <c r="O90" s="288"/>
      <c r="P90" s="288"/>
      <c r="Q90" s="288"/>
      <c r="R90" s="288"/>
      <c r="S90" s="288"/>
      <c r="T90" s="288"/>
      <c r="U90" s="288"/>
      <c r="V90" s="288"/>
      <c r="W90" s="288"/>
      <c r="X90" s="288"/>
      <c r="Y90" s="288"/>
      <c r="Z90" s="288"/>
      <c r="AA90" s="288"/>
      <c r="AB90" s="288"/>
      <c r="AC90" s="288"/>
      <c r="AD90" s="288"/>
      <c r="AE90" s="288"/>
      <c r="AF90" s="317"/>
      <c r="AG90" s="288"/>
      <c r="AH90" s="288"/>
      <c r="AI90" s="315"/>
      <c r="AJ90" s="288"/>
      <c r="AK90" s="288"/>
      <c r="AL90" s="288"/>
      <c r="AM90" s="297"/>
      <c r="AN90" s="297"/>
      <c r="AO90" s="297"/>
    </row>
    <row r="91" spans="1:41" ht="86.25" thickBot="1">
      <c r="A91" s="282">
        <v>32</v>
      </c>
      <c r="B91" s="210" t="s">
        <v>6145</v>
      </c>
      <c r="C91" s="283" t="s">
        <v>6783</v>
      </c>
      <c r="D91" s="284" t="s">
        <v>6784</v>
      </c>
      <c r="E91" s="284"/>
      <c r="F91" s="12" t="s">
        <v>1633</v>
      </c>
      <c r="G91" s="237" t="s">
        <v>6465</v>
      </c>
      <c r="H91" s="238" t="s">
        <v>6466</v>
      </c>
      <c r="I91" s="288">
        <v>2017</v>
      </c>
      <c r="J91" s="289">
        <v>2</v>
      </c>
      <c r="K91" s="290" t="s">
        <v>6785</v>
      </c>
      <c r="L91" s="299">
        <v>779295566</v>
      </c>
      <c r="M91" s="292"/>
      <c r="N91" s="288"/>
      <c r="O91" s="319">
        <v>0.82799999999999996</v>
      </c>
      <c r="P91" s="295"/>
      <c r="Q91" s="295" t="s">
        <v>6786</v>
      </c>
      <c r="R91" s="288"/>
      <c r="S91" s="288"/>
      <c r="T91" s="288"/>
      <c r="U91" s="288"/>
      <c r="V91" s="288"/>
      <c r="W91" s="288"/>
      <c r="X91" s="288"/>
      <c r="Y91" s="288"/>
      <c r="Z91" s="288"/>
      <c r="AA91" s="288"/>
      <c r="AB91" s="288"/>
      <c r="AC91" s="288"/>
      <c r="AD91" s="288"/>
      <c r="AE91" s="288" t="s">
        <v>6787</v>
      </c>
      <c r="AF91" s="296">
        <v>36477</v>
      </c>
      <c r="AG91" s="288" t="s">
        <v>6788</v>
      </c>
      <c r="AH91" s="288" t="s">
        <v>6789</v>
      </c>
      <c r="AI91" s="316" t="s">
        <v>6790</v>
      </c>
      <c r="AJ91" s="288" t="s">
        <v>4122</v>
      </c>
      <c r="AK91" s="288" t="s">
        <v>3834</v>
      </c>
      <c r="AL91" s="288" t="s">
        <v>1642</v>
      </c>
      <c r="AM91" s="297"/>
      <c r="AN91" s="297"/>
      <c r="AO91" s="297"/>
    </row>
    <row r="92" spans="1:41" ht="86.25" thickBot="1">
      <c r="A92" s="282">
        <v>71</v>
      </c>
      <c r="B92" s="210" t="s">
        <v>6145</v>
      </c>
      <c r="C92" s="283" t="s">
        <v>6791</v>
      </c>
      <c r="D92" s="284" t="s">
        <v>6792</v>
      </c>
      <c r="E92" s="284"/>
      <c r="F92" s="12" t="s">
        <v>1633</v>
      </c>
      <c r="G92" s="237" t="s">
        <v>6465</v>
      </c>
      <c r="H92" s="238" t="s">
        <v>6466</v>
      </c>
      <c r="I92" s="288">
        <v>2017</v>
      </c>
      <c r="J92" s="289">
        <v>2</v>
      </c>
      <c r="K92" s="290" t="s">
        <v>6793</v>
      </c>
      <c r="L92" s="299">
        <v>9300221094</v>
      </c>
      <c r="M92" s="288">
        <v>85</v>
      </c>
      <c r="N92" s="288" t="s">
        <v>50</v>
      </c>
      <c r="O92" s="288">
        <v>63.5</v>
      </c>
      <c r="P92" s="288" t="s">
        <v>49</v>
      </c>
      <c r="Q92" s="288" t="s">
        <v>50</v>
      </c>
      <c r="R92" s="288"/>
      <c r="S92" s="288"/>
      <c r="T92" s="288"/>
      <c r="U92" s="288"/>
      <c r="V92" s="288"/>
      <c r="W92" s="288"/>
      <c r="X92" s="288"/>
      <c r="Y92" s="288"/>
      <c r="Z92" s="288"/>
      <c r="AA92" s="288"/>
      <c r="AB92" s="288"/>
      <c r="AC92" s="288" t="s">
        <v>52</v>
      </c>
      <c r="AD92" s="288" t="s">
        <v>6469</v>
      </c>
      <c r="AE92" s="288" t="s">
        <v>6794</v>
      </c>
      <c r="AF92" s="317">
        <v>36286</v>
      </c>
      <c r="AG92" s="288" t="s">
        <v>6795</v>
      </c>
      <c r="AH92" s="288" t="s">
        <v>6796</v>
      </c>
      <c r="AI92" s="315" t="s">
        <v>6797</v>
      </c>
      <c r="AJ92" s="288" t="s">
        <v>5856</v>
      </c>
      <c r="AK92" s="288" t="s">
        <v>3834</v>
      </c>
      <c r="AL92" s="288" t="s">
        <v>1642</v>
      </c>
      <c r="AM92" s="297"/>
      <c r="AN92" s="297"/>
      <c r="AO92" s="297"/>
    </row>
    <row r="93" spans="1:41" ht="86.25" thickBot="1">
      <c r="A93" s="282">
        <v>100</v>
      </c>
      <c r="B93" s="210" t="s">
        <v>6145</v>
      </c>
      <c r="C93" s="329" t="s">
        <v>6791</v>
      </c>
      <c r="D93" s="288" t="s">
        <v>6798</v>
      </c>
      <c r="E93" s="288"/>
      <c r="F93" s="12" t="s">
        <v>1633</v>
      </c>
      <c r="G93" s="237" t="s">
        <v>6465</v>
      </c>
      <c r="H93" s="238" t="s">
        <v>6466</v>
      </c>
      <c r="I93" s="288">
        <v>2017</v>
      </c>
      <c r="J93" s="289">
        <v>2</v>
      </c>
      <c r="K93" s="333" t="s">
        <v>6793</v>
      </c>
      <c r="L93" s="332">
        <v>9300221094</v>
      </c>
      <c r="M93" s="320"/>
      <c r="N93" s="320"/>
      <c r="O93" s="288"/>
      <c r="P93" s="288"/>
      <c r="Q93" s="288"/>
      <c r="R93" s="288"/>
      <c r="S93" s="288"/>
      <c r="T93" s="288"/>
      <c r="U93" s="288"/>
      <c r="V93" s="288"/>
      <c r="W93" s="288"/>
      <c r="X93" s="288"/>
      <c r="Y93" s="288"/>
      <c r="Z93" s="288"/>
      <c r="AA93" s="288"/>
      <c r="AB93" s="288"/>
      <c r="AC93" s="320"/>
      <c r="AD93" s="320"/>
      <c r="AE93" s="288"/>
      <c r="AF93" s="317"/>
      <c r="AG93" s="288"/>
      <c r="AH93" s="288"/>
      <c r="AI93" s="315"/>
      <c r="AJ93" s="288"/>
      <c r="AK93" s="288"/>
      <c r="AL93" s="288"/>
      <c r="AM93" s="297"/>
      <c r="AN93" s="297"/>
      <c r="AO93" s="297"/>
    </row>
    <row r="94" spans="1:41" ht="86.25" thickBot="1">
      <c r="A94" s="282">
        <v>70</v>
      </c>
      <c r="B94" s="210" t="s">
        <v>6145</v>
      </c>
      <c r="C94" s="283" t="s">
        <v>6799</v>
      </c>
      <c r="D94" s="284" t="s">
        <v>6800</v>
      </c>
      <c r="E94" s="284"/>
      <c r="F94" s="12" t="s">
        <v>1633</v>
      </c>
      <c r="G94" s="237" t="s">
        <v>6465</v>
      </c>
      <c r="H94" s="238" t="s">
        <v>6466</v>
      </c>
      <c r="I94" s="288">
        <v>2017</v>
      </c>
      <c r="J94" s="289">
        <v>2</v>
      </c>
      <c r="K94" s="290" t="s">
        <v>6801</v>
      </c>
      <c r="L94" s="299">
        <v>9880543182</v>
      </c>
      <c r="M94" s="288">
        <v>85</v>
      </c>
      <c r="N94" s="320" t="s">
        <v>6583</v>
      </c>
      <c r="O94" s="288">
        <v>70</v>
      </c>
      <c r="P94" s="288" t="s">
        <v>49</v>
      </c>
      <c r="Q94" s="288" t="s">
        <v>6583</v>
      </c>
      <c r="R94" s="288"/>
      <c r="S94" s="288"/>
      <c r="T94" s="288"/>
      <c r="U94" s="288"/>
      <c r="V94" s="288"/>
      <c r="W94" s="288"/>
      <c r="X94" s="288"/>
      <c r="Y94" s="288"/>
      <c r="Z94" s="288"/>
      <c r="AA94" s="288"/>
      <c r="AB94" s="288"/>
      <c r="AC94" s="320" t="s">
        <v>52</v>
      </c>
      <c r="AD94" s="320" t="s">
        <v>6469</v>
      </c>
      <c r="AE94" s="288" t="s">
        <v>6802</v>
      </c>
      <c r="AF94" s="317">
        <v>36572</v>
      </c>
      <c r="AG94" s="288" t="s">
        <v>6803</v>
      </c>
      <c r="AH94" s="288" t="s">
        <v>6804</v>
      </c>
      <c r="AI94" s="315" t="s">
        <v>6805</v>
      </c>
      <c r="AJ94" s="288" t="s">
        <v>6806</v>
      </c>
      <c r="AK94" s="288" t="s">
        <v>3834</v>
      </c>
      <c r="AL94" s="288" t="s">
        <v>6264</v>
      </c>
      <c r="AM94" s="297"/>
      <c r="AN94" s="297"/>
      <c r="AO94" s="297"/>
    </row>
    <row r="95" spans="1:41" ht="86.25" thickBot="1">
      <c r="A95" s="282">
        <v>31</v>
      </c>
      <c r="B95" s="210" t="s">
        <v>6145</v>
      </c>
      <c r="C95" s="283" t="s">
        <v>6807</v>
      </c>
      <c r="D95" s="284" t="s">
        <v>6808</v>
      </c>
      <c r="E95" s="284"/>
      <c r="F95" s="12" t="s">
        <v>1633</v>
      </c>
      <c r="G95" s="237" t="s">
        <v>6465</v>
      </c>
      <c r="H95" s="238" t="s">
        <v>6466</v>
      </c>
      <c r="I95" s="288">
        <v>2017</v>
      </c>
      <c r="J95" s="289">
        <v>2</v>
      </c>
      <c r="K95" s="290" t="s">
        <v>6809</v>
      </c>
      <c r="L95" s="299">
        <v>9740364757</v>
      </c>
      <c r="M95" s="292"/>
      <c r="N95" s="320"/>
      <c r="O95" s="319">
        <v>0.45</v>
      </c>
      <c r="P95" s="322" t="s">
        <v>6151</v>
      </c>
      <c r="Q95" s="295" t="s">
        <v>6152</v>
      </c>
      <c r="R95" s="288"/>
      <c r="S95" s="288"/>
      <c r="T95" s="288"/>
      <c r="U95" s="288"/>
      <c r="V95" s="288"/>
      <c r="W95" s="288"/>
      <c r="X95" s="288"/>
      <c r="Y95" s="288"/>
      <c r="Z95" s="288"/>
      <c r="AA95" s="288"/>
      <c r="AB95" s="288"/>
      <c r="AC95" s="320"/>
      <c r="AD95" s="320"/>
      <c r="AE95" s="288" t="s">
        <v>6810</v>
      </c>
      <c r="AF95" s="296">
        <v>36308</v>
      </c>
      <c r="AG95" s="288" t="s">
        <v>6811</v>
      </c>
      <c r="AH95" s="288" t="s">
        <v>6812</v>
      </c>
      <c r="AI95" s="316" t="s">
        <v>6813</v>
      </c>
      <c r="AJ95" s="288" t="s">
        <v>6814</v>
      </c>
      <c r="AK95" s="288" t="s">
        <v>3834</v>
      </c>
      <c r="AL95" s="288" t="s">
        <v>1642</v>
      </c>
      <c r="AM95" s="297"/>
      <c r="AN95" s="297"/>
      <c r="AO95" s="297"/>
    </row>
    <row r="96" spans="1:41" ht="86.25" thickBot="1">
      <c r="A96" s="282">
        <v>30</v>
      </c>
      <c r="B96" s="210" t="s">
        <v>6145</v>
      </c>
      <c r="C96" s="283" t="s">
        <v>6815</v>
      </c>
      <c r="D96" s="284" t="s">
        <v>6816</v>
      </c>
      <c r="E96" s="284"/>
      <c r="F96" s="12" t="s">
        <v>1633</v>
      </c>
      <c r="G96" s="237" t="s">
        <v>6465</v>
      </c>
      <c r="H96" s="238" t="s">
        <v>6466</v>
      </c>
      <c r="I96" s="288">
        <v>2017</v>
      </c>
      <c r="J96" s="289">
        <v>2</v>
      </c>
      <c r="K96" s="290" t="s">
        <v>6817</v>
      </c>
      <c r="L96" s="299">
        <v>8884101376</v>
      </c>
      <c r="M96" s="292"/>
      <c r="N96" s="288"/>
      <c r="O96" s="319">
        <v>0.53159999999999996</v>
      </c>
      <c r="P96" s="295" t="s">
        <v>6151</v>
      </c>
      <c r="Q96" s="295" t="s">
        <v>6152</v>
      </c>
      <c r="R96" s="288"/>
      <c r="S96" s="288"/>
      <c r="T96" s="288"/>
      <c r="U96" s="288"/>
      <c r="V96" s="288"/>
      <c r="W96" s="288"/>
      <c r="X96" s="288"/>
      <c r="Y96" s="288"/>
      <c r="Z96" s="288"/>
      <c r="AA96" s="288"/>
      <c r="AB96" s="288"/>
      <c r="AC96" s="288"/>
      <c r="AD96" s="288"/>
      <c r="AE96" s="288" t="s">
        <v>6818</v>
      </c>
      <c r="AF96" s="296">
        <v>36071</v>
      </c>
      <c r="AG96" s="288" t="s">
        <v>6819</v>
      </c>
      <c r="AH96" s="288" t="s">
        <v>6820</v>
      </c>
      <c r="AI96" s="315" t="s">
        <v>6821</v>
      </c>
      <c r="AJ96" s="288" t="s">
        <v>4712</v>
      </c>
      <c r="AK96" s="288" t="s">
        <v>3834</v>
      </c>
      <c r="AL96" s="316" t="s">
        <v>1642</v>
      </c>
      <c r="AM96" s="297"/>
      <c r="AN96" s="297"/>
      <c r="AO96" s="297"/>
    </row>
    <row r="97" spans="1:41" ht="86.25" thickBot="1">
      <c r="A97" s="282">
        <v>69</v>
      </c>
      <c r="B97" s="210" t="s">
        <v>6145</v>
      </c>
      <c r="C97" s="283" t="s">
        <v>6822</v>
      </c>
      <c r="D97" s="284" t="s">
        <v>6823</v>
      </c>
      <c r="E97" s="284"/>
      <c r="F97" s="12" t="s">
        <v>1633</v>
      </c>
      <c r="G97" s="237" t="s">
        <v>6465</v>
      </c>
      <c r="H97" s="238" t="s">
        <v>6466</v>
      </c>
      <c r="I97" s="288">
        <v>2017</v>
      </c>
      <c r="J97" s="289">
        <v>2</v>
      </c>
      <c r="K97" s="290" t="s">
        <v>6824</v>
      </c>
      <c r="L97" s="299">
        <v>9862244649</v>
      </c>
      <c r="M97" s="288"/>
      <c r="N97" s="288"/>
      <c r="O97" s="288"/>
      <c r="P97" s="288"/>
      <c r="Q97" s="288"/>
      <c r="R97" s="288"/>
      <c r="S97" s="288"/>
      <c r="T97" s="288"/>
      <c r="U97" s="288"/>
      <c r="V97" s="288"/>
      <c r="W97" s="288"/>
      <c r="X97" s="288"/>
      <c r="Y97" s="288"/>
      <c r="Z97" s="288"/>
      <c r="AA97" s="288"/>
      <c r="AB97" s="288"/>
      <c r="AC97" s="288"/>
      <c r="AD97" s="288" t="s">
        <v>6469</v>
      </c>
      <c r="AE97" s="288" t="s">
        <v>6825</v>
      </c>
      <c r="AF97" s="317">
        <v>36113</v>
      </c>
      <c r="AG97" s="288" t="s">
        <v>6826</v>
      </c>
      <c r="AH97" s="288" t="s">
        <v>6827</v>
      </c>
      <c r="AI97" s="315" t="s">
        <v>6828</v>
      </c>
      <c r="AJ97" s="288" t="s">
        <v>150</v>
      </c>
      <c r="AK97" s="288" t="s">
        <v>3834</v>
      </c>
      <c r="AL97" s="288" t="s">
        <v>1642</v>
      </c>
      <c r="AM97" s="297"/>
      <c r="AN97" s="297"/>
      <c r="AO97" s="297"/>
    </row>
    <row r="98" spans="1:41" ht="86.25" thickBot="1">
      <c r="A98" s="282">
        <v>29</v>
      </c>
      <c r="B98" s="210" t="s">
        <v>6145</v>
      </c>
      <c r="C98" s="283" t="s">
        <v>6829</v>
      </c>
      <c r="D98" s="284" t="s">
        <v>6830</v>
      </c>
      <c r="E98" s="284"/>
      <c r="F98" s="12" t="s">
        <v>1633</v>
      </c>
      <c r="G98" s="237" t="s">
        <v>6465</v>
      </c>
      <c r="H98" s="238" t="s">
        <v>6466</v>
      </c>
      <c r="I98" s="288">
        <v>2017</v>
      </c>
      <c r="J98" s="289">
        <v>2</v>
      </c>
      <c r="K98" s="290" t="s">
        <v>6831</v>
      </c>
      <c r="L98" s="299">
        <v>9611136426</v>
      </c>
      <c r="M98" s="292"/>
      <c r="N98" s="288"/>
      <c r="O98" s="319">
        <v>0.51160000000000005</v>
      </c>
      <c r="P98" s="295" t="s">
        <v>6151</v>
      </c>
      <c r="Q98" s="295" t="s">
        <v>6152</v>
      </c>
      <c r="R98" s="288"/>
      <c r="S98" s="288"/>
      <c r="T98" s="288"/>
      <c r="U98" s="288"/>
      <c r="V98" s="288"/>
      <c r="W98" s="288"/>
      <c r="X98" s="288"/>
      <c r="Y98" s="288"/>
      <c r="Z98" s="288"/>
      <c r="AA98" s="288"/>
      <c r="AB98" s="288"/>
      <c r="AC98" s="288"/>
      <c r="AD98" s="288"/>
      <c r="AE98" s="288" t="s">
        <v>6832</v>
      </c>
      <c r="AF98" s="296">
        <v>36282</v>
      </c>
      <c r="AG98" s="288" t="s">
        <v>6833</v>
      </c>
      <c r="AH98" s="288" t="s">
        <v>6834</v>
      </c>
      <c r="AI98" s="316">
        <v>9611136426</v>
      </c>
      <c r="AJ98" s="288" t="s">
        <v>4076</v>
      </c>
      <c r="AK98" s="288" t="s">
        <v>3834</v>
      </c>
      <c r="AL98" s="288" t="s">
        <v>1642</v>
      </c>
      <c r="AM98" s="297"/>
      <c r="AN98" s="297"/>
      <c r="AO98" s="297"/>
    </row>
    <row r="99" spans="1:41" ht="86.25" thickBot="1">
      <c r="A99" s="282">
        <v>68</v>
      </c>
      <c r="B99" s="210" t="s">
        <v>6145</v>
      </c>
      <c r="C99" s="283" t="s">
        <v>6835</v>
      </c>
      <c r="D99" s="284" t="s">
        <v>6836</v>
      </c>
      <c r="E99" s="284"/>
      <c r="F99" s="12" t="s">
        <v>1633</v>
      </c>
      <c r="G99" s="237" t="s">
        <v>6465</v>
      </c>
      <c r="H99" s="238" t="s">
        <v>6466</v>
      </c>
      <c r="I99" s="288">
        <v>2017</v>
      </c>
      <c r="J99" s="289">
        <v>2</v>
      </c>
      <c r="K99" s="290" t="s">
        <v>6837</v>
      </c>
      <c r="L99" s="299">
        <v>7337731678</v>
      </c>
      <c r="M99" s="288">
        <v>65</v>
      </c>
      <c r="N99" s="288" t="s">
        <v>50</v>
      </c>
      <c r="O99" s="288">
        <v>64</v>
      </c>
      <c r="P99" s="288" t="s">
        <v>49</v>
      </c>
      <c r="Q99" s="288" t="s">
        <v>6583</v>
      </c>
      <c r="R99" s="288"/>
      <c r="S99" s="288"/>
      <c r="T99" s="288"/>
      <c r="U99" s="288"/>
      <c r="V99" s="288"/>
      <c r="W99" s="288"/>
      <c r="X99" s="288"/>
      <c r="Y99" s="288"/>
      <c r="Z99" s="288"/>
      <c r="AA99" s="288"/>
      <c r="AB99" s="288"/>
      <c r="AC99" s="288" t="s">
        <v>52</v>
      </c>
      <c r="AD99" s="288" t="s">
        <v>6838</v>
      </c>
      <c r="AE99" s="288" t="s">
        <v>6839</v>
      </c>
      <c r="AF99" s="317">
        <v>36468</v>
      </c>
      <c r="AG99" s="288" t="s">
        <v>6840</v>
      </c>
      <c r="AH99" s="288" t="s">
        <v>6841</v>
      </c>
      <c r="AI99" s="315" t="s">
        <v>6842</v>
      </c>
      <c r="AJ99" s="288"/>
      <c r="AK99" s="288" t="s">
        <v>3834</v>
      </c>
      <c r="AL99" s="315" t="s">
        <v>1642</v>
      </c>
      <c r="AM99" s="297"/>
      <c r="AN99" s="297"/>
      <c r="AO99" s="297"/>
    </row>
    <row r="100" spans="1:41" ht="86.25" thickBot="1">
      <c r="A100" s="282">
        <v>67</v>
      </c>
      <c r="B100" s="210" t="s">
        <v>6145</v>
      </c>
      <c r="C100" s="283" t="s">
        <v>6843</v>
      </c>
      <c r="D100" s="284" t="s">
        <v>6844</v>
      </c>
      <c r="E100" s="284"/>
      <c r="F100" s="12" t="s">
        <v>1633</v>
      </c>
      <c r="G100" s="237" t="s">
        <v>6465</v>
      </c>
      <c r="H100" s="238" t="s">
        <v>6466</v>
      </c>
      <c r="I100" s="288">
        <v>2017</v>
      </c>
      <c r="J100" s="289">
        <v>2</v>
      </c>
      <c r="K100" s="290" t="s">
        <v>6845</v>
      </c>
      <c r="L100" s="299">
        <v>9986232628</v>
      </c>
      <c r="M100" s="288">
        <v>70.33</v>
      </c>
      <c r="N100" s="320" t="s">
        <v>126</v>
      </c>
      <c r="O100" s="288">
        <v>64.5</v>
      </c>
      <c r="P100" s="288" t="s">
        <v>49</v>
      </c>
      <c r="Q100" s="288" t="s">
        <v>6583</v>
      </c>
      <c r="R100" s="288"/>
      <c r="S100" s="288"/>
      <c r="T100" s="288"/>
      <c r="U100" s="288"/>
      <c r="V100" s="288"/>
      <c r="W100" s="288"/>
      <c r="X100" s="288"/>
      <c r="Y100" s="288"/>
      <c r="Z100" s="288"/>
      <c r="AA100" s="288"/>
      <c r="AB100" s="288"/>
      <c r="AC100" s="320" t="s">
        <v>6468</v>
      </c>
      <c r="AD100" s="320" t="s">
        <v>6838</v>
      </c>
      <c r="AE100" s="288" t="s">
        <v>6846</v>
      </c>
      <c r="AF100" s="317">
        <v>35789</v>
      </c>
      <c r="AG100" s="288" t="s">
        <v>6847</v>
      </c>
      <c r="AH100" s="288" t="s">
        <v>6848</v>
      </c>
      <c r="AI100" s="315">
        <v>9916166743</v>
      </c>
      <c r="AJ100" s="288" t="s">
        <v>169</v>
      </c>
      <c r="AK100" s="288" t="s">
        <v>3834</v>
      </c>
      <c r="AL100" s="288" t="s">
        <v>1642</v>
      </c>
      <c r="AM100" s="297"/>
      <c r="AN100" s="297"/>
      <c r="AO100" s="297"/>
    </row>
    <row r="101" spans="1:41" ht="86.25" thickBot="1">
      <c r="A101" s="282">
        <v>66</v>
      </c>
      <c r="B101" s="210" t="s">
        <v>6145</v>
      </c>
      <c r="C101" s="283" t="s">
        <v>6849</v>
      </c>
      <c r="D101" s="284" t="s">
        <v>6850</v>
      </c>
      <c r="E101" s="284"/>
      <c r="F101" s="12" t="s">
        <v>1633</v>
      </c>
      <c r="G101" s="237" t="s">
        <v>6465</v>
      </c>
      <c r="H101" s="238" t="s">
        <v>6466</v>
      </c>
      <c r="I101" s="288">
        <v>2017</v>
      </c>
      <c r="J101" s="289">
        <v>2</v>
      </c>
      <c r="K101" s="290" t="s">
        <v>6851</v>
      </c>
      <c r="L101" s="299">
        <v>9008008866</v>
      </c>
      <c r="M101" s="288">
        <v>87.4</v>
      </c>
      <c r="N101" s="320" t="s">
        <v>50</v>
      </c>
      <c r="O101" s="288">
        <v>82</v>
      </c>
      <c r="P101" s="288" t="s">
        <v>109</v>
      </c>
      <c r="Q101" s="288" t="s">
        <v>50</v>
      </c>
      <c r="R101" s="288"/>
      <c r="S101" s="288"/>
      <c r="T101" s="288"/>
      <c r="U101" s="288"/>
      <c r="V101" s="288"/>
      <c r="W101" s="288"/>
      <c r="X101" s="288"/>
      <c r="Y101" s="288"/>
      <c r="Z101" s="288"/>
      <c r="AA101" s="288"/>
      <c r="AB101" s="288"/>
      <c r="AC101" s="320" t="s">
        <v>6468</v>
      </c>
      <c r="AD101" s="320" t="s">
        <v>6838</v>
      </c>
      <c r="AE101" s="288" t="s">
        <v>6852</v>
      </c>
      <c r="AF101" s="317">
        <v>35997</v>
      </c>
      <c r="AG101" s="288" t="s">
        <v>6853</v>
      </c>
      <c r="AH101" s="288" t="s">
        <v>6854</v>
      </c>
      <c r="AI101" s="315" t="s">
        <v>6855</v>
      </c>
      <c r="AJ101" s="288" t="s">
        <v>6856</v>
      </c>
      <c r="AK101" s="288" t="s">
        <v>3834</v>
      </c>
      <c r="AL101" s="288" t="s">
        <v>1642</v>
      </c>
      <c r="AM101" s="297"/>
      <c r="AN101" s="297"/>
      <c r="AO101" s="297"/>
    </row>
    <row r="102" spans="1:41" ht="86.25" thickBot="1">
      <c r="A102" s="282">
        <v>28</v>
      </c>
      <c r="B102" s="210" t="s">
        <v>6145</v>
      </c>
      <c r="C102" s="283" t="s">
        <v>6857</v>
      </c>
      <c r="D102" s="284" t="s">
        <v>6858</v>
      </c>
      <c r="E102" s="284"/>
      <c r="F102" s="12" t="s">
        <v>1633</v>
      </c>
      <c r="G102" s="237" t="s">
        <v>6465</v>
      </c>
      <c r="H102" s="238" t="s">
        <v>6466</v>
      </c>
      <c r="I102" s="288">
        <v>2017</v>
      </c>
      <c r="J102" s="289">
        <v>2</v>
      </c>
      <c r="K102" s="290" t="s">
        <v>6859</v>
      </c>
      <c r="L102" s="299">
        <v>9945780387</v>
      </c>
      <c r="M102" s="292"/>
      <c r="N102" s="320"/>
      <c r="O102" s="319">
        <v>0.63</v>
      </c>
      <c r="P102" s="295"/>
      <c r="Q102" s="295" t="s">
        <v>6152</v>
      </c>
      <c r="R102" s="288"/>
      <c r="S102" s="288"/>
      <c r="T102" s="288"/>
      <c r="U102" s="288"/>
      <c r="V102" s="288"/>
      <c r="W102" s="288"/>
      <c r="X102" s="288"/>
      <c r="Y102" s="288"/>
      <c r="Z102" s="288"/>
      <c r="AA102" s="288"/>
      <c r="AB102" s="288"/>
      <c r="AC102" s="320"/>
      <c r="AD102" s="320"/>
      <c r="AE102" s="288" t="s">
        <v>6860</v>
      </c>
      <c r="AF102" s="296">
        <v>36364</v>
      </c>
      <c r="AG102" s="288" t="s">
        <v>6861</v>
      </c>
      <c r="AH102" s="288" t="s">
        <v>6862</v>
      </c>
      <c r="AI102" s="315" t="s">
        <v>6863</v>
      </c>
      <c r="AJ102" s="288" t="s">
        <v>4076</v>
      </c>
      <c r="AK102" s="288" t="s">
        <v>3834</v>
      </c>
      <c r="AL102" s="288" t="s">
        <v>1642</v>
      </c>
      <c r="AM102" s="297"/>
      <c r="AN102" s="297"/>
      <c r="AO102" s="297"/>
    </row>
    <row r="103" spans="1:41" ht="86.25" thickBot="1">
      <c r="A103" s="282">
        <v>65</v>
      </c>
      <c r="B103" s="210" t="s">
        <v>6145</v>
      </c>
      <c r="C103" s="283" t="s">
        <v>6864</v>
      </c>
      <c r="D103" s="284" t="s">
        <v>6865</v>
      </c>
      <c r="E103" s="284"/>
      <c r="F103" s="12" t="s">
        <v>1633</v>
      </c>
      <c r="G103" s="237" t="s">
        <v>6465</v>
      </c>
      <c r="H103" s="238" t="s">
        <v>6466</v>
      </c>
      <c r="I103" s="288">
        <v>2017</v>
      </c>
      <c r="J103" s="289">
        <v>2</v>
      </c>
      <c r="K103" s="290" t="s">
        <v>6866</v>
      </c>
      <c r="L103" s="299">
        <v>8472866012</v>
      </c>
      <c r="M103" s="288"/>
      <c r="N103" s="288"/>
      <c r="O103" s="288"/>
      <c r="P103" s="288"/>
      <c r="Q103" s="288"/>
      <c r="R103" s="288"/>
      <c r="S103" s="288"/>
      <c r="T103" s="288"/>
      <c r="U103" s="288"/>
      <c r="V103" s="288"/>
      <c r="W103" s="288"/>
      <c r="X103" s="288"/>
      <c r="Y103" s="288"/>
      <c r="Z103" s="288"/>
      <c r="AA103" s="288"/>
      <c r="AB103" s="288"/>
      <c r="AC103" s="288"/>
      <c r="AD103" s="288"/>
      <c r="AE103" s="288" t="s">
        <v>6867</v>
      </c>
      <c r="AF103" s="317">
        <v>36310</v>
      </c>
      <c r="AG103" s="288" t="s">
        <v>6868</v>
      </c>
      <c r="AH103" s="288" t="s">
        <v>6869</v>
      </c>
      <c r="AI103" s="315" t="s">
        <v>6870</v>
      </c>
      <c r="AJ103" s="288"/>
      <c r="AK103" s="288" t="s">
        <v>6871</v>
      </c>
      <c r="AL103" s="288" t="s">
        <v>6595</v>
      </c>
      <c r="AM103" s="297"/>
      <c r="AN103" s="297"/>
      <c r="AO103" s="297"/>
    </row>
    <row r="104" spans="1:41" ht="86.25" thickBot="1">
      <c r="A104" s="282">
        <v>27</v>
      </c>
      <c r="B104" s="210" t="s">
        <v>6145</v>
      </c>
      <c r="C104" s="301" t="s">
        <v>6872</v>
      </c>
      <c r="D104" s="284" t="s">
        <v>6873</v>
      </c>
      <c r="E104" s="284"/>
      <c r="F104" s="12" t="s">
        <v>1633</v>
      </c>
      <c r="G104" s="237" t="s">
        <v>6465</v>
      </c>
      <c r="H104" s="238" t="s">
        <v>6466</v>
      </c>
      <c r="I104" s="288">
        <v>2017</v>
      </c>
      <c r="J104" s="289">
        <v>2</v>
      </c>
      <c r="K104" s="290" t="s">
        <v>6874</v>
      </c>
      <c r="L104" s="288">
        <v>7020243425</v>
      </c>
      <c r="M104" s="328"/>
      <c r="N104" s="320"/>
      <c r="O104" s="321">
        <v>0.624</v>
      </c>
      <c r="P104" s="328"/>
      <c r="Q104" s="292" t="s">
        <v>6875</v>
      </c>
      <c r="R104" s="288"/>
      <c r="S104" s="288"/>
      <c r="T104" s="288"/>
      <c r="U104" s="288"/>
      <c r="V104" s="288"/>
      <c r="W104" s="288"/>
      <c r="X104" s="288"/>
      <c r="Y104" s="288"/>
      <c r="Z104" s="288"/>
      <c r="AA104" s="288"/>
      <c r="AB104" s="288"/>
      <c r="AC104" s="320"/>
      <c r="AD104" s="320"/>
      <c r="AE104" s="288" t="s">
        <v>6876</v>
      </c>
      <c r="AF104" s="296">
        <v>36306</v>
      </c>
      <c r="AG104" s="288" t="s">
        <v>6877</v>
      </c>
      <c r="AH104" s="288" t="s">
        <v>6878</v>
      </c>
      <c r="AI104" s="315">
        <v>9422839751</v>
      </c>
      <c r="AJ104" s="288" t="s">
        <v>6879</v>
      </c>
      <c r="AK104" s="288" t="s">
        <v>3834</v>
      </c>
      <c r="AL104" s="288" t="s">
        <v>6264</v>
      </c>
      <c r="AM104" s="297"/>
      <c r="AN104" s="297"/>
      <c r="AO104" s="297"/>
    </row>
    <row r="105" spans="1:41" ht="86.25" thickBot="1">
      <c r="A105" s="282">
        <v>99</v>
      </c>
      <c r="B105" s="210" t="s">
        <v>6145</v>
      </c>
      <c r="C105" s="301" t="s">
        <v>6880</v>
      </c>
      <c r="D105" s="288" t="s">
        <v>6881</v>
      </c>
      <c r="E105" s="288"/>
      <c r="F105" s="12" t="s">
        <v>1633</v>
      </c>
      <c r="G105" s="237" t="s">
        <v>6465</v>
      </c>
      <c r="H105" s="238" t="s">
        <v>6466</v>
      </c>
      <c r="I105" s="288">
        <v>2017</v>
      </c>
      <c r="J105" s="289">
        <v>2</v>
      </c>
      <c r="K105" s="302" t="s">
        <v>6882</v>
      </c>
      <c r="L105" s="288">
        <v>7829737999</v>
      </c>
      <c r="M105" s="288"/>
      <c r="N105" s="288"/>
      <c r="O105" s="288"/>
      <c r="P105" s="288"/>
      <c r="Q105" s="288"/>
      <c r="R105" s="288"/>
      <c r="S105" s="288"/>
      <c r="T105" s="288"/>
      <c r="U105" s="288"/>
      <c r="V105" s="288"/>
      <c r="W105" s="288"/>
      <c r="X105" s="288"/>
      <c r="Y105" s="288"/>
      <c r="Z105" s="288"/>
      <c r="AA105" s="288"/>
      <c r="AB105" s="288"/>
      <c r="AC105" s="288"/>
      <c r="AD105" s="288"/>
      <c r="AE105" s="288"/>
      <c r="AF105" s="317"/>
      <c r="AG105" s="288"/>
      <c r="AH105" s="288"/>
      <c r="AI105" s="316"/>
      <c r="AJ105" s="288"/>
      <c r="AK105" s="288"/>
      <c r="AL105" s="288"/>
      <c r="AM105" s="297"/>
      <c r="AN105" s="297"/>
      <c r="AO105" s="297"/>
    </row>
    <row r="106" spans="1:41" ht="86.25" thickBot="1">
      <c r="A106" s="282">
        <v>101</v>
      </c>
      <c r="B106" s="210" t="s">
        <v>6145</v>
      </c>
      <c r="C106" s="301" t="s">
        <v>6883</v>
      </c>
      <c r="D106" s="288" t="s">
        <v>6884</v>
      </c>
      <c r="E106" s="288"/>
      <c r="F106" s="12" t="s">
        <v>1633</v>
      </c>
      <c r="G106" s="237" t="s">
        <v>6465</v>
      </c>
      <c r="H106" s="238" t="s">
        <v>6466</v>
      </c>
      <c r="I106" s="288">
        <v>2017</v>
      </c>
      <c r="J106" s="289">
        <v>2</v>
      </c>
      <c r="K106" s="302" t="s">
        <v>6885</v>
      </c>
      <c r="L106" s="289">
        <v>8197393134</v>
      </c>
      <c r="M106" s="288"/>
      <c r="N106" s="288"/>
      <c r="O106" s="288"/>
      <c r="P106" s="288"/>
      <c r="Q106" s="288"/>
      <c r="R106" s="288"/>
      <c r="S106" s="288"/>
      <c r="T106" s="288"/>
      <c r="U106" s="288"/>
      <c r="V106" s="288"/>
      <c r="W106" s="288"/>
      <c r="X106" s="288"/>
      <c r="Y106" s="288"/>
      <c r="Z106" s="288"/>
      <c r="AA106" s="288"/>
      <c r="AB106" s="288"/>
      <c r="AC106" s="288"/>
      <c r="AD106" s="288"/>
      <c r="AE106" s="288"/>
      <c r="AF106" s="317"/>
      <c r="AG106" s="288"/>
      <c r="AH106" s="288"/>
      <c r="AI106" s="315"/>
      <c r="AJ106" s="288"/>
      <c r="AK106" s="288"/>
      <c r="AL106" s="288"/>
      <c r="AM106" s="297"/>
      <c r="AN106" s="297"/>
      <c r="AO106" s="297"/>
    </row>
    <row r="107" spans="1:41" ht="86.25" thickBot="1">
      <c r="A107" s="282">
        <v>26</v>
      </c>
      <c r="B107" s="210" t="s">
        <v>6145</v>
      </c>
      <c r="C107" s="283" t="s">
        <v>6886</v>
      </c>
      <c r="D107" s="284" t="s">
        <v>6887</v>
      </c>
      <c r="E107" s="284"/>
      <c r="F107" s="12" t="s">
        <v>1633</v>
      </c>
      <c r="G107" s="237" t="s">
        <v>6465</v>
      </c>
      <c r="H107" s="238" t="s">
        <v>6466</v>
      </c>
      <c r="I107" s="288">
        <v>2017</v>
      </c>
      <c r="J107" s="289">
        <v>2</v>
      </c>
      <c r="K107" s="290" t="s">
        <v>6888</v>
      </c>
      <c r="L107" s="299">
        <v>8904777872</v>
      </c>
      <c r="M107" s="292"/>
      <c r="N107" s="288"/>
      <c r="O107" s="295">
        <v>0.54330000000000001</v>
      </c>
      <c r="P107" s="295" t="s">
        <v>6151</v>
      </c>
      <c r="Q107" s="295" t="s">
        <v>6152</v>
      </c>
      <c r="R107" s="288"/>
      <c r="S107" s="288"/>
      <c r="T107" s="288"/>
      <c r="U107" s="288"/>
      <c r="V107" s="288"/>
      <c r="W107" s="288"/>
      <c r="X107" s="288"/>
      <c r="Y107" s="288"/>
      <c r="Z107" s="288"/>
      <c r="AA107" s="288"/>
      <c r="AB107" s="288"/>
      <c r="AC107" s="288"/>
      <c r="AD107" s="288"/>
      <c r="AE107" s="288" t="s">
        <v>6889</v>
      </c>
      <c r="AF107" s="296">
        <v>36022</v>
      </c>
      <c r="AG107" s="288" t="s">
        <v>6890</v>
      </c>
      <c r="AH107" s="288" t="s">
        <v>6891</v>
      </c>
      <c r="AI107" s="316" t="s">
        <v>6892</v>
      </c>
      <c r="AJ107" s="288" t="s">
        <v>3912</v>
      </c>
      <c r="AK107" s="288" t="s">
        <v>3912</v>
      </c>
      <c r="AL107" s="288" t="s">
        <v>1642</v>
      </c>
      <c r="AM107" s="297"/>
      <c r="AN107" s="297"/>
      <c r="AO107" s="297"/>
    </row>
    <row r="108" spans="1:41" ht="120.75" thickBot="1">
      <c r="A108" s="303"/>
      <c r="B108" s="210" t="s">
        <v>6145</v>
      </c>
      <c r="C108" s="304" t="s">
        <v>6893</v>
      </c>
      <c r="D108" s="305" t="s">
        <v>6894</v>
      </c>
      <c r="E108" s="305"/>
      <c r="F108" s="12" t="s">
        <v>1633</v>
      </c>
      <c r="G108" s="237" t="s">
        <v>6465</v>
      </c>
      <c r="H108" s="238" t="s">
        <v>6466</v>
      </c>
      <c r="I108" s="303" t="s">
        <v>1655</v>
      </c>
      <c r="J108" s="306">
        <v>2</v>
      </c>
      <c r="K108" s="307" t="s">
        <v>6895</v>
      </c>
      <c r="L108" s="308">
        <v>8156808080</v>
      </c>
      <c r="M108" s="303"/>
      <c r="N108" s="306"/>
      <c r="O108" s="310">
        <v>56</v>
      </c>
      <c r="P108" s="306"/>
      <c r="Q108" s="310" t="s">
        <v>50</v>
      </c>
      <c r="R108" s="306" t="s">
        <v>51</v>
      </c>
      <c r="S108" s="306" t="s">
        <v>51</v>
      </c>
      <c r="T108" s="306" t="s">
        <v>51</v>
      </c>
      <c r="U108" s="306"/>
      <c r="V108" s="306"/>
      <c r="W108" s="306"/>
      <c r="X108" s="306"/>
      <c r="Y108" s="306"/>
      <c r="Z108" s="312"/>
      <c r="AA108" s="312"/>
      <c r="AB108" s="312"/>
      <c r="AC108" s="306"/>
      <c r="AD108" s="306"/>
      <c r="AE108" s="306" t="s">
        <v>6896</v>
      </c>
      <c r="AF108" s="313">
        <v>35742</v>
      </c>
      <c r="AG108" s="310" t="s">
        <v>6897</v>
      </c>
      <c r="AH108" s="310" t="s">
        <v>6898</v>
      </c>
      <c r="AI108" s="318" t="s">
        <v>6899</v>
      </c>
      <c r="AJ108" s="310" t="s">
        <v>6900</v>
      </c>
      <c r="AK108" s="310" t="s">
        <v>3911</v>
      </c>
      <c r="AL108" s="310" t="s">
        <v>1642</v>
      </c>
      <c r="AM108" s="314" t="s">
        <v>6247</v>
      </c>
      <c r="AN108" s="314" t="s">
        <v>6248</v>
      </c>
      <c r="AO108" s="314" t="s">
        <v>6249</v>
      </c>
    </row>
    <row r="109" spans="1:41" ht="86.25" thickBot="1">
      <c r="A109" s="282">
        <v>25</v>
      </c>
      <c r="B109" s="210" t="s">
        <v>6145</v>
      </c>
      <c r="C109" s="283" t="s">
        <v>6901</v>
      </c>
      <c r="D109" s="284" t="s">
        <v>6902</v>
      </c>
      <c r="E109" s="284"/>
      <c r="F109" s="12" t="s">
        <v>1633</v>
      </c>
      <c r="G109" s="237" t="s">
        <v>6465</v>
      </c>
      <c r="H109" s="238" t="s">
        <v>6466</v>
      </c>
      <c r="I109" s="288">
        <v>2017</v>
      </c>
      <c r="J109" s="289">
        <v>2</v>
      </c>
      <c r="K109" s="290" t="s">
        <v>6903</v>
      </c>
      <c r="L109" s="299">
        <v>7892403339</v>
      </c>
      <c r="M109" s="292"/>
      <c r="N109" s="288"/>
      <c r="O109" s="319">
        <v>0.58299999999999996</v>
      </c>
      <c r="P109" s="295" t="s">
        <v>6213</v>
      </c>
      <c r="Q109" s="295" t="s">
        <v>6152</v>
      </c>
      <c r="R109" s="288"/>
      <c r="S109" s="288"/>
      <c r="T109" s="288"/>
      <c r="U109" s="288"/>
      <c r="V109" s="288"/>
      <c r="W109" s="288"/>
      <c r="X109" s="288"/>
      <c r="Y109" s="288"/>
      <c r="Z109" s="288"/>
      <c r="AA109" s="288"/>
      <c r="AB109" s="288"/>
      <c r="AC109" s="288"/>
      <c r="AD109" s="288"/>
      <c r="AE109" s="288" t="s">
        <v>6904</v>
      </c>
      <c r="AF109" s="296">
        <v>35774</v>
      </c>
      <c r="AG109" s="288" t="s">
        <v>6905</v>
      </c>
      <c r="AH109" s="288" t="s">
        <v>6906</v>
      </c>
      <c r="AI109" s="315" t="s">
        <v>6907</v>
      </c>
      <c r="AJ109" s="288" t="s">
        <v>4030</v>
      </c>
      <c r="AK109" s="288" t="s">
        <v>3912</v>
      </c>
      <c r="AL109" s="288" t="s">
        <v>1642</v>
      </c>
      <c r="AM109" s="297"/>
      <c r="AN109" s="297"/>
      <c r="AO109" s="297"/>
    </row>
    <row r="110" spans="1:41" ht="86.25" thickBot="1">
      <c r="A110" s="282">
        <v>24</v>
      </c>
      <c r="B110" s="210" t="s">
        <v>6145</v>
      </c>
      <c r="C110" s="283" t="s">
        <v>6908</v>
      </c>
      <c r="D110" s="284" t="s">
        <v>6909</v>
      </c>
      <c r="E110" s="284"/>
      <c r="F110" s="12" t="s">
        <v>1633</v>
      </c>
      <c r="G110" s="237" t="s">
        <v>6465</v>
      </c>
      <c r="H110" s="238" t="s">
        <v>6466</v>
      </c>
      <c r="I110" s="288">
        <v>2017</v>
      </c>
      <c r="J110" s="289">
        <v>2</v>
      </c>
      <c r="K110" s="290"/>
      <c r="L110" s="299"/>
      <c r="M110" s="292"/>
      <c r="N110" s="288"/>
      <c r="O110" s="319">
        <v>0.59</v>
      </c>
      <c r="P110" s="295"/>
      <c r="Q110" s="295" t="s">
        <v>6910</v>
      </c>
      <c r="R110" s="288"/>
      <c r="S110" s="288"/>
      <c r="T110" s="288"/>
      <c r="U110" s="288"/>
      <c r="V110" s="288"/>
      <c r="W110" s="288"/>
      <c r="X110" s="288"/>
      <c r="Y110" s="288"/>
      <c r="Z110" s="288"/>
      <c r="AA110" s="288"/>
      <c r="AB110" s="288"/>
      <c r="AC110" s="288"/>
      <c r="AD110" s="288"/>
      <c r="AE110" s="288" t="s">
        <v>6911</v>
      </c>
      <c r="AF110" s="296">
        <v>35688</v>
      </c>
      <c r="AG110" s="288" t="s">
        <v>6912</v>
      </c>
      <c r="AH110" s="288" t="s">
        <v>6913</v>
      </c>
      <c r="AI110" s="315" t="s">
        <v>6914</v>
      </c>
      <c r="AJ110" s="288"/>
      <c r="AK110" s="288" t="s">
        <v>3911</v>
      </c>
      <c r="AL110" s="288" t="s">
        <v>6595</v>
      </c>
      <c r="AM110" s="334"/>
      <c r="AN110" s="334"/>
      <c r="AO110" s="334"/>
    </row>
    <row r="111" spans="1:41" ht="86.25" thickBot="1">
      <c r="A111" s="282">
        <v>64</v>
      </c>
      <c r="B111" s="210" t="s">
        <v>6145</v>
      </c>
      <c r="C111" s="301" t="s">
        <v>6915</v>
      </c>
      <c r="D111" s="284" t="s">
        <v>6916</v>
      </c>
      <c r="E111" s="284"/>
      <c r="F111" s="12" t="s">
        <v>1633</v>
      </c>
      <c r="G111" s="237" t="s">
        <v>6465</v>
      </c>
      <c r="H111" s="238" t="s">
        <v>6466</v>
      </c>
      <c r="I111" s="288">
        <v>2017</v>
      </c>
      <c r="J111" s="289">
        <v>2</v>
      </c>
      <c r="K111" s="290" t="s">
        <v>6917</v>
      </c>
      <c r="L111" s="288">
        <v>788477931</v>
      </c>
      <c r="M111" s="288">
        <v>63</v>
      </c>
      <c r="N111" s="288" t="s">
        <v>2433</v>
      </c>
      <c r="O111" s="288" t="s">
        <v>6918</v>
      </c>
      <c r="P111" s="288" t="s">
        <v>6919</v>
      </c>
      <c r="Q111" s="288" t="s">
        <v>6920</v>
      </c>
      <c r="R111" s="288"/>
      <c r="S111" s="288"/>
      <c r="T111" s="288"/>
      <c r="U111" s="288"/>
      <c r="V111" s="288"/>
      <c r="W111" s="288"/>
      <c r="X111" s="288"/>
      <c r="Y111" s="288"/>
      <c r="Z111" s="288"/>
      <c r="AA111" s="288"/>
      <c r="AB111" s="288"/>
      <c r="AC111" s="288" t="s">
        <v>6468</v>
      </c>
      <c r="AD111" s="288" t="s">
        <v>6838</v>
      </c>
      <c r="AE111" s="288" t="s">
        <v>6921</v>
      </c>
      <c r="AF111" s="317">
        <v>35615</v>
      </c>
      <c r="AG111" s="288" t="s">
        <v>6922</v>
      </c>
      <c r="AH111" s="288" t="s">
        <v>6923</v>
      </c>
      <c r="AI111" s="315"/>
      <c r="AJ111" s="288"/>
      <c r="AK111" s="288" t="s">
        <v>6924</v>
      </c>
      <c r="AL111" s="288" t="s">
        <v>1642</v>
      </c>
      <c r="AM111" s="297"/>
      <c r="AN111" s="297"/>
      <c r="AO111" s="297"/>
    </row>
    <row r="112" spans="1:41" ht="86.25" thickBot="1">
      <c r="A112" s="282">
        <v>102</v>
      </c>
      <c r="B112" s="210" t="s">
        <v>6145</v>
      </c>
      <c r="C112" s="301" t="s">
        <v>6915</v>
      </c>
      <c r="D112" s="288" t="s">
        <v>6925</v>
      </c>
      <c r="E112" s="288"/>
      <c r="F112" s="12" t="s">
        <v>1633</v>
      </c>
      <c r="G112" s="237" t="s">
        <v>6465</v>
      </c>
      <c r="H112" s="238" t="s">
        <v>6466</v>
      </c>
      <c r="I112" s="288">
        <v>2017</v>
      </c>
      <c r="J112" s="289">
        <v>2</v>
      </c>
      <c r="K112" s="331" t="s">
        <v>6917</v>
      </c>
      <c r="L112" s="289"/>
      <c r="M112" s="288"/>
      <c r="N112" s="288"/>
      <c r="O112" s="288"/>
      <c r="P112" s="288"/>
      <c r="Q112" s="288"/>
      <c r="R112" s="288"/>
      <c r="S112" s="288"/>
      <c r="T112" s="288"/>
      <c r="U112" s="288"/>
      <c r="V112" s="288"/>
      <c r="W112" s="288"/>
      <c r="X112" s="288"/>
      <c r="Y112" s="288"/>
      <c r="Z112" s="288"/>
      <c r="AA112" s="288"/>
      <c r="AB112" s="288"/>
      <c r="AC112" s="288"/>
      <c r="AD112" s="288"/>
      <c r="AE112" s="288"/>
      <c r="AF112" s="317"/>
      <c r="AG112" s="288"/>
      <c r="AH112" s="288"/>
      <c r="AI112" s="315"/>
      <c r="AJ112" s="288"/>
      <c r="AK112" s="288"/>
      <c r="AL112" s="315"/>
      <c r="AM112" s="297"/>
      <c r="AN112" s="297"/>
      <c r="AO112" s="297"/>
    </row>
    <row r="113" spans="1:41" ht="86.25" thickBot="1">
      <c r="A113" s="282">
        <v>23</v>
      </c>
      <c r="B113" s="210" t="s">
        <v>6145</v>
      </c>
      <c r="C113" s="283" t="s">
        <v>6926</v>
      </c>
      <c r="D113" s="284" t="s">
        <v>6927</v>
      </c>
      <c r="E113" s="284"/>
      <c r="F113" s="12" t="s">
        <v>1633</v>
      </c>
      <c r="G113" s="237" t="s">
        <v>6465</v>
      </c>
      <c r="H113" s="238" t="s">
        <v>6466</v>
      </c>
      <c r="I113" s="288">
        <v>2017</v>
      </c>
      <c r="J113" s="289">
        <v>2</v>
      </c>
      <c r="K113" s="290" t="s">
        <v>6928</v>
      </c>
      <c r="L113" s="291">
        <v>8553386563</v>
      </c>
      <c r="M113" s="292"/>
      <c r="N113" s="288"/>
      <c r="O113" s="293">
        <v>0.61329999999999996</v>
      </c>
      <c r="P113" s="294" t="s">
        <v>6213</v>
      </c>
      <c r="Q113" s="295" t="s">
        <v>6152</v>
      </c>
      <c r="R113" s="288"/>
      <c r="S113" s="288"/>
      <c r="T113" s="288"/>
      <c r="U113" s="288"/>
      <c r="V113" s="288"/>
      <c r="W113" s="288"/>
      <c r="X113" s="288"/>
      <c r="Y113" s="288"/>
      <c r="Z113" s="288"/>
      <c r="AA113" s="288"/>
      <c r="AB113" s="288"/>
      <c r="AC113" s="288"/>
      <c r="AD113" s="288"/>
      <c r="AE113" s="288"/>
      <c r="AF113" s="296">
        <v>36439</v>
      </c>
      <c r="AG113" s="288" t="s">
        <v>6929</v>
      </c>
      <c r="AH113" s="288" t="s">
        <v>6930</v>
      </c>
      <c r="AI113" s="315" t="s">
        <v>6931</v>
      </c>
      <c r="AJ113" s="288" t="s">
        <v>5181</v>
      </c>
      <c r="AK113" s="288" t="s">
        <v>3834</v>
      </c>
      <c r="AL113" s="288" t="s">
        <v>1642</v>
      </c>
      <c r="AM113" s="334"/>
      <c r="AN113" s="334"/>
      <c r="AO113" s="334"/>
    </row>
    <row r="114" spans="1:41" ht="86.25" thickBot="1">
      <c r="A114" s="282">
        <v>22</v>
      </c>
      <c r="B114" s="210" t="s">
        <v>6145</v>
      </c>
      <c r="C114" s="283" t="s">
        <v>6932</v>
      </c>
      <c r="D114" s="284" t="s">
        <v>6933</v>
      </c>
      <c r="E114" s="284"/>
      <c r="F114" s="12" t="s">
        <v>1633</v>
      </c>
      <c r="G114" s="237" t="s">
        <v>6465</v>
      </c>
      <c r="H114" s="238" t="s">
        <v>6466</v>
      </c>
      <c r="I114" s="288">
        <v>2017</v>
      </c>
      <c r="J114" s="289">
        <v>2</v>
      </c>
      <c r="K114" s="290" t="s">
        <v>6934</v>
      </c>
      <c r="L114" s="299">
        <v>8630585309</v>
      </c>
      <c r="M114" s="292"/>
      <c r="N114" s="288"/>
      <c r="O114" s="293">
        <v>0.67600000000000005</v>
      </c>
      <c r="P114" s="295"/>
      <c r="Q114" s="292" t="s">
        <v>6554</v>
      </c>
      <c r="R114" s="288"/>
      <c r="S114" s="288"/>
      <c r="T114" s="288"/>
      <c r="U114" s="288"/>
      <c r="V114" s="288"/>
      <c r="W114" s="288"/>
      <c r="X114" s="288"/>
      <c r="Y114" s="288"/>
      <c r="Z114" s="288"/>
      <c r="AA114" s="288"/>
      <c r="AB114" s="288"/>
      <c r="AC114" s="288"/>
      <c r="AD114" s="288"/>
      <c r="AE114" s="288"/>
      <c r="AF114" s="296">
        <v>36369</v>
      </c>
      <c r="AG114" s="288" t="s">
        <v>6935</v>
      </c>
      <c r="AH114" s="288" t="s">
        <v>6936</v>
      </c>
      <c r="AI114" s="315" t="s">
        <v>6937</v>
      </c>
      <c r="AJ114" s="288" t="s">
        <v>6938</v>
      </c>
      <c r="AK114" s="288" t="s">
        <v>3834</v>
      </c>
      <c r="AL114" s="288" t="s">
        <v>1642</v>
      </c>
      <c r="AM114" s="334"/>
      <c r="AN114" s="334"/>
      <c r="AO114" s="334"/>
    </row>
    <row r="115" spans="1:41" ht="192.75" thickBot="1">
      <c r="A115" s="303"/>
      <c r="B115" s="210" t="s">
        <v>6145</v>
      </c>
      <c r="C115" s="304" t="s">
        <v>6939</v>
      </c>
      <c r="D115" s="305" t="s">
        <v>6940</v>
      </c>
      <c r="E115" s="305"/>
      <c r="F115" s="12" t="s">
        <v>1633</v>
      </c>
      <c r="G115" s="237" t="s">
        <v>6465</v>
      </c>
      <c r="H115" s="238" t="s">
        <v>6466</v>
      </c>
      <c r="I115" s="303" t="s">
        <v>1655</v>
      </c>
      <c r="J115" s="306">
        <v>2</v>
      </c>
      <c r="K115" s="307" t="s">
        <v>6941</v>
      </c>
      <c r="L115" s="308">
        <v>9909667202</v>
      </c>
      <c r="M115" s="303"/>
      <c r="N115" s="306"/>
      <c r="O115" s="310">
        <v>58</v>
      </c>
      <c r="P115" s="306"/>
      <c r="Q115" s="310" t="s">
        <v>6243</v>
      </c>
      <c r="R115" s="306" t="s">
        <v>51</v>
      </c>
      <c r="S115" s="306" t="s">
        <v>51</v>
      </c>
      <c r="T115" s="306" t="s">
        <v>51</v>
      </c>
      <c r="U115" s="306"/>
      <c r="V115" s="306"/>
      <c r="W115" s="306"/>
      <c r="X115" s="306"/>
      <c r="Y115" s="306"/>
      <c r="Z115" s="312"/>
      <c r="AA115" s="312"/>
      <c r="AB115" s="312"/>
      <c r="AC115" s="306"/>
      <c r="AD115" s="306"/>
      <c r="AE115" s="306" t="s">
        <v>6942</v>
      </c>
      <c r="AF115" s="313">
        <v>35501</v>
      </c>
      <c r="AG115" s="310" t="s">
        <v>6943</v>
      </c>
      <c r="AH115" s="310" t="s">
        <v>6944</v>
      </c>
      <c r="AI115" s="318">
        <v>9925204455</v>
      </c>
      <c r="AJ115" s="310" t="s">
        <v>6945</v>
      </c>
      <c r="AK115" s="310" t="s">
        <v>3834</v>
      </c>
      <c r="AL115" s="318" t="s">
        <v>1642</v>
      </c>
      <c r="AM115" s="314" t="s">
        <v>6247</v>
      </c>
      <c r="AN115" s="314" t="s">
        <v>6248</v>
      </c>
      <c r="AO115" s="314" t="s">
        <v>6249</v>
      </c>
    </row>
    <row r="116" spans="1:41" ht="86.25" thickBot="1">
      <c r="A116" s="282">
        <v>21</v>
      </c>
      <c r="B116" s="210" t="s">
        <v>6145</v>
      </c>
      <c r="C116" s="283" t="s">
        <v>6946</v>
      </c>
      <c r="D116" s="284" t="s">
        <v>6947</v>
      </c>
      <c r="E116" s="284"/>
      <c r="F116" s="12" t="s">
        <v>1633</v>
      </c>
      <c r="G116" s="237" t="s">
        <v>6465</v>
      </c>
      <c r="H116" s="238" t="s">
        <v>6466</v>
      </c>
      <c r="I116" s="288">
        <v>2017</v>
      </c>
      <c r="J116" s="289">
        <v>2</v>
      </c>
      <c r="K116" s="290" t="s">
        <v>6948</v>
      </c>
      <c r="L116" s="291">
        <v>9740388769</v>
      </c>
      <c r="M116" s="292"/>
      <c r="N116" s="288"/>
      <c r="O116" s="293">
        <v>0.64500000000000002</v>
      </c>
      <c r="P116" s="294" t="s">
        <v>6151</v>
      </c>
      <c r="Q116" s="295" t="s">
        <v>6152</v>
      </c>
      <c r="R116" s="288"/>
      <c r="S116" s="288"/>
      <c r="T116" s="288"/>
      <c r="U116" s="288"/>
      <c r="V116" s="288"/>
      <c r="W116" s="288"/>
      <c r="X116" s="288"/>
      <c r="Y116" s="288"/>
      <c r="Z116" s="288"/>
      <c r="AA116" s="288"/>
      <c r="AB116" s="288"/>
      <c r="AC116" s="288"/>
      <c r="AD116" s="288"/>
      <c r="AE116" s="288" t="s">
        <v>6949</v>
      </c>
      <c r="AF116" s="296">
        <v>36564</v>
      </c>
      <c r="AG116" s="288" t="s">
        <v>6950</v>
      </c>
      <c r="AH116" s="288" t="s">
        <v>6951</v>
      </c>
      <c r="AI116" s="315" t="s">
        <v>6952</v>
      </c>
      <c r="AJ116" s="288"/>
      <c r="AK116" s="288" t="s">
        <v>3912</v>
      </c>
      <c r="AL116" s="288" t="s">
        <v>1642</v>
      </c>
      <c r="AM116" s="297"/>
      <c r="AN116" s="297"/>
      <c r="AO116" s="297"/>
    </row>
    <row r="117" spans="1:41" ht="86.25" thickBot="1">
      <c r="A117" s="282">
        <v>94</v>
      </c>
      <c r="B117" s="210" t="s">
        <v>6145</v>
      </c>
      <c r="C117" s="329" t="s">
        <v>6946</v>
      </c>
      <c r="D117" s="288" t="s">
        <v>6953</v>
      </c>
      <c r="E117" s="288"/>
      <c r="F117" s="12" t="s">
        <v>1633</v>
      </c>
      <c r="G117" s="237" t="s">
        <v>6465</v>
      </c>
      <c r="H117" s="238" t="s">
        <v>6466</v>
      </c>
      <c r="I117" s="288">
        <v>2017</v>
      </c>
      <c r="J117" s="289">
        <v>2</v>
      </c>
      <c r="K117" s="333" t="s">
        <v>6948</v>
      </c>
      <c r="L117" s="335">
        <v>9740388769</v>
      </c>
      <c r="M117" s="288"/>
      <c r="N117" s="288"/>
      <c r="O117" s="288"/>
      <c r="P117" s="288"/>
      <c r="Q117" s="288"/>
      <c r="R117" s="288"/>
      <c r="S117" s="288"/>
      <c r="T117" s="288"/>
      <c r="U117" s="288"/>
      <c r="V117" s="288"/>
      <c r="W117" s="288"/>
      <c r="X117" s="288"/>
      <c r="Y117" s="288"/>
      <c r="Z117" s="288"/>
      <c r="AA117" s="288"/>
      <c r="AB117" s="288"/>
      <c r="AC117" s="288"/>
      <c r="AD117" s="288"/>
      <c r="AE117" s="288"/>
      <c r="AF117" s="317"/>
      <c r="AG117" s="288"/>
      <c r="AH117" s="288"/>
      <c r="AI117" s="315"/>
      <c r="AJ117" s="288"/>
      <c r="AK117" s="288"/>
      <c r="AL117" s="315"/>
      <c r="AM117" s="297"/>
      <c r="AN117" s="297"/>
      <c r="AO117" s="297"/>
    </row>
    <row r="118" spans="1:41" ht="86.25" thickBot="1">
      <c r="A118" s="282">
        <v>63</v>
      </c>
      <c r="B118" s="210" t="s">
        <v>6145</v>
      </c>
      <c r="C118" s="283" t="s">
        <v>6954</v>
      </c>
      <c r="D118" s="284" t="s">
        <v>6955</v>
      </c>
      <c r="E118" s="284"/>
      <c r="F118" s="12" t="s">
        <v>1633</v>
      </c>
      <c r="G118" s="237" t="s">
        <v>6465</v>
      </c>
      <c r="H118" s="238" t="s">
        <v>6466</v>
      </c>
      <c r="I118" s="288">
        <v>2017</v>
      </c>
      <c r="J118" s="289">
        <v>2</v>
      </c>
      <c r="K118" s="290" t="s">
        <v>6956</v>
      </c>
      <c r="L118" s="299">
        <v>9980183896</v>
      </c>
      <c r="M118" s="288">
        <v>81.7</v>
      </c>
      <c r="N118" s="288" t="s">
        <v>50</v>
      </c>
      <c r="O118" s="288">
        <v>58.9</v>
      </c>
      <c r="P118" s="288" t="s">
        <v>109</v>
      </c>
      <c r="Q118" s="288" t="s">
        <v>6583</v>
      </c>
      <c r="R118" s="288"/>
      <c r="S118" s="288"/>
      <c r="T118" s="288"/>
      <c r="U118" s="288"/>
      <c r="V118" s="288"/>
      <c r="W118" s="288"/>
      <c r="X118" s="288"/>
      <c r="Y118" s="288"/>
      <c r="Z118" s="288"/>
      <c r="AA118" s="288"/>
      <c r="AB118" s="288"/>
      <c r="AC118" s="288" t="s">
        <v>52</v>
      </c>
      <c r="AD118" s="288" t="s">
        <v>6469</v>
      </c>
      <c r="AE118" s="288" t="s">
        <v>6957</v>
      </c>
      <c r="AF118" s="317">
        <v>36482</v>
      </c>
      <c r="AG118" s="288" t="s">
        <v>6958</v>
      </c>
      <c r="AH118" s="288" t="s">
        <v>6959</v>
      </c>
      <c r="AI118" s="316">
        <v>7795453185</v>
      </c>
      <c r="AJ118" s="288"/>
      <c r="AK118" s="288" t="s">
        <v>3834</v>
      </c>
      <c r="AL118" s="288" t="s">
        <v>6595</v>
      </c>
      <c r="AM118" s="297"/>
      <c r="AN118" s="297"/>
      <c r="AO118" s="297"/>
    </row>
    <row r="119" spans="1:41" ht="86.25" thickBot="1">
      <c r="A119" s="282">
        <v>20</v>
      </c>
      <c r="B119" s="210" t="s">
        <v>6145</v>
      </c>
      <c r="C119" s="283" t="s">
        <v>6960</v>
      </c>
      <c r="D119" s="284" t="s">
        <v>6961</v>
      </c>
      <c r="E119" s="284"/>
      <c r="F119" s="12" t="s">
        <v>1633</v>
      </c>
      <c r="G119" s="237" t="s">
        <v>6465</v>
      </c>
      <c r="H119" s="238" t="s">
        <v>6466</v>
      </c>
      <c r="I119" s="288">
        <v>2017</v>
      </c>
      <c r="J119" s="289">
        <v>2</v>
      </c>
      <c r="K119" s="290" t="s">
        <v>6962</v>
      </c>
      <c r="L119" s="299">
        <v>9980457988</v>
      </c>
      <c r="M119" s="292"/>
      <c r="N119" s="288"/>
      <c r="O119" s="319">
        <v>0.6633</v>
      </c>
      <c r="P119" s="295" t="s">
        <v>6213</v>
      </c>
      <c r="Q119" s="295" t="s">
        <v>6152</v>
      </c>
      <c r="R119" s="288"/>
      <c r="S119" s="288"/>
      <c r="T119" s="288"/>
      <c r="U119" s="288"/>
      <c r="V119" s="288"/>
      <c r="W119" s="288"/>
      <c r="X119" s="288"/>
      <c r="Y119" s="288"/>
      <c r="Z119" s="288"/>
      <c r="AA119" s="288"/>
      <c r="AB119" s="288"/>
      <c r="AC119" s="288"/>
      <c r="AD119" s="288"/>
      <c r="AE119" s="288" t="s">
        <v>6963</v>
      </c>
      <c r="AF119" s="296" t="s">
        <v>6964</v>
      </c>
      <c r="AG119" s="288" t="s">
        <v>6965</v>
      </c>
      <c r="AH119" s="288" t="s">
        <v>6966</v>
      </c>
      <c r="AI119" s="316" t="s">
        <v>6967</v>
      </c>
      <c r="AJ119" s="288" t="s">
        <v>5085</v>
      </c>
      <c r="AK119" s="288" t="s">
        <v>3834</v>
      </c>
      <c r="AL119" s="288" t="s">
        <v>1642</v>
      </c>
      <c r="AM119" s="297"/>
      <c r="AN119" s="297"/>
      <c r="AO119" s="297"/>
    </row>
    <row r="120" spans="1:41" ht="86.25" thickBot="1">
      <c r="A120" s="282">
        <v>62</v>
      </c>
      <c r="B120" s="210" t="s">
        <v>6145</v>
      </c>
      <c r="C120" s="283" t="s">
        <v>6968</v>
      </c>
      <c r="D120" s="284" t="s">
        <v>6969</v>
      </c>
      <c r="E120" s="284"/>
      <c r="F120" s="12" t="s">
        <v>1633</v>
      </c>
      <c r="G120" s="237" t="s">
        <v>6465</v>
      </c>
      <c r="H120" s="238" t="s">
        <v>6466</v>
      </c>
      <c r="I120" s="288">
        <v>2017</v>
      </c>
      <c r="J120" s="289">
        <v>2</v>
      </c>
      <c r="K120" s="290" t="s">
        <v>6970</v>
      </c>
      <c r="L120" s="299">
        <v>8351868898</v>
      </c>
      <c r="M120" s="288">
        <v>67</v>
      </c>
      <c r="N120" s="288" t="s">
        <v>50</v>
      </c>
      <c r="O120" s="288">
        <v>60</v>
      </c>
      <c r="P120" s="288" t="s">
        <v>49</v>
      </c>
      <c r="Q120" s="288" t="s">
        <v>50</v>
      </c>
      <c r="R120" s="288"/>
      <c r="S120" s="288"/>
      <c r="T120" s="288"/>
      <c r="U120" s="288"/>
      <c r="V120" s="288"/>
      <c r="W120" s="288"/>
      <c r="X120" s="288"/>
      <c r="Y120" s="288"/>
      <c r="Z120" s="288"/>
      <c r="AA120" s="288"/>
      <c r="AB120" s="288"/>
      <c r="AC120" s="288" t="s">
        <v>52</v>
      </c>
      <c r="AD120" s="288" t="s">
        <v>6469</v>
      </c>
      <c r="AE120" s="288" t="s">
        <v>6971</v>
      </c>
      <c r="AF120" s="317">
        <v>34627</v>
      </c>
      <c r="AG120" s="288" t="s">
        <v>6972</v>
      </c>
      <c r="AH120" s="288" t="s">
        <v>6973</v>
      </c>
      <c r="AI120" s="316">
        <v>9066109062</v>
      </c>
      <c r="AJ120" s="288"/>
      <c r="AK120" s="288"/>
      <c r="AL120" s="288" t="s">
        <v>1642</v>
      </c>
      <c r="AM120" s="297"/>
      <c r="AN120" s="297"/>
      <c r="AO120" s="297"/>
    </row>
    <row r="121" spans="1:41" ht="168.75" thickBot="1">
      <c r="A121" s="303"/>
      <c r="B121" s="210" t="s">
        <v>6145</v>
      </c>
      <c r="C121" s="304" t="s">
        <v>6974</v>
      </c>
      <c r="D121" s="305" t="s">
        <v>6975</v>
      </c>
      <c r="E121" s="305"/>
      <c r="F121" s="12" t="s">
        <v>1633</v>
      </c>
      <c r="G121" s="237" t="s">
        <v>6465</v>
      </c>
      <c r="H121" s="238" t="s">
        <v>6466</v>
      </c>
      <c r="I121" s="303" t="s">
        <v>1655</v>
      </c>
      <c r="J121" s="306">
        <v>2</v>
      </c>
      <c r="K121" s="307" t="s">
        <v>6976</v>
      </c>
      <c r="L121" s="308">
        <v>9538921012</v>
      </c>
      <c r="M121" s="303"/>
      <c r="N121" s="306"/>
      <c r="O121" s="310">
        <v>67.5</v>
      </c>
      <c r="P121" s="306"/>
      <c r="Q121" s="310" t="s">
        <v>6977</v>
      </c>
      <c r="R121" s="306" t="s">
        <v>51</v>
      </c>
      <c r="S121" s="306" t="s">
        <v>51</v>
      </c>
      <c r="T121" s="306" t="s">
        <v>51</v>
      </c>
      <c r="U121" s="306"/>
      <c r="V121" s="306"/>
      <c r="W121" s="306"/>
      <c r="X121" s="306"/>
      <c r="Y121" s="306"/>
      <c r="Z121" s="312"/>
      <c r="AA121" s="312"/>
      <c r="AB121" s="312"/>
      <c r="AC121" s="306"/>
      <c r="AD121" s="306"/>
      <c r="AE121" s="306" t="s">
        <v>6978</v>
      </c>
      <c r="AF121" s="313">
        <v>35861</v>
      </c>
      <c r="AG121" s="310" t="s">
        <v>6979</v>
      </c>
      <c r="AH121" s="310" t="s">
        <v>6980</v>
      </c>
      <c r="AI121" s="318">
        <v>9342769697</v>
      </c>
      <c r="AJ121" s="310" t="s">
        <v>6981</v>
      </c>
      <c r="AK121" s="310" t="s">
        <v>3834</v>
      </c>
      <c r="AL121" s="310" t="s">
        <v>1642</v>
      </c>
      <c r="AM121" s="314" t="s">
        <v>6247</v>
      </c>
      <c r="AN121" s="314" t="s">
        <v>6248</v>
      </c>
      <c r="AO121" s="314" t="s">
        <v>6249</v>
      </c>
    </row>
    <row r="122" spans="1:41" ht="86.25" thickBot="1">
      <c r="A122" s="282">
        <v>61</v>
      </c>
      <c r="B122" s="210" t="s">
        <v>6145</v>
      </c>
      <c r="C122" s="283" t="s">
        <v>6982</v>
      </c>
      <c r="D122" s="284" t="s">
        <v>6983</v>
      </c>
      <c r="E122" s="284"/>
      <c r="F122" s="12" t="s">
        <v>1633</v>
      </c>
      <c r="G122" s="237" t="s">
        <v>6465</v>
      </c>
      <c r="H122" s="238" t="s">
        <v>6466</v>
      </c>
      <c r="I122" s="288">
        <v>2017</v>
      </c>
      <c r="J122" s="289">
        <v>2</v>
      </c>
      <c r="K122" s="290" t="s">
        <v>6984</v>
      </c>
      <c r="L122" s="299">
        <v>9502518343</v>
      </c>
      <c r="M122" s="288"/>
      <c r="N122" s="288"/>
      <c r="O122" s="288"/>
      <c r="P122" s="288"/>
      <c r="Q122" s="288"/>
      <c r="R122" s="288"/>
      <c r="S122" s="288"/>
      <c r="T122" s="288"/>
      <c r="U122" s="288"/>
      <c r="V122" s="288"/>
      <c r="W122" s="288"/>
      <c r="X122" s="288"/>
      <c r="Y122" s="288"/>
      <c r="Z122" s="288"/>
      <c r="AA122" s="288"/>
      <c r="AB122" s="288"/>
      <c r="AC122" s="288"/>
      <c r="AD122" s="288" t="s">
        <v>6469</v>
      </c>
      <c r="AE122" s="288" t="s">
        <v>6985</v>
      </c>
      <c r="AF122" s="317">
        <v>36090</v>
      </c>
      <c r="AG122" s="288" t="s">
        <v>6986</v>
      </c>
      <c r="AH122" s="288" t="s">
        <v>6987</v>
      </c>
      <c r="AI122" s="315" t="s">
        <v>6988</v>
      </c>
      <c r="AJ122" s="288" t="s">
        <v>6989</v>
      </c>
      <c r="AK122" s="288" t="s">
        <v>3834</v>
      </c>
      <c r="AL122" s="288" t="s">
        <v>1642</v>
      </c>
      <c r="AM122" s="297"/>
      <c r="AN122" s="297"/>
      <c r="AO122" s="297"/>
    </row>
    <row r="123" spans="1:41" ht="86.25" thickBot="1">
      <c r="A123" s="282">
        <v>19</v>
      </c>
      <c r="B123" s="210" t="s">
        <v>6145</v>
      </c>
      <c r="C123" s="283" t="s">
        <v>6990</v>
      </c>
      <c r="D123" s="284" t="s">
        <v>6991</v>
      </c>
      <c r="E123" s="284"/>
      <c r="F123" s="12" t="s">
        <v>1633</v>
      </c>
      <c r="G123" s="237" t="s">
        <v>6465</v>
      </c>
      <c r="H123" s="238" t="s">
        <v>6466</v>
      </c>
      <c r="I123" s="288">
        <v>2017</v>
      </c>
      <c r="J123" s="289">
        <v>2</v>
      </c>
      <c r="K123" s="290" t="s">
        <v>6992</v>
      </c>
      <c r="L123" s="299">
        <v>9935090007</v>
      </c>
      <c r="M123" s="292">
        <v>72</v>
      </c>
      <c r="N123" s="320"/>
      <c r="O123" s="288"/>
      <c r="P123" s="295"/>
      <c r="Q123" s="295"/>
      <c r="R123" s="288"/>
      <c r="S123" s="288"/>
      <c r="T123" s="288"/>
      <c r="U123" s="288"/>
      <c r="V123" s="288"/>
      <c r="W123" s="288"/>
      <c r="X123" s="288"/>
      <c r="Y123" s="288"/>
      <c r="Z123" s="288"/>
      <c r="AA123" s="288"/>
      <c r="AB123" s="288"/>
      <c r="AC123" s="320"/>
      <c r="AD123" s="320"/>
      <c r="AE123" s="288"/>
      <c r="AF123" s="296">
        <v>35972</v>
      </c>
      <c r="AG123" s="288" t="s">
        <v>6993</v>
      </c>
      <c r="AH123" s="288" t="s">
        <v>6994</v>
      </c>
      <c r="AI123" s="315" t="s">
        <v>6995</v>
      </c>
      <c r="AJ123" s="288" t="s">
        <v>6996</v>
      </c>
      <c r="AK123" s="288" t="s">
        <v>3834</v>
      </c>
      <c r="AL123" s="288" t="s">
        <v>1642</v>
      </c>
      <c r="AM123" s="334"/>
      <c r="AN123" s="334"/>
      <c r="AO123" s="334"/>
    </row>
    <row r="124" spans="1:41" ht="86.25" thickBot="1">
      <c r="A124" s="282">
        <v>60</v>
      </c>
      <c r="B124" s="210" t="s">
        <v>6145</v>
      </c>
      <c r="C124" s="283" t="s">
        <v>6997</v>
      </c>
      <c r="D124" s="284" t="s">
        <v>6998</v>
      </c>
      <c r="E124" s="284"/>
      <c r="F124" s="12" t="s">
        <v>1633</v>
      </c>
      <c r="G124" s="237" t="s">
        <v>6465</v>
      </c>
      <c r="H124" s="238" t="s">
        <v>6466</v>
      </c>
      <c r="I124" s="288">
        <v>2017</v>
      </c>
      <c r="J124" s="289">
        <v>2</v>
      </c>
      <c r="K124" s="290" t="s">
        <v>6999</v>
      </c>
      <c r="L124" s="299">
        <v>9443888332</v>
      </c>
      <c r="M124" s="288">
        <v>79.5</v>
      </c>
      <c r="N124" s="320" t="s">
        <v>126</v>
      </c>
      <c r="O124" s="320">
        <v>66</v>
      </c>
      <c r="P124" s="320" t="s">
        <v>49</v>
      </c>
      <c r="Q124" s="288" t="s">
        <v>127</v>
      </c>
      <c r="R124" s="288"/>
      <c r="S124" s="288"/>
      <c r="T124" s="288"/>
      <c r="U124" s="288"/>
      <c r="V124" s="288"/>
      <c r="W124" s="288"/>
      <c r="X124" s="288"/>
      <c r="Y124" s="288"/>
      <c r="Z124" s="288"/>
      <c r="AA124" s="288"/>
      <c r="AB124" s="288"/>
      <c r="AC124" s="320" t="s">
        <v>6468</v>
      </c>
      <c r="AD124" s="320" t="s">
        <v>6469</v>
      </c>
      <c r="AE124" s="288" t="s">
        <v>7000</v>
      </c>
      <c r="AF124" s="317">
        <v>36386</v>
      </c>
      <c r="AG124" s="288" t="s">
        <v>7001</v>
      </c>
      <c r="AH124" s="288" t="s">
        <v>7002</v>
      </c>
      <c r="AI124" s="315" t="s">
        <v>7003</v>
      </c>
      <c r="AJ124" s="288" t="s">
        <v>7004</v>
      </c>
      <c r="AK124" s="288" t="s">
        <v>3834</v>
      </c>
      <c r="AL124" s="288" t="s">
        <v>1642</v>
      </c>
      <c r="AM124" s="297"/>
      <c r="AN124" s="297"/>
      <c r="AO124" s="297"/>
    </row>
    <row r="125" spans="1:41" ht="86.25" thickBot="1">
      <c r="A125" s="282">
        <v>59</v>
      </c>
      <c r="B125" s="210" t="s">
        <v>6145</v>
      </c>
      <c r="C125" s="283" t="s">
        <v>7005</v>
      </c>
      <c r="D125" s="284" t="s">
        <v>7006</v>
      </c>
      <c r="E125" s="284"/>
      <c r="F125" s="12" t="s">
        <v>1633</v>
      </c>
      <c r="G125" s="237" t="s">
        <v>6465</v>
      </c>
      <c r="H125" s="238" t="s">
        <v>6466</v>
      </c>
      <c r="I125" s="288">
        <v>2017</v>
      </c>
      <c r="J125" s="289">
        <v>2</v>
      </c>
      <c r="K125" s="290"/>
      <c r="L125" s="299">
        <v>94433511881</v>
      </c>
      <c r="M125" s="288">
        <v>75</v>
      </c>
      <c r="N125" s="288" t="s">
        <v>126</v>
      </c>
      <c r="O125" s="288">
        <v>70</v>
      </c>
      <c r="P125" s="288" t="s">
        <v>49</v>
      </c>
      <c r="Q125" s="288" t="s">
        <v>127</v>
      </c>
      <c r="R125" s="288"/>
      <c r="S125" s="288"/>
      <c r="T125" s="288"/>
      <c r="U125" s="288"/>
      <c r="V125" s="288"/>
      <c r="W125" s="288"/>
      <c r="X125" s="288"/>
      <c r="Y125" s="288"/>
      <c r="Z125" s="288"/>
      <c r="AA125" s="288"/>
      <c r="AB125" s="288"/>
      <c r="AC125" s="288" t="s">
        <v>52</v>
      </c>
      <c r="AD125" s="288" t="s">
        <v>6469</v>
      </c>
      <c r="AE125" s="288" t="s">
        <v>7007</v>
      </c>
      <c r="AF125" s="317">
        <v>36600</v>
      </c>
      <c r="AG125" s="288" t="s">
        <v>7008</v>
      </c>
      <c r="AH125" s="288" t="s">
        <v>7009</v>
      </c>
      <c r="AI125" s="315" t="s">
        <v>7010</v>
      </c>
      <c r="AJ125" s="288" t="s">
        <v>7011</v>
      </c>
      <c r="AK125" s="288" t="s">
        <v>3834</v>
      </c>
      <c r="AL125" s="288" t="s">
        <v>1642</v>
      </c>
      <c r="AM125" s="297"/>
      <c r="AN125" s="297"/>
      <c r="AO125" s="297"/>
    </row>
    <row r="126" spans="1:41" ht="86.25" thickBot="1">
      <c r="A126" s="282">
        <v>18</v>
      </c>
      <c r="B126" s="210" t="s">
        <v>6145</v>
      </c>
      <c r="C126" s="283" t="s">
        <v>7012</v>
      </c>
      <c r="D126" s="284" t="s">
        <v>7013</v>
      </c>
      <c r="E126" s="284"/>
      <c r="F126" s="12" t="s">
        <v>1633</v>
      </c>
      <c r="G126" s="237" t="s">
        <v>6465</v>
      </c>
      <c r="H126" s="238" t="s">
        <v>6466</v>
      </c>
      <c r="I126" s="288">
        <v>2017</v>
      </c>
      <c r="J126" s="289">
        <v>2</v>
      </c>
      <c r="K126" s="290" t="s">
        <v>7014</v>
      </c>
      <c r="L126" s="299">
        <v>7795193882</v>
      </c>
      <c r="M126" s="292">
        <v>74.33</v>
      </c>
      <c r="N126" s="320"/>
      <c r="O126" s="288"/>
      <c r="P126" s="295"/>
      <c r="Q126" s="295"/>
      <c r="R126" s="288"/>
      <c r="S126" s="288"/>
      <c r="T126" s="288"/>
      <c r="U126" s="288"/>
      <c r="V126" s="288"/>
      <c r="W126" s="288"/>
      <c r="X126" s="288"/>
      <c r="Y126" s="288"/>
      <c r="Z126" s="288"/>
      <c r="AA126" s="288"/>
      <c r="AB126" s="288"/>
      <c r="AC126" s="320"/>
      <c r="AD126" s="320"/>
      <c r="AE126" s="288" t="s">
        <v>7015</v>
      </c>
      <c r="AF126" s="296">
        <v>36167</v>
      </c>
      <c r="AG126" s="288" t="s">
        <v>7016</v>
      </c>
      <c r="AH126" s="288" t="s">
        <v>7017</v>
      </c>
      <c r="AI126" s="316" t="s">
        <v>7018</v>
      </c>
      <c r="AJ126" s="288"/>
      <c r="AK126" s="288" t="s">
        <v>3912</v>
      </c>
      <c r="AL126" s="288" t="s">
        <v>1642</v>
      </c>
      <c r="AM126" s="297"/>
      <c r="AN126" s="297"/>
      <c r="AO126" s="297"/>
    </row>
    <row r="127" spans="1:41" ht="86.25" thickBot="1">
      <c r="A127" s="282">
        <v>58</v>
      </c>
      <c r="B127" s="210" t="s">
        <v>6145</v>
      </c>
      <c r="C127" s="283" t="s">
        <v>7019</v>
      </c>
      <c r="D127" s="284" t="s">
        <v>7020</v>
      </c>
      <c r="E127" s="284"/>
      <c r="F127" s="12" t="s">
        <v>1633</v>
      </c>
      <c r="G127" s="237" t="s">
        <v>6465</v>
      </c>
      <c r="H127" s="238" t="s">
        <v>6466</v>
      </c>
      <c r="I127" s="288">
        <v>2017</v>
      </c>
      <c r="J127" s="289">
        <v>2</v>
      </c>
      <c r="K127" s="290" t="s">
        <v>7021</v>
      </c>
      <c r="L127" s="299">
        <v>8297291444</v>
      </c>
      <c r="M127" s="288">
        <v>80</v>
      </c>
      <c r="N127" s="288" t="s">
        <v>48</v>
      </c>
      <c r="O127" s="288">
        <v>74</v>
      </c>
      <c r="P127" s="288" t="s">
        <v>109</v>
      </c>
      <c r="Q127" s="288" t="s">
        <v>48</v>
      </c>
      <c r="R127" s="288"/>
      <c r="S127" s="288"/>
      <c r="T127" s="288"/>
      <c r="U127" s="288"/>
      <c r="V127" s="288"/>
      <c r="W127" s="288"/>
      <c r="X127" s="288"/>
      <c r="Y127" s="288"/>
      <c r="Z127" s="288"/>
      <c r="AA127" s="288"/>
      <c r="AB127" s="288"/>
      <c r="AC127" s="288" t="s">
        <v>52</v>
      </c>
      <c r="AD127" s="288" t="s">
        <v>6469</v>
      </c>
      <c r="AE127" s="288" t="s">
        <v>7022</v>
      </c>
      <c r="AF127" s="317">
        <v>36161</v>
      </c>
      <c r="AG127" s="288" t="s">
        <v>7023</v>
      </c>
      <c r="AH127" s="288" t="s">
        <v>7024</v>
      </c>
      <c r="AI127" s="316" t="s">
        <v>7025</v>
      </c>
      <c r="AJ127" s="288" t="s">
        <v>7026</v>
      </c>
      <c r="AK127" s="288" t="s">
        <v>3834</v>
      </c>
      <c r="AL127" s="288" t="s">
        <v>1642</v>
      </c>
      <c r="AM127" s="297"/>
      <c r="AN127" s="297"/>
      <c r="AO127" s="297"/>
    </row>
    <row r="128" spans="1:41" ht="156.75" thickBot="1">
      <c r="A128" s="303"/>
      <c r="B128" s="210" t="s">
        <v>6145</v>
      </c>
      <c r="C128" s="304" t="s">
        <v>7027</v>
      </c>
      <c r="D128" s="305" t="s">
        <v>7028</v>
      </c>
      <c r="E128" s="305"/>
      <c r="F128" s="12" t="s">
        <v>1633</v>
      </c>
      <c r="G128" s="237" t="s">
        <v>6465</v>
      </c>
      <c r="H128" s="238" t="s">
        <v>6466</v>
      </c>
      <c r="I128" s="303" t="s">
        <v>1655</v>
      </c>
      <c r="J128" s="306">
        <v>2</v>
      </c>
      <c r="K128" s="307" t="s">
        <v>7029</v>
      </c>
      <c r="L128" s="308"/>
      <c r="M128" s="303"/>
      <c r="N128" s="306"/>
      <c r="O128" s="310">
        <v>47</v>
      </c>
      <c r="P128" s="306"/>
      <c r="Q128" s="310" t="s">
        <v>6180</v>
      </c>
      <c r="R128" s="306" t="s">
        <v>51</v>
      </c>
      <c r="S128" s="306" t="s">
        <v>51</v>
      </c>
      <c r="T128" s="306" t="s">
        <v>51</v>
      </c>
      <c r="U128" s="306"/>
      <c r="V128" s="306"/>
      <c r="W128" s="306"/>
      <c r="X128" s="306"/>
      <c r="Y128" s="306"/>
      <c r="Z128" s="312"/>
      <c r="AA128" s="312"/>
      <c r="AB128" s="312"/>
      <c r="AC128" s="306"/>
      <c r="AD128" s="306"/>
      <c r="AE128" s="306" t="s">
        <v>7030</v>
      </c>
      <c r="AF128" s="313">
        <v>36369</v>
      </c>
      <c r="AG128" s="310" t="s">
        <v>7031</v>
      </c>
      <c r="AH128" s="310" t="s">
        <v>7032</v>
      </c>
      <c r="AI128" s="318">
        <v>9663322499</v>
      </c>
      <c r="AJ128" s="310" t="s">
        <v>7033</v>
      </c>
      <c r="AK128" s="310" t="s">
        <v>3834</v>
      </c>
      <c r="AL128" s="318" t="s">
        <v>1642</v>
      </c>
      <c r="AM128" s="314" t="s">
        <v>6247</v>
      </c>
      <c r="AN128" s="314" t="s">
        <v>6248</v>
      </c>
      <c r="AO128" s="314" t="s">
        <v>6249</v>
      </c>
    </row>
    <row r="129" spans="1:41" ht="86.25" thickBot="1">
      <c r="A129" s="282">
        <v>17</v>
      </c>
      <c r="B129" s="210" t="s">
        <v>6145</v>
      </c>
      <c r="C129" s="283" t="s">
        <v>7034</v>
      </c>
      <c r="D129" s="284" t="s">
        <v>7035</v>
      </c>
      <c r="E129" s="284"/>
      <c r="F129" s="12" t="s">
        <v>1633</v>
      </c>
      <c r="G129" s="237" t="s">
        <v>6465</v>
      </c>
      <c r="H129" s="238" t="s">
        <v>6466</v>
      </c>
      <c r="I129" s="288">
        <v>2017</v>
      </c>
      <c r="J129" s="289">
        <v>2</v>
      </c>
      <c r="K129" s="290"/>
      <c r="L129" s="299"/>
      <c r="M129" s="292"/>
      <c r="N129" s="288"/>
      <c r="O129" s="336">
        <v>0.66400000000000003</v>
      </c>
      <c r="P129" s="295"/>
      <c r="Q129" s="295" t="s">
        <v>7036</v>
      </c>
      <c r="R129" s="288"/>
      <c r="S129" s="288"/>
      <c r="T129" s="288"/>
      <c r="U129" s="288"/>
      <c r="V129" s="288"/>
      <c r="W129" s="288"/>
      <c r="X129" s="288"/>
      <c r="Y129" s="288"/>
      <c r="Z129" s="288"/>
      <c r="AA129" s="288"/>
      <c r="AB129" s="288"/>
      <c r="AC129" s="288"/>
      <c r="AD129" s="288"/>
      <c r="AE129" s="288" t="s">
        <v>7037</v>
      </c>
      <c r="AF129" s="296">
        <v>36042</v>
      </c>
      <c r="AG129" s="288" t="s">
        <v>7038</v>
      </c>
      <c r="AH129" s="288" t="s">
        <v>7039</v>
      </c>
      <c r="AI129" s="316">
        <v>966501003316</v>
      </c>
      <c r="AJ129" s="288"/>
      <c r="AK129" s="288" t="s">
        <v>3912</v>
      </c>
      <c r="AL129" s="288" t="s">
        <v>6595</v>
      </c>
      <c r="AM129" s="297"/>
      <c r="AN129" s="297"/>
      <c r="AO129" s="297"/>
    </row>
    <row r="130" spans="1:41" ht="86.25" thickBot="1">
      <c r="A130" s="282">
        <v>16</v>
      </c>
      <c r="B130" s="210" t="s">
        <v>6145</v>
      </c>
      <c r="C130" s="283" t="s">
        <v>7040</v>
      </c>
      <c r="D130" s="284" t="s">
        <v>7041</v>
      </c>
      <c r="E130" s="284"/>
      <c r="F130" s="12" t="s">
        <v>1633</v>
      </c>
      <c r="G130" s="237" t="s">
        <v>6465</v>
      </c>
      <c r="H130" s="238" t="s">
        <v>6466</v>
      </c>
      <c r="I130" s="288">
        <v>2017</v>
      </c>
      <c r="J130" s="289">
        <v>2</v>
      </c>
      <c r="K130" s="290"/>
      <c r="L130" s="299"/>
      <c r="M130" s="292"/>
      <c r="N130" s="288"/>
      <c r="O130" s="293">
        <v>0.79400000000000004</v>
      </c>
      <c r="P130" s="295"/>
      <c r="Q130" s="295"/>
      <c r="R130" s="288"/>
      <c r="S130" s="288"/>
      <c r="T130" s="288"/>
      <c r="U130" s="288"/>
      <c r="V130" s="288"/>
      <c r="W130" s="288"/>
      <c r="X130" s="288"/>
      <c r="Y130" s="288"/>
      <c r="Z130" s="288"/>
      <c r="AA130" s="288"/>
      <c r="AB130" s="288"/>
      <c r="AC130" s="288"/>
      <c r="AD130" s="288"/>
      <c r="AE130" s="288"/>
      <c r="AF130" s="296">
        <v>36390</v>
      </c>
      <c r="AG130" s="288"/>
      <c r="AH130" s="288"/>
      <c r="AI130" s="315"/>
      <c r="AJ130" s="288"/>
      <c r="AK130" s="288"/>
      <c r="AL130" s="288" t="s">
        <v>6595</v>
      </c>
      <c r="AM130" s="334"/>
      <c r="AN130" s="334"/>
      <c r="AO130" s="334"/>
    </row>
    <row r="131" spans="1:41" ht="86.25" thickBot="1">
      <c r="A131" s="282">
        <v>15</v>
      </c>
      <c r="B131" s="210" t="s">
        <v>6145</v>
      </c>
      <c r="C131" s="283" t="s">
        <v>7042</v>
      </c>
      <c r="D131" s="284" t="s">
        <v>7043</v>
      </c>
      <c r="E131" s="284"/>
      <c r="F131" s="12" t="s">
        <v>1633</v>
      </c>
      <c r="G131" s="237" t="s">
        <v>6465</v>
      </c>
      <c r="H131" s="238" t="s">
        <v>6466</v>
      </c>
      <c r="I131" s="288">
        <v>2017</v>
      </c>
      <c r="J131" s="289">
        <v>2</v>
      </c>
      <c r="K131" s="290" t="s">
        <v>7044</v>
      </c>
      <c r="L131" s="299">
        <v>8197632648</v>
      </c>
      <c r="M131" s="292"/>
      <c r="N131" s="288"/>
      <c r="O131" s="293">
        <v>0.73660000000000003</v>
      </c>
      <c r="P131" s="295" t="s">
        <v>6213</v>
      </c>
      <c r="Q131" s="295" t="s">
        <v>6152</v>
      </c>
      <c r="R131" s="288"/>
      <c r="S131" s="288"/>
      <c r="T131" s="288"/>
      <c r="U131" s="288"/>
      <c r="V131" s="288"/>
      <c r="W131" s="288"/>
      <c r="X131" s="288"/>
      <c r="Y131" s="288"/>
      <c r="Z131" s="288"/>
      <c r="AA131" s="288"/>
      <c r="AB131" s="288"/>
      <c r="AC131" s="288"/>
      <c r="AD131" s="288"/>
      <c r="AE131" s="288" t="s">
        <v>7045</v>
      </c>
      <c r="AF131" s="296">
        <v>36272</v>
      </c>
      <c r="AG131" s="288" t="s">
        <v>7046</v>
      </c>
      <c r="AH131" s="288" t="s">
        <v>7047</v>
      </c>
      <c r="AI131" s="315" t="s">
        <v>7048</v>
      </c>
      <c r="AJ131" s="288" t="s">
        <v>7049</v>
      </c>
      <c r="AK131" s="288" t="s">
        <v>3834</v>
      </c>
      <c r="AL131" s="288" t="s">
        <v>1642</v>
      </c>
      <c r="AM131" s="297"/>
      <c r="AN131" s="297"/>
      <c r="AO131" s="297"/>
    </row>
    <row r="132" spans="1:41" ht="86.25" thickBot="1">
      <c r="A132" s="282">
        <v>95</v>
      </c>
      <c r="B132" s="210" t="s">
        <v>6145</v>
      </c>
      <c r="C132" s="337" t="s">
        <v>7050</v>
      </c>
      <c r="D132" s="288" t="s">
        <v>7051</v>
      </c>
      <c r="E132" s="288"/>
      <c r="F132" s="12" t="s">
        <v>1633</v>
      </c>
      <c r="G132" s="237" t="s">
        <v>6465</v>
      </c>
      <c r="H132" s="238" t="s">
        <v>6466</v>
      </c>
      <c r="I132" s="288">
        <v>2017</v>
      </c>
      <c r="J132" s="289">
        <v>2</v>
      </c>
      <c r="K132" s="331" t="s">
        <v>7052</v>
      </c>
      <c r="L132" s="289">
        <v>8197632648</v>
      </c>
      <c r="M132" s="288"/>
      <c r="N132" s="288"/>
      <c r="O132" s="288"/>
      <c r="P132" s="288"/>
      <c r="Q132" s="288"/>
      <c r="R132" s="288"/>
      <c r="S132" s="288"/>
      <c r="T132" s="288"/>
      <c r="U132" s="288"/>
      <c r="V132" s="288"/>
      <c r="W132" s="288"/>
      <c r="X132" s="288"/>
      <c r="Y132" s="288"/>
      <c r="Z132" s="288"/>
      <c r="AA132" s="288"/>
      <c r="AB132" s="288"/>
      <c r="AC132" s="288"/>
      <c r="AD132" s="288"/>
      <c r="AE132" s="288"/>
      <c r="AF132" s="317"/>
      <c r="AG132" s="288"/>
      <c r="AH132" s="288"/>
      <c r="AI132" s="315"/>
      <c r="AJ132" s="288"/>
      <c r="AK132" s="288"/>
      <c r="AL132" s="315"/>
      <c r="AM132" s="297"/>
      <c r="AN132" s="297"/>
      <c r="AO132" s="297"/>
    </row>
    <row r="133" spans="1:41" ht="156.75" thickBot="1">
      <c r="A133" s="303"/>
      <c r="B133" s="210" t="s">
        <v>6145</v>
      </c>
      <c r="C133" s="304" t="s">
        <v>7053</v>
      </c>
      <c r="D133" s="305" t="s">
        <v>7054</v>
      </c>
      <c r="E133" s="305"/>
      <c r="F133" s="12" t="s">
        <v>1633</v>
      </c>
      <c r="G133" s="237" t="s">
        <v>6465</v>
      </c>
      <c r="H133" s="238" t="s">
        <v>6466</v>
      </c>
      <c r="I133" s="303" t="s">
        <v>1655</v>
      </c>
      <c r="J133" s="306">
        <v>2</v>
      </c>
      <c r="K133" s="307" t="s">
        <v>7055</v>
      </c>
      <c r="L133" s="308">
        <v>8951414018</v>
      </c>
      <c r="M133" s="303"/>
      <c r="N133" s="306"/>
      <c r="O133" s="310">
        <v>61</v>
      </c>
      <c r="P133" s="306"/>
      <c r="Q133" s="310" t="s">
        <v>6180</v>
      </c>
      <c r="R133" s="306" t="s">
        <v>51</v>
      </c>
      <c r="S133" s="306" t="s">
        <v>51</v>
      </c>
      <c r="T133" s="306" t="s">
        <v>51</v>
      </c>
      <c r="U133" s="306"/>
      <c r="V133" s="306"/>
      <c r="W133" s="306"/>
      <c r="X133" s="306"/>
      <c r="Y133" s="306"/>
      <c r="Z133" s="312"/>
      <c r="AA133" s="312"/>
      <c r="AB133" s="312"/>
      <c r="AC133" s="306"/>
      <c r="AD133" s="306"/>
      <c r="AE133" s="306" t="s">
        <v>7056</v>
      </c>
      <c r="AF133" s="313">
        <v>35807</v>
      </c>
      <c r="AG133" s="310" t="s">
        <v>7057</v>
      </c>
      <c r="AH133" s="310" t="s">
        <v>7058</v>
      </c>
      <c r="AI133" s="318">
        <v>9060696496</v>
      </c>
      <c r="AJ133" s="310" t="s">
        <v>169</v>
      </c>
      <c r="AK133" s="310" t="s">
        <v>3834</v>
      </c>
      <c r="AL133" s="318" t="s">
        <v>1642</v>
      </c>
      <c r="AM133" s="314" t="s">
        <v>6247</v>
      </c>
      <c r="AN133" s="314" t="s">
        <v>6248</v>
      </c>
      <c r="AO133" s="314" t="s">
        <v>6249</v>
      </c>
    </row>
    <row r="134" spans="1:41" ht="144.75" thickBot="1">
      <c r="A134" s="303"/>
      <c r="B134" s="210" t="s">
        <v>6145</v>
      </c>
      <c r="C134" s="304" t="s">
        <v>7059</v>
      </c>
      <c r="D134" s="305" t="s">
        <v>7060</v>
      </c>
      <c r="E134" s="305"/>
      <c r="F134" s="12" t="s">
        <v>1633</v>
      </c>
      <c r="G134" s="237" t="s">
        <v>6465</v>
      </c>
      <c r="H134" s="238" t="s">
        <v>6466</v>
      </c>
      <c r="I134" s="303" t="s">
        <v>1655</v>
      </c>
      <c r="J134" s="306">
        <v>2</v>
      </c>
      <c r="K134" s="307" t="s">
        <v>7061</v>
      </c>
      <c r="L134" s="308">
        <v>7204281428</v>
      </c>
      <c r="M134" s="303"/>
      <c r="N134" s="306"/>
      <c r="O134" s="310">
        <v>54</v>
      </c>
      <c r="P134" s="306"/>
      <c r="Q134" s="310" t="s">
        <v>6180</v>
      </c>
      <c r="R134" s="306" t="s">
        <v>51</v>
      </c>
      <c r="S134" s="306" t="s">
        <v>51</v>
      </c>
      <c r="T134" s="306" t="s">
        <v>51</v>
      </c>
      <c r="U134" s="306"/>
      <c r="V134" s="306"/>
      <c r="W134" s="306"/>
      <c r="X134" s="306"/>
      <c r="Y134" s="306"/>
      <c r="Z134" s="312"/>
      <c r="AA134" s="312"/>
      <c r="AB134" s="312"/>
      <c r="AC134" s="306"/>
      <c r="AD134" s="306"/>
      <c r="AE134" s="306" t="s">
        <v>7062</v>
      </c>
      <c r="AF134" s="313">
        <v>35672</v>
      </c>
      <c r="AG134" s="310" t="s">
        <v>7063</v>
      </c>
      <c r="AH134" s="310" t="s">
        <v>7064</v>
      </c>
      <c r="AI134" s="318">
        <v>9036539044</v>
      </c>
      <c r="AJ134" s="310" t="s">
        <v>5826</v>
      </c>
      <c r="AK134" s="310" t="s">
        <v>3834</v>
      </c>
      <c r="AL134" s="318" t="s">
        <v>1642</v>
      </c>
      <c r="AM134" s="314" t="s">
        <v>6247</v>
      </c>
      <c r="AN134" s="314" t="s">
        <v>6248</v>
      </c>
      <c r="AO134" s="314" t="s">
        <v>6249</v>
      </c>
    </row>
    <row r="135" spans="1:41" ht="86.25" thickBot="1">
      <c r="A135" s="282">
        <v>14</v>
      </c>
      <c r="B135" s="210" t="s">
        <v>6145</v>
      </c>
      <c r="C135" s="283" t="s">
        <v>7065</v>
      </c>
      <c r="D135" s="284" t="s">
        <v>7066</v>
      </c>
      <c r="E135" s="284"/>
      <c r="F135" s="12" t="s">
        <v>1633</v>
      </c>
      <c r="G135" s="237" t="s">
        <v>6465</v>
      </c>
      <c r="H135" s="238" t="s">
        <v>6466</v>
      </c>
      <c r="I135" s="288">
        <v>2017</v>
      </c>
      <c r="J135" s="289">
        <v>2</v>
      </c>
      <c r="K135" s="290" t="s">
        <v>7067</v>
      </c>
      <c r="L135" s="299">
        <v>9497006677</v>
      </c>
      <c r="M135" s="292"/>
      <c r="N135" s="288"/>
      <c r="O135" s="319">
        <v>0.57999999999999996</v>
      </c>
      <c r="P135" s="295"/>
      <c r="Q135" s="295" t="s">
        <v>7068</v>
      </c>
      <c r="R135" s="288"/>
      <c r="S135" s="288"/>
      <c r="T135" s="288"/>
      <c r="U135" s="288"/>
      <c r="V135" s="288"/>
      <c r="W135" s="288"/>
      <c r="X135" s="288"/>
      <c r="Y135" s="288"/>
      <c r="Z135" s="288"/>
      <c r="AA135" s="288"/>
      <c r="AB135" s="288"/>
      <c r="AC135" s="288"/>
      <c r="AD135" s="288"/>
      <c r="AE135" s="288" t="s">
        <v>7069</v>
      </c>
      <c r="AF135" s="296">
        <v>35826</v>
      </c>
      <c r="AG135" s="288" t="s">
        <v>7070</v>
      </c>
      <c r="AH135" s="288" t="s">
        <v>7071</v>
      </c>
      <c r="AI135" s="315">
        <v>9497006677</v>
      </c>
      <c r="AJ135" s="288"/>
      <c r="AK135" s="288" t="s">
        <v>3912</v>
      </c>
      <c r="AL135" s="315" t="s">
        <v>1642</v>
      </c>
      <c r="AM135" s="297"/>
      <c r="AN135" s="297"/>
      <c r="AO135" s="297"/>
    </row>
    <row r="136" spans="1:41" ht="86.25" thickBot="1">
      <c r="A136" s="282">
        <v>13</v>
      </c>
      <c r="B136" s="210" t="s">
        <v>6145</v>
      </c>
      <c r="C136" s="283" t="s">
        <v>7072</v>
      </c>
      <c r="D136" s="284" t="s">
        <v>7073</v>
      </c>
      <c r="E136" s="284"/>
      <c r="F136" s="12" t="s">
        <v>1633</v>
      </c>
      <c r="G136" s="237" t="s">
        <v>6465</v>
      </c>
      <c r="H136" s="238" t="s">
        <v>6466</v>
      </c>
      <c r="I136" s="288">
        <v>2017</v>
      </c>
      <c r="J136" s="289">
        <v>2</v>
      </c>
      <c r="K136" s="290" t="s">
        <v>7074</v>
      </c>
      <c r="L136" s="299">
        <v>9482871725</v>
      </c>
      <c r="M136" s="292">
        <v>77.12</v>
      </c>
      <c r="N136" s="288"/>
      <c r="O136" s="288"/>
      <c r="P136" s="295"/>
      <c r="Q136" s="295"/>
      <c r="R136" s="288"/>
      <c r="S136" s="288"/>
      <c r="T136" s="288"/>
      <c r="U136" s="288"/>
      <c r="V136" s="288"/>
      <c r="W136" s="288"/>
      <c r="X136" s="288"/>
      <c r="Y136" s="288"/>
      <c r="Z136" s="288"/>
      <c r="AA136" s="288"/>
      <c r="AB136" s="288"/>
      <c r="AC136" s="288"/>
      <c r="AD136" s="288"/>
      <c r="AE136" s="288"/>
      <c r="AF136" s="296">
        <v>36407</v>
      </c>
      <c r="AG136" s="288" t="s">
        <v>7075</v>
      </c>
      <c r="AH136" s="288" t="s">
        <v>7076</v>
      </c>
      <c r="AI136" s="315" t="s">
        <v>7077</v>
      </c>
      <c r="AJ136" s="288" t="s">
        <v>4030</v>
      </c>
      <c r="AK136" s="288" t="s">
        <v>3912</v>
      </c>
      <c r="AL136" s="315" t="s">
        <v>1642</v>
      </c>
      <c r="AM136" s="334"/>
      <c r="AN136" s="334"/>
      <c r="AO136" s="334"/>
    </row>
    <row r="137" spans="1:41" ht="86.25" thickBot="1">
      <c r="A137" s="282">
        <v>106</v>
      </c>
      <c r="B137" s="210" t="s">
        <v>6145</v>
      </c>
      <c r="C137" s="301" t="s">
        <v>7078</v>
      </c>
      <c r="D137" s="288" t="s">
        <v>7079</v>
      </c>
      <c r="E137" s="288"/>
      <c r="F137" s="12" t="s">
        <v>1633</v>
      </c>
      <c r="G137" s="237" t="s">
        <v>6465</v>
      </c>
      <c r="H137" s="238" t="s">
        <v>6466</v>
      </c>
      <c r="I137" s="288">
        <v>2017</v>
      </c>
      <c r="J137" s="289">
        <v>2</v>
      </c>
      <c r="K137" s="302" t="s">
        <v>7080</v>
      </c>
      <c r="L137" s="289">
        <v>9343619079</v>
      </c>
      <c r="M137" s="288"/>
      <c r="N137" s="288"/>
      <c r="O137" s="288"/>
      <c r="P137" s="288"/>
      <c r="Q137" s="288"/>
      <c r="R137" s="288"/>
      <c r="S137" s="288"/>
      <c r="T137" s="288"/>
      <c r="U137" s="288"/>
      <c r="V137" s="288"/>
      <c r="W137" s="288"/>
      <c r="X137" s="288"/>
      <c r="Y137" s="288"/>
      <c r="Z137" s="288"/>
      <c r="AA137" s="288"/>
      <c r="AB137" s="288"/>
      <c r="AC137" s="288"/>
      <c r="AD137" s="288"/>
      <c r="AE137" s="288"/>
      <c r="AF137" s="317"/>
      <c r="AG137" s="288"/>
      <c r="AH137" s="288"/>
      <c r="AI137" s="315"/>
      <c r="AJ137" s="288"/>
      <c r="AK137" s="288"/>
      <c r="AL137" s="315"/>
      <c r="AM137" s="297"/>
      <c r="AN137" s="297"/>
      <c r="AO137" s="297"/>
    </row>
    <row r="138" spans="1:41" ht="86.25" thickBot="1">
      <c r="A138" s="282">
        <v>12</v>
      </c>
      <c r="B138" s="210" t="s">
        <v>6145</v>
      </c>
      <c r="C138" s="283" t="s">
        <v>7081</v>
      </c>
      <c r="D138" s="284" t="s">
        <v>7082</v>
      </c>
      <c r="E138" s="284"/>
      <c r="F138" s="12" t="s">
        <v>1633</v>
      </c>
      <c r="G138" s="237" t="s">
        <v>6465</v>
      </c>
      <c r="H138" s="238" t="s">
        <v>6466</v>
      </c>
      <c r="I138" s="288">
        <v>2017</v>
      </c>
      <c r="J138" s="289">
        <v>2</v>
      </c>
      <c r="K138" s="290" t="s">
        <v>7083</v>
      </c>
      <c r="L138" s="299">
        <v>9496173247</v>
      </c>
      <c r="M138" s="292">
        <v>76</v>
      </c>
      <c r="N138" s="288"/>
      <c r="O138" s="293">
        <v>0.65800000000000003</v>
      </c>
      <c r="P138" s="295"/>
      <c r="Q138" s="295" t="s">
        <v>7084</v>
      </c>
      <c r="R138" s="288"/>
      <c r="S138" s="288"/>
      <c r="T138" s="288"/>
      <c r="U138" s="288"/>
      <c r="V138" s="288"/>
      <c r="W138" s="288"/>
      <c r="X138" s="288"/>
      <c r="Y138" s="288"/>
      <c r="Z138" s="288"/>
      <c r="AA138" s="288"/>
      <c r="AB138" s="288"/>
      <c r="AC138" s="288"/>
      <c r="AD138" s="288"/>
      <c r="AE138" s="288" t="s">
        <v>7085</v>
      </c>
      <c r="AF138" s="296">
        <v>36472</v>
      </c>
      <c r="AG138" s="288" t="s">
        <v>7086</v>
      </c>
      <c r="AH138" s="288" t="s">
        <v>7087</v>
      </c>
      <c r="AI138" s="315" t="s">
        <v>7088</v>
      </c>
      <c r="AJ138" s="288"/>
      <c r="AK138" s="288" t="s">
        <v>3834</v>
      </c>
      <c r="AL138" s="315" t="s">
        <v>6264</v>
      </c>
      <c r="AM138" s="297"/>
      <c r="AN138" s="297"/>
      <c r="AO138" s="297"/>
    </row>
    <row r="139" spans="1:41" ht="86.25" thickBot="1">
      <c r="A139" s="282">
        <v>57</v>
      </c>
      <c r="B139" s="210" t="s">
        <v>6145</v>
      </c>
      <c r="C139" s="283" t="s">
        <v>7089</v>
      </c>
      <c r="D139" s="284" t="s">
        <v>7090</v>
      </c>
      <c r="E139" s="284"/>
      <c r="F139" s="12" t="s">
        <v>1633</v>
      </c>
      <c r="G139" s="237" t="s">
        <v>6465</v>
      </c>
      <c r="H139" s="238" t="s">
        <v>6466</v>
      </c>
      <c r="I139" s="288">
        <v>2017</v>
      </c>
      <c r="J139" s="289">
        <v>2</v>
      </c>
      <c r="K139" s="290" t="s">
        <v>7091</v>
      </c>
      <c r="L139" s="299">
        <v>9882277268</v>
      </c>
      <c r="M139" s="288">
        <v>75.7</v>
      </c>
      <c r="N139" s="288" t="s">
        <v>50</v>
      </c>
      <c r="O139" s="288">
        <v>65</v>
      </c>
      <c r="P139" s="288" t="s">
        <v>49</v>
      </c>
      <c r="Q139" s="288" t="s">
        <v>50</v>
      </c>
      <c r="R139" s="288"/>
      <c r="S139" s="288"/>
      <c r="T139" s="288"/>
      <c r="U139" s="288"/>
      <c r="V139" s="288"/>
      <c r="W139" s="288"/>
      <c r="X139" s="288"/>
      <c r="Y139" s="288"/>
      <c r="Z139" s="288"/>
      <c r="AA139" s="288"/>
      <c r="AB139" s="288"/>
      <c r="AC139" s="288" t="s">
        <v>52</v>
      </c>
      <c r="AD139" s="288" t="s">
        <v>6469</v>
      </c>
      <c r="AE139" s="288" t="s">
        <v>6971</v>
      </c>
      <c r="AF139" s="296">
        <v>34293</v>
      </c>
      <c r="AG139" s="288" t="s">
        <v>7092</v>
      </c>
      <c r="AH139" s="288" t="s">
        <v>7093</v>
      </c>
      <c r="AI139" s="315">
        <v>9066109062</v>
      </c>
      <c r="AJ139" s="288"/>
      <c r="AK139" s="288"/>
      <c r="AL139" s="315" t="s">
        <v>1642</v>
      </c>
      <c r="AM139" s="297"/>
      <c r="AN139" s="297"/>
      <c r="AO139" s="297"/>
    </row>
    <row r="140" spans="1:41" ht="144.75" thickBot="1">
      <c r="A140" s="303"/>
      <c r="B140" s="210" t="s">
        <v>6145</v>
      </c>
      <c r="C140" s="304" t="s">
        <v>7094</v>
      </c>
      <c r="D140" s="305" t="s">
        <v>7095</v>
      </c>
      <c r="E140" s="305"/>
      <c r="F140" s="12" t="s">
        <v>1633</v>
      </c>
      <c r="G140" s="237" t="s">
        <v>6465</v>
      </c>
      <c r="H140" s="238" t="s">
        <v>6466</v>
      </c>
      <c r="I140" s="303" t="s">
        <v>1655</v>
      </c>
      <c r="J140" s="306">
        <v>2</v>
      </c>
      <c r="K140" s="307" t="s">
        <v>7096</v>
      </c>
      <c r="L140" s="308"/>
      <c r="M140" s="303"/>
      <c r="N140" s="306"/>
      <c r="O140" s="310">
        <v>77</v>
      </c>
      <c r="P140" s="306"/>
      <c r="Q140" s="310" t="s">
        <v>7097</v>
      </c>
      <c r="R140" s="306" t="s">
        <v>51</v>
      </c>
      <c r="S140" s="306" t="s">
        <v>51</v>
      </c>
      <c r="T140" s="306" t="s">
        <v>51</v>
      </c>
      <c r="U140" s="306"/>
      <c r="V140" s="306"/>
      <c r="W140" s="306"/>
      <c r="X140" s="306"/>
      <c r="Y140" s="306"/>
      <c r="Z140" s="312"/>
      <c r="AA140" s="312"/>
      <c r="AB140" s="312"/>
      <c r="AC140" s="306"/>
      <c r="AD140" s="306"/>
      <c r="AE140" s="306" t="s">
        <v>7098</v>
      </c>
      <c r="AF140" s="313">
        <v>32333</v>
      </c>
      <c r="AG140" s="310" t="s">
        <v>7099</v>
      </c>
      <c r="AH140" s="310" t="s">
        <v>7100</v>
      </c>
      <c r="AI140" s="318">
        <v>7838717123</v>
      </c>
      <c r="AJ140" s="310" t="s">
        <v>6900</v>
      </c>
      <c r="AK140" s="310" t="s">
        <v>51</v>
      </c>
      <c r="AL140" s="318" t="s">
        <v>7101</v>
      </c>
      <c r="AM140" s="314" t="s">
        <v>6247</v>
      </c>
      <c r="AN140" s="314" t="s">
        <v>6248</v>
      </c>
      <c r="AO140" s="314" t="s">
        <v>6249</v>
      </c>
    </row>
    <row r="141" spans="1:41" ht="86.25" thickBot="1">
      <c r="A141" s="282">
        <v>11</v>
      </c>
      <c r="B141" s="210" t="s">
        <v>6145</v>
      </c>
      <c r="C141" s="283" t="s">
        <v>7102</v>
      </c>
      <c r="D141" s="284" t="s">
        <v>7103</v>
      </c>
      <c r="E141" s="284"/>
      <c r="F141" s="12" t="s">
        <v>1633</v>
      </c>
      <c r="G141" s="237" t="s">
        <v>6465</v>
      </c>
      <c r="H141" s="238" t="s">
        <v>6466</v>
      </c>
      <c r="I141" s="288">
        <v>2017</v>
      </c>
      <c r="J141" s="289">
        <v>2</v>
      </c>
      <c r="K141" s="290" t="s">
        <v>7104</v>
      </c>
      <c r="L141" s="299">
        <v>9611526196</v>
      </c>
      <c r="M141" s="292">
        <v>72.8</v>
      </c>
      <c r="N141" s="288"/>
      <c r="O141" s="293">
        <v>0.70830000000000004</v>
      </c>
      <c r="P141" s="295" t="s">
        <v>6151</v>
      </c>
      <c r="Q141" s="295" t="s">
        <v>6152</v>
      </c>
      <c r="R141" s="288"/>
      <c r="S141" s="288"/>
      <c r="T141" s="288"/>
      <c r="U141" s="288"/>
      <c r="V141" s="288"/>
      <c r="W141" s="288"/>
      <c r="X141" s="288"/>
      <c r="Y141" s="288"/>
      <c r="Z141" s="288"/>
      <c r="AA141" s="288"/>
      <c r="AB141" s="288"/>
      <c r="AC141" s="288"/>
      <c r="AD141" s="288"/>
      <c r="AE141" s="288" t="s">
        <v>7105</v>
      </c>
      <c r="AF141" s="296">
        <v>36118</v>
      </c>
      <c r="AG141" s="288" t="s">
        <v>7106</v>
      </c>
      <c r="AH141" s="288" t="s">
        <v>7107</v>
      </c>
      <c r="AI141" s="315" t="s">
        <v>7108</v>
      </c>
      <c r="AJ141" s="288" t="s">
        <v>7109</v>
      </c>
      <c r="AK141" s="288" t="s">
        <v>6924</v>
      </c>
      <c r="AL141" s="315" t="s">
        <v>1642</v>
      </c>
      <c r="AM141" s="297"/>
      <c r="AN141" s="297"/>
      <c r="AO141" s="297"/>
    </row>
    <row r="142" spans="1:41" ht="86.25" thickBot="1">
      <c r="A142" s="282">
        <v>10</v>
      </c>
      <c r="B142" s="210" t="s">
        <v>6145</v>
      </c>
      <c r="C142" s="301" t="s">
        <v>7110</v>
      </c>
      <c r="D142" s="284" t="s">
        <v>7111</v>
      </c>
      <c r="E142" s="284"/>
      <c r="F142" s="12" t="s">
        <v>1633</v>
      </c>
      <c r="G142" s="237" t="s">
        <v>6465</v>
      </c>
      <c r="H142" s="238" t="s">
        <v>6466</v>
      </c>
      <c r="I142" s="288">
        <v>2017</v>
      </c>
      <c r="J142" s="289">
        <v>2</v>
      </c>
      <c r="K142" s="290" t="s">
        <v>7112</v>
      </c>
      <c r="L142" s="299">
        <v>9972820698</v>
      </c>
      <c r="M142" s="292">
        <v>91</v>
      </c>
      <c r="N142" s="288"/>
      <c r="O142" s="293">
        <v>0.71</v>
      </c>
      <c r="P142" s="295"/>
      <c r="Q142" s="294" t="s">
        <v>6320</v>
      </c>
      <c r="R142" s="288"/>
      <c r="S142" s="288"/>
      <c r="T142" s="288"/>
      <c r="U142" s="288"/>
      <c r="V142" s="288"/>
      <c r="W142" s="288"/>
      <c r="X142" s="288"/>
      <c r="Y142" s="288"/>
      <c r="Z142" s="288"/>
      <c r="AA142" s="288"/>
      <c r="AB142" s="288"/>
      <c r="AC142" s="288"/>
      <c r="AD142" s="288"/>
      <c r="AE142" s="288" t="s">
        <v>7113</v>
      </c>
      <c r="AF142" s="296">
        <v>35961</v>
      </c>
      <c r="AG142" s="288" t="s">
        <v>7114</v>
      </c>
      <c r="AH142" s="288" t="s">
        <v>7115</v>
      </c>
      <c r="AI142" s="315" t="s">
        <v>7116</v>
      </c>
      <c r="AJ142" s="288" t="s">
        <v>3939</v>
      </c>
      <c r="AK142" s="288" t="s">
        <v>3834</v>
      </c>
      <c r="AL142" s="315" t="s">
        <v>1642</v>
      </c>
      <c r="AM142" s="297"/>
      <c r="AN142" s="297"/>
      <c r="AO142" s="297"/>
    </row>
    <row r="143" spans="1:41" ht="86.25" thickBot="1">
      <c r="A143" s="282">
        <v>91</v>
      </c>
      <c r="B143" s="210" t="s">
        <v>6145</v>
      </c>
      <c r="C143" s="283" t="s">
        <v>7117</v>
      </c>
      <c r="D143" s="284" t="s">
        <v>7118</v>
      </c>
      <c r="E143" s="284"/>
      <c r="F143" s="12" t="s">
        <v>1633</v>
      </c>
      <c r="G143" s="237" t="s">
        <v>6465</v>
      </c>
      <c r="H143" s="238" t="s">
        <v>6466</v>
      </c>
      <c r="I143" s="288">
        <v>2017</v>
      </c>
      <c r="J143" s="289">
        <v>2</v>
      </c>
      <c r="K143" s="290" t="s">
        <v>7119</v>
      </c>
      <c r="L143" s="299">
        <v>9972052672</v>
      </c>
      <c r="M143" s="288"/>
      <c r="N143" s="288"/>
      <c r="O143" s="288"/>
      <c r="P143" s="288"/>
      <c r="Q143" s="288"/>
      <c r="R143" s="288"/>
      <c r="S143" s="288"/>
      <c r="T143" s="288"/>
      <c r="U143" s="288"/>
      <c r="V143" s="288"/>
      <c r="W143" s="288"/>
      <c r="X143" s="288"/>
      <c r="Y143" s="288"/>
      <c r="Z143" s="288"/>
      <c r="AA143" s="288"/>
      <c r="AB143" s="288"/>
      <c r="AC143" s="288"/>
      <c r="AD143" s="288"/>
      <c r="AE143" s="288" t="s">
        <v>7120</v>
      </c>
      <c r="AF143" s="317">
        <v>35782</v>
      </c>
      <c r="AG143" s="288" t="s">
        <v>7121</v>
      </c>
      <c r="AH143" s="288" t="s">
        <v>7122</v>
      </c>
      <c r="AI143" s="315" t="s">
        <v>7123</v>
      </c>
      <c r="AJ143" s="288" t="s">
        <v>3939</v>
      </c>
      <c r="AK143" s="288" t="s">
        <v>3834</v>
      </c>
      <c r="AL143" s="315" t="s">
        <v>1642</v>
      </c>
      <c r="AM143" s="297"/>
      <c r="AN143" s="297"/>
      <c r="AO143" s="297"/>
    </row>
    <row r="144" spans="1:41" ht="86.25" thickBot="1">
      <c r="A144" s="282">
        <v>9</v>
      </c>
      <c r="B144" s="210" t="s">
        <v>6145</v>
      </c>
      <c r="C144" s="283" t="s">
        <v>7124</v>
      </c>
      <c r="D144" s="284" t="s">
        <v>7125</v>
      </c>
      <c r="E144" s="284"/>
      <c r="F144" s="12" t="s">
        <v>1633</v>
      </c>
      <c r="G144" s="237" t="s">
        <v>6465</v>
      </c>
      <c r="H144" s="238" t="s">
        <v>6466</v>
      </c>
      <c r="I144" s="288">
        <v>2017</v>
      </c>
      <c r="J144" s="289">
        <v>2</v>
      </c>
      <c r="K144" s="290"/>
      <c r="L144" s="299">
        <v>9771422916</v>
      </c>
      <c r="M144" s="292"/>
      <c r="N144" s="288"/>
      <c r="O144" s="293">
        <v>0.61599999999999999</v>
      </c>
      <c r="P144" s="295"/>
      <c r="Q144" s="292" t="s">
        <v>7126</v>
      </c>
      <c r="R144" s="288"/>
      <c r="S144" s="288"/>
      <c r="T144" s="288"/>
      <c r="U144" s="288"/>
      <c r="V144" s="288"/>
      <c r="W144" s="288"/>
      <c r="X144" s="288"/>
      <c r="Y144" s="288"/>
      <c r="Z144" s="288"/>
      <c r="AA144" s="288"/>
      <c r="AB144" s="288"/>
      <c r="AC144" s="288"/>
      <c r="AD144" s="288"/>
      <c r="AE144" s="288" t="s">
        <v>7127</v>
      </c>
      <c r="AF144" s="296">
        <v>35828</v>
      </c>
      <c r="AG144" s="288" t="s">
        <v>7128</v>
      </c>
      <c r="AH144" s="288" t="s">
        <v>7129</v>
      </c>
      <c r="AI144" s="315" t="s">
        <v>7130</v>
      </c>
      <c r="AJ144" s="288"/>
      <c r="AK144" s="288" t="s">
        <v>3834</v>
      </c>
      <c r="AL144" s="315" t="s">
        <v>6595</v>
      </c>
      <c r="AM144" s="297"/>
      <c r="AN144" s="297"/>
      <c r="AO144" s="297"/>
    </row>
    <row r="145" spans="1:41" ht="86.25" thickBot="1">
      <c r="A145" s="282">
        <v>8</v>
      </c>
      <c r="B145" s="210" t="s">
        <v>6145</v>
      </c>
      <c r="C145" s="283" t="s">
        <v>7131</v>
      </c>
      <c r="D145" s="284" t="s">
        <v>7132</v>
      </c>
      <c r="E145" s="284"/>
      <c r="F145" s="12" t="s">
        <v>1633</v>
      </c>
      <c r="G145" s="237" t="s">
        <v>6465</v>
      </c>
      <c r="H145" s="238" t="s">
        <v>6466</v>
      </c>
      <c r="I145" s="288">
        <v>2017</v>
      </c>
      <c r="J145" s="289">
        <v>2</v>
      </c>
      <c r="K145" s="290" t="s">
        <v>7133</v>
      </c>
      <c r="L145" s="299">
        <v>8147334312</v>
      </c>
      <c r="M145" s="292"/>
      <c r="N145" s="288"/>
      <c r="O145" s="293">
        <v>0.63500000000000001</v>
      </c>
      <c r="P145" s="294" t="s">
        <v>6151</v>
      </c>
      <c r="Q145" s="295" t="s">
        <v>6152</v>
      </c>
      <c r="R145" s="288"/>
      <c r="S145" s="288"/>
      <c r="T145" s="288"/>
      <c r="U145" s="288"/>
      <c r="V145" s="288"/>
      <c r="W145" s="288"/>
      <c r="X145" s="288"/>
      <c r="Y145" s="288"/>
      <c r="Z145" s="288"/>
      <c r="AA145" s="288"/>
      <c r="AB145" s="288"/>
      <c r="AC145" s="288"/>
      <c r="AD145" s="288"/>
      <c r="AE145" s="288" t="s">
        <v>7134</v>
      </c>
      <c r="AF145" s="296">
        <v>36375</v>
      </c>
      <c r="AG145" s="288" t="s">
        <v>7135</v>
      </c>
      <c r="AH145" s="288" t="s">
        <v>7136</v>
      </c>
      <c r="AI145" s="316" t="s">
        <v>7137</v>
      </c>
      <c r="AJ145" s="288" t="s">
        <v>4122</v>
      </c>
      <c r="AK145" s="288" t="s">
        <v>6156</v>
      </c>
      <c r="AL145" s="316" t="s">
        <v>1642</v>
      </c>
      <c r="AM145" s="297"/>
      <c r="AN145" s="297"/>
      <c r="AO145" s="297"/>
    </row>
    <row r="146" spans="1:41" ht="86.25" thickBot="1">
      <c r="A146" s="282">
        <v>7</v>
      </c>
      <c r="B146" s="210" t="s">
        <v>6145</v>
      </c>
      <c r="C146" s="283" t="s">
        <v>7138</v>
      </c>
      <c r="D146" s="284" t="s">
        <v>7139</v>
      </c>
      <c r="E146" s="284"/>
      <c r="F146" s="12" t="s">
        <v>1633</v>
      </c>
      <c r="G146" s="237" t="s">
        <v>6465</v>
      </c>
      <c r="H146" s="238" t="s">
        <v>6466</v>
      </c>
      <c r="I146" s="288">
        <v>2017</v>
      </c>
      <c r="J146" s="289">
        <v>2</v>
      </c>
      <c r="K146" s="290" t="s">
        <v>7140</v>
      </c>
      <c r="L146" s="299">
        <v>7280933759</v>
      </c>
      <c r="M146" s="292">
        <v>77.8</v>
      </c>
      <c r="N146" s="288"/>
      <c r="O146" s="293">
        <v>0.62160000000000004</v>
      </c>
      <c r="P146" s="295"/>
      <c r="Q146" s="295" t="s">
        <v>7141</v>
      </c>
      <c r="R146" s="288"/>
      <c r="S146" s="288"/>
      <c r="T146" s="288"/>
      <c r="U146" s="288"/>
      <c r="V146" s="288"/>
      <c r="W146" s="288"/>
      <c r="X146" s="288"/>
      <c r="Y146" s="288"/>
      <c r="Z146" s="288"/>
      <c r="AA146" s="288"/>
      <c r="AB146" s="288"/>
      <c r="AC146" s="288"/>
      <c r="AD146" s="288"/>
      <c r="AE146" s="288" t="s">
        <v>7142</v>
      </c>
      <c r="AF146" s="296">
        <v>36316</v>
      </c>
      <c r="AG146" s="288" t="s">
        <v>7143</v>
      </c>
      <c r="AH146" s="288" t="s">
        <v>7144</v>
      </c>
      <c r="AI146" s="315" t="s">
        <v>7145</v>
      </c>
      <c r="AJ146" s="288" t="s">
        <v>3833</v>
      </c>
      <c r="AK146" s="288" t="s">
        <v>3834</v>
      </c>
      <c r="AL146" s="315" t="s">
        <v>1642</v>
      </c>
      <c r="AM146" s="297"/>
      <c r="AN146" s="297"/>
      <c r="AO146" s="297"/>
    </row>
    <row r="147" spans="1:41" ht="86.25" thickBot="1">
      <c r="A147" s="282">
        <v>88</v>
      </c>
      <c r="B147" s="210" t="s">
        <v>6145</v>
      </c>
      <c r="C147" s="283" t="s">
        <v>7146</v>
      </c>
      <c r="D147" s="284" t="s">
        <v>7147</v>
      </c>
      <c r="E147" s="284"/>
      <c r="F147" s="12" t="s">
        <v>1633</v>
      </c>
      <c r="G147" s="237" t="s">
        <v>6465</v>
      </c>
      <c r="H147" s="238" t="s">
        <v>6466</v>
      </c>
      <c r="I147" s="288">
        <v>2017</v>
      </c>
      <c r="J147" s="289">
        <v>2</v>
      </c>
      <c r="K147" s="290" t="s">
        <v>7148</v>
      </c>
      <c r="L147" s="299">
        <v>9686423807</v>
      </c>
      <c r="M147" s="288"/>
      <c r="N147" s="288"/>
      <c r="O147" s="288"/>
      <c r="P147" s="288"/>
      <c r="Q147" s="288"/>
      <c r="R147" s="288"/>
      <c r="S147" s="288"/>
      <c r="T147" s="288"/>
      <c r="U147" s="288"/>
      <c r="V147" s="288"/>
      <c r="W147" s="288"/>
      <c r="X147" s="288"/>
      <c r="Y147" s="288"/>
      <c r="Z147" s="288"/>
      <c r="AA147" s="288"/>
      <c r="AB147" s="288"/>
      <c r="AC147" s="288"/>
      <c r="AD147" s="288"/>
      <c r="AE147" s="288" t="s">
        <v>7149</v>
      </c>
      <c r="AF147" s="317">
        <v>35824</v>
      </c>
      <c r="AG147" s="288" t="s">
        <v>7150</v>
      </c>
      <c r="AH147" s="288" t="s">
        <v>7151</v>
      </c>
      <c r="AI147" s="315" t="s">
        <v>7152</v>
      </c>
      <c r="AJ147" s="288"/>
      <c r="AK147" s="288" t="s">
        <v>3912</v>
      </c>
      <c r="AL147" s="315" t="s">
        <v>1642</v>
      </c>
      <c r="AM147" s="297"/>
      <c r="AN147" s="297"/>
      <c r="AO147" s="297"/>
    </row>
    <row r="148" spans="1:41" ht="86.25" thickBot="1">
      <c r="A148" s="282">
        <v>6</v>
      </c>
      <c r="B148" s="210" t="s">
        <v>6145</v>
      </c>
      <c r="C148" s="283" t="s">
        <v>7153</v>
      </c>
      <c r="D148" s="284" t="s">
        <v>7154</v>
      </c>
      <c r="E148" s="284"/>
      <c r="F148" s="12" t="s">
        <v>1633</v>
      </c>
      <c r="G148" s="237" t="s">
        <v>6465</v>
      </c>
      <c r="H148" s="238" t="s">
        <v>6466</v>
      </c>
      <c r="I148" s="288">
        <v>2017</v>
      </c>
      <c r="J148" s="289">
        <v>2</v>
      </c>
      <c r="K148" s="290" t="s">
        <v>7155</v>
      </c>
      <c r="L148" s="299">
        <v>8129159393</v>
      </c>
      <c r="M148" s="288">
        <v>76</v>
      </c>
      <c r="N148" s="288" t="s">
        <v>50</v>
      </c>
      <c r="O148" s="288">
        <v>55</v>
      </c>
      <c r="P148" s="288" t="s">
        <v>109</v>
      </c>
      <c r="Q148" s="288" t="s">
        <v>50</v>
      </c>
      <c r="R148" s="288"/>
      <c r="S148" s="288"/>
      <c r="T148" s="288"/>
      <c r="U148" s="288"/>
      <c r="V148" s="288"/>
      <c r="W148" s="288"/>
      <c r="X148" s="288"/>
      <c r="Y148" s="288"/>
      <c r="Z148" s="288"/>
      <c r="AA148" s="288"/>
      <c r="AB148" s="288"/>
      <c r="AC148" s="288" t="s">
        <v>52</v>
      </c>
      <c r="AD148" s="288" t="s">
        <v>6469</v>
      </c>
      <c r="AE148" s="288" t="s">
        <v>7156</v>
      </c>
      <c r="AF148" s="296">
        <v>36435</v>
      </c>
      <c r="AG148" s="288" t="s">
        <v>7157</v>
      </c>
      <c r="AH148" s="288" t="s">
        <v>7158</v>
      </c>
      <c r="AI148" s="316" t="s">
        <v>7159</v>
      </c>
      <c r="AJ148" s="288" t="s">
        <v>4846</v>
      </c>
      <c r="AK148" s="288" t="s">
        <v>3834</v>
      </c>
      <c r="AL148" s="316" t="s">
        <v>1642</v>
      </c>
      <c r="AM148" s="297"/>
      <c r="AN148" s="297"/>
      <c r="AO148" s="297"/>
    </row>
    <row r="149" spans="1:41" ht="86.25" thickBot="1">
      <c r="A149" s="338">
        <v>56</v>
      </c>
      <c r="B149" s="210" t="s">
        <v>6145</v>
      </c>
      <c r="C149" s="339" t="s">
        <v>7160</v>
      </c>
      <c r="D149" s="340" t="s">
        <v>7161</v>
      </c>
      <c r="E149" s="340"/>
      <c r="F149" s="12" t="s">
        <v>1633</v>
      </c>
      <c r="G149" s="237" t="s">
        <v>6465</v>
      </c>
      <c r="H149" s="238" t="s">
        <v>6466</v>
      </c>
      <c r="I149" s="341">
        <v>2017</v>
      </c>
      <c r="J149" s="342">
        <v>2</v>
      </c>
      <c r="K149" s="343" t="s">
        <v>7162</v>
      </c>
      <c r="L149" s="344">
        <v>9629633817</v>
      </c>
      <c r="M149" s="341">
        <v>72.2</v>
      </c>
      <c r="N149" s="341" t="s">
        <v>50</v>
      </c>
      <c r="O149" s="341">
        <v>69</v>
      </c>
      <c r="P149" s="341" t="s">
        <v>49</v>
      </c>
      <c r="Q149" s="341" t="s">
        <v>50</v>
      </c>
      <c r="R149" s="341"/>
      <c r="S149" s="341"/>
      <c r="T149" s="341"/>
      <c r="U149" s="341"/>
      <c r="V149" s="341"/>
      <c r="W149" s="341"/>
      <c r="X149" s="341"/>
      <c r="Y149" s="341"/>
      <c r="Z149" s="341"/>
      <c r="AA149" s="341"/>
      <c r="AB149" s="341"/>
      <c r="AC149" s="341" t="s">
        <v>52</v>
      </c>
      <c r="AD149" s="341" t="s">
        <v>6469</v>
      </c>
      <c r="AE149" s="341" t="s">
        <v>7163</v>
      </c>
      <c r="AF149" s="345">
        <v>36104</v>
      </c>
      <c r="AG149" s="341" t="s">
        <v>7164</v>
      </c>
      <c r="AH149" s="341" t="s">
        <v>7165</v>
      </c>
      <c r="AI149" s="315" t="s">
        <v>7166</v>
      </c>
      <c r="AJ149" s="341" t="s">
        <v>5085</v>
      </c>
      <c r="AK149" s="341" t="s">
        <v>3834</v>
      </c>
      <c r="AL149" s="315" t="s">
        <v>1642</v>
      </c>
      <c r="AM149" s="346"/>
      <c r="AN149" s="346"/>
      <c r="AO149" s="346"/>
    </row>
    <row r="150" spans="1:41" ht="86.25" thickBot="1">
      <c r="A150" s="347">
        <v>90</v>
      </c>
      <c r="B150" s="210" t="s">
        <v>6145</v>
      </c>
      <c r="C150" s="348" t="s">
        <v>7167</v>
      </c>
      <c r="D150" s="349" t="s">
        <v>7168</v>
      </c>
      <c r="E150" s="349"/>
      <c r="F150" s="12" t="s">
        <v>1633</v>
      </c>
      <c r="G150" s="237" t="s">
        <v>6465</v>
      </c>
      <c r="H150" s="238" t="s">
        <v>6466</v>
      </c>
      <c r="I150" s="350">
        <v>2017</v>
      </c>
      <c r="J150" s="351">
        <v>2</v>
      </c>
      <c r="K150" s="352"/>
      <c r="L150" s="353">
        <v>7905587226</v>
      </c>
      <c r="M150" s="350"/>
      <c r="N150" s="350"/>
      <c r="O150" s="350"/>
      <c r="P150" s="350"/>
      <c r="Q150" s="350"/>
      <c r="R150" s="350"/>
      <c r="S150" s="350"/>
      <c r="T150" s="350"/>
      <c r="U150" s="350"/>
      <c r="V150" s="350"/>
      <c r="W150" s="350"/>
      <c r="X150" s="350"/>
      <c r="Y150" s="350"/>
      <c r="Z150" s="350"/>
      <c r="AA150" s="350"/>
      <c r="AB150" s="350"/>
      <c r="AC150" s="350"/>
      <c r="AD150" s="350"/>
      <c r="AE150" s="350" t="s">
        <v>7169</v>
      </c>
      <c r="AF150" s="354">
        <v>36086</v>
      </c>
      <c r="AG150" s="350" t="s">
        <v>7170</v>
      </c>
      <c r="AH150" s="350" t="s">
        <v>7171</v>
      </c>
      <c r="AI150" s="315">
        <v>7905587226</v>
      </c>
      <c r="AJ150" s="350"/>
      <c r="AK150" s="350" t="s">
        <v>3912</v>
      </c>
      <c r="AL150" s="316" t="s">
        <v>1642</v>
      </c>
      <c r="AM150" s="355"/>
      <c r="AN150" s="355"/>
      <c r="AO150" s="356"/>
    </row>
    <row r="151" spans="1:41" ht="86.25" thickBot="1">
      <c r="A151" s="357">
        <v>104</v>
      </c>
      <c r="B151" s="210" t="s">
        <v>6145</v>
      </c>
      <c r="C151" s="358" t="s">
        <v>7172</v>
      </c>
      <c r="D151" s="359" t="s">
        <v>7173</v>
      </c>
      <c r="E151" s="359"/>
      <c r="F151" s="12" t="s">
        <v>1633</v>
      </c>
      <c r="G151" s="237" t="s">
        <v>6465</v>
      </c>
      <c r="H151" s="238" t="s">
        <v>6466</v>
      </c>
      <c r="I151" s="359">
        <v>2017</v>
      </c>
      <c r="J151" s="360">
        <v>2</v>
      </c>
      <c r="K151" s="361" t="s">
        <v>7174</v>
      </c>
      <c r="L151" s="360">
        <v>9481921654</v>
      </c>
      <c r="M151" s="359"/>
      <c r="N151" s="359"/>
      <c r="O151" s="359"/>
      <c r="P151" s="359"/>
      <c r="Q151" s="288"/>
      <c r="R151" s="359"/>
      <c r="S151" s="359"/>
      <c r="T151" s="359"/>
      <c r="U151" s="359"/>
      <c r="V151" s="359"/>
      <c r="W151" s="359"/>
      <c r="X151" s="359"/>
      <c r="Y151" s="359"/>
      <c r="Z151" s="359"/>
      <c r="AA151" s="359"/>
      <c r="AB151" s="359"/>
      <c r="AC151" s="359"/>
      <c r="AD151" s="359"/>
      <c r="AE151" s="359"/>
      <c r="AF151" s="362"/>
      <c r="AG151" s="359"/>
      <c r="AH151" s="359"/>
      <c r="AI151" s="315"/>
      <c r="AJ151" s="288"/>
      <c r="AK151" s="288"/>
      <c r="AL151" s="288"/>
      <c r="AM151" s="363"/>
      <c r="AN151" s="363"/>
      <c r="AO151" s="363"/>
    </row>
    <row r="152" spans="1:41" ht="86.25" thickBot="1">
      <c r="A152" s="282">
        <v>55</v>
      </c>
      <c r="B152" s="210" t="s">
        <v>6145</v>
      </c>
      <c r="C152" s="283" t="s">
        <v>7175</v>
      </c>
      <c r="D152" s="284" t="s">
        <v>7176</v>
      </c>
      <c r="E152" s="284"/>
      <c r="F152" s="12" t="s">
        <v>1633</v>
      </c>
      <c r="G152" s="237" t="s">
        <v>6465</v>
      </c>
      <c r="H152" s="238" t="s">
        <v>6466</v>
      </c>
      <c r="I152" s="288">
        <v>2017</v>
      </c>
      <c r="J152" s="289">
        <v>2</v>
      </c>
      <c r="K152" s="290" t="s">
        <v>7177</v>
      </c>
      <c r="L152" s="299">
        <v>9039953900</v>
      </c>
      <c r="M152" s="288">
        <v>72.2</v>
      </c>
      <c r="N152" s="288" t="s">
        <v>50</v>
      </c>
      <c r="O152" s="288">
        <v>50</v>
      </c>
      <c r="P152" s="288" t="s">
        <v>109</v>
      </c>
      <c r="Q152" s="288" t="s">
        <v>7178</v>
      </c>
      <c r="R152" s="288"/>
      <c r="S152" s="288"/>
      <c r="T152" s="288"/>
      <c r="U152" s="288"/>
      <c r="V152" s="288"/>
      <c r="W152" s="288"/>
      <c r="X152" s="288"/>
      <c r="Y152" s="288"/>
      <c r="Z152" s="288"/>
      <c r="AA152" s="288"/>
      <c r="AB152" s="288"/>
      <c r="AC152" s="288" t="s">
        <v>52</v>
      </c>
      <c r="AD152" s="288" t="s">
        <v>6469</v>
      </c>
      <c r="AE152" s="288" t="s">
        <v>7179</v>
      </c>
      <c r="AF152" s="296">
        <v>35676</v>
      </c>
      <c r="AG152" s="288" t="s">
        <v>6520</v>
      </c>
      <c r="AH152" s="288" t="s">
        <v>6521</v>
      </c>
      <c r="AI152" s="315" t="s">
        <v>7180</v>
      </c>
      <c r="AJ152" s="288" t="s">
        <v>3884</v>
      </c>
      <c r="AK152" s="288" t="s">
        <v>3834</v>
      </c>
      <c r="AL152" s="288" t="s">
        <v>1642</v>
      </c>
      <c r="AM152" s="297"/>
      <c r="AN152" s="297"/>
      <c r="AO152" s="297"/>
    </row>
    <row r="153" spans="1:41" ht="86.25" thickBot="1">
      <c r="A153" s="282">
        <v>5</v>
      </c>
      <c r="B153" s="210" t="s">
        <v>6145</v>
      </c>
      <c r="C153" s="301" t="s">
        <v>7181</v>
      </c>
      <c r="D153" s="284" t="s">
        <v>7182</v>
      </c>
      <c r="E153" s="284"/>
      <c r="F153" s="12" t="s">
        <v>1633</v>
      </c>
      <c r="G153" s="237" t="s">
        <v>6465</v>
      </c>
      <c r="H153" s="238" t="s">
        <v>6466</v>
      </c>
      <c r="I153" s="288">
        <v>2017</v>
      </c>
      <c r="J153" s="289">
        <v>2</v>
      </c>
      <c r="K153" s="290" t="s">
        <v>7183</v>
      </c>
      <c r="L153" s="299">
        <v>7000353619</v>
      </c>
      <c r="M153" s="292"/>
      <c r="N153" s="288"/>
      <c r="O153" s="288"/>
      <c r="P153" s="295"/>
      <c r="Q153" s="294"/>
      <c r="R153" s="288"/>
      <c r="S153" s="288"/>
      <c r="T153" s="288"/>
      <c r="U153" s="288"/>
      <c r="V153" s="288"/>
      <c r="W153" s="288"/>
      <c r="X153" s="288"/>
      <c r="Y153" s="288"/>
      <c r="Z153" s="288"/>
      <c r="AA153" s="288"/>
      <c r="AB153" s="288"/>
      <c r="AC153" s="288"/>
      <c r="AD153" s="288"/>
      <c r="AE153" s="288" t="s">
        <v>7184</v>
      </c>
      <c r="AF153" s="296">
        <v>36151</v>
      </c>
      <c r="AG153" s="288" t="s">
        <v>7185</v>
      </c>
      <c r="AH153" s="288" t="s">
        <v>7186</v>
      </c>
      <c r="AI153" s="315" t="s">
        <v>7187</v>
      </c>
      <c r="AJ153" s="288" t="s">
        <v>7188</v>
      </c>
      <c r="AK153" s="288" t="s">
        <v>7189</v>
      </c>
      <c r="AL153" s="288" t="s">
        <v>1642</v>
      </c>
      <c r="AM153" s="297"/>
      <c r="AN153" s="297"/>
      <c r="AO153" s="297"/>
    </row>
    <row r="154" spans="1:41" ht="86.25" thickBot="1">
      <c r="A154" s="282">
        <v>98</v>
      </c>
      <c r="B154" s="210" t="s">
        <v>6145</v>
      </c>
      <c r="C154" s="301" t="s">
        <v>7190</v>
      </c>
      <c r="D154" s="288" t="s">
        <v>7191</v>
      </c>
      <c r="E154" s="288"/>
      <c r="F154" s="12" t="s">
        <v>1633</v>
      </c>
      <c r="G154" s="237" t="s">
        <v>6465</v>
      </c>
      <c r="H154" s="238" t="s">
        <v>6466</v>
      </c>
      <c r="I154" s="288">
        <v>2017</v>
      </c>
      <c r="J154" s="289">
        <v>2</v>
      </c>
      <c r="K154" s="302" t="s">
        <v>7192</v>
      </c>
      <c r="L154" s="289">
        <v>9035305630</v>
      </c>
      <c r="M154" s="288"/>
      <c r="N154" s="288"/>
      <c r="O154" s="288"/>
      <c r="P154" s="288"/>
      <c r="Q154" s="288"/>
      <c r="R154" s="288"/>
      <c r="S154" s="288"/>
      <c r="T154" s="288"/>
      <c r="U154" s="288"/>
      <c r="V154" s="288"/>
      <c r="W154" s="288"/>
      <c r="X154" s="288"/>
      <c r="Y154" s="288"/>
      <c r="Z154" s="288"/>
      <c r="AA154" s="288"/>
      <c r="AB154" s="288"/>
      <c r="AC154" s="288"/>
      <c r="AD154" s="288"/>
      <c r="AE154" s="288"/>
      <c r="AF154" s="317"/>
      <c r="AG154" s="288"/>
      <c r="AH154" s="288"/>
      <c r="AI154" s="316"/>
      <c r="AJ154" s="288"/>
      <c r="AK154" s="288"/>
      <c r="AL154" s="288"/>
      <c r="AM154" s="297"/>
      <c r="AN154" s="297"/>
      <c r="AO154" s="297"/>
    </row>
    <row r="155" spans="1:41" ht="86.25" thickBot="1">
      <c r="A155" s="282">
        <v>54</v>
      </c>
      <c r="B155" s="210" t="s">
        <v>6145</v>
      </c>
      <c r="C155" s="283" t="s">
        <v>7193</v>
      </c>
      <c r="D155" s="284" t="s">
        <v>7194</v>
      </c>
      <c r="E155" s="284"/>
      <c r="F155" s="12" t="s">
        <v>1633</v>
      </c>
      <c r="G155" s="237" t="s">
        <v>6465</v>
      </c>
      <c r="H155" s="238" t="s">
        <v>6466</v>
      </c>
      <c r="I155" s="288">
        <v>2017</v>
      </c>
      <c r="J155" s="289">
        <v>2</v>
      </c>
      <c r="K155" s="290" t="s">
        <v>7195</v>
      </c>
      <c r="L155" s="299">
        <v>7559890000</v>
      </c>
      <c r="M155" s="288">
        <v>78</v>
      </c>
      <c r="N155" s="288" t="s">
        <v>50</v>
      </c>
      <c r="O155" s="288">
        <v>82</v>
      </c>
      <c r="P155" s="288" t="s">
        <v>109</v>
      </c>
      <c r="Q155" s="288" t="s">
        <v>7196</v>
      </c>
      <c r="R155" s="288"/>
      <c r="S155" s="288"/>
      <c r="T155" s="288"/>
      <c r="U155" s="288"/>
      <c r="V155" s="288"/>
      <c r="W155" s="288"/>
      <c r="X155" s="288"/>
      <c r="Y155" s="288"/>
      <c r="Z155" s="288"/>
      <c r="AA155" s="288"/>
      <c r="AB155" s="288"/>
      <c r="AC155" s="288" t="s">
        <v>52</v>
      </c>
      <c r="AD155" s="288" t="s">
        <v>6469</v>
      </c>
      <c r="AE155" s="288" t="s">
        <v>7197</v>
      </c>
      <c r="AF155" s="296">
        <v>36050</v>
      </c>
      <c r="AG155" s="288" t="s">
        <v>7198</v>
      </c>
      <c r="AH155" s="288" t="s">
        <v>7199</v>
      </c>
      <c r="AI155" s="316" t="s">
        <v>7200</v>
      </c>
      <c r="AJ155" s="288" t="s">
        <v>7201</v>
      </c>
      <c r="AK155" s="288" t="s">
        <v>3834</v>
      </c>
      <c r="AL155" s="288" t="s">
        <v>1642</v>
      </c>
      <c r="AM155" s="297"/>
      <c r="AN155" s="297"/>
      <c r="AO155" s="297"/>
    </row>
    <row r="156" spans="1:41" ht="86.25" thickBot="1">
      <c r="A156" s="282">
        <v>4</v>
      </c>
      <c r="B156" s="210" t="s">
        <v>6145</v>
      </c>
      <c r="C156" s="283" t="s">
        <v>7202</v>
      </c>
      <c r="D156" s="284" t="s">
        <v>7203</v>
      </c>
      <c r="E156" s="284"/>
      <c r="F156" s="12" t="s">
        <v>1633</v>
      </c>
      <c r="G156" s="237" t="s">
        <v>6465</v>
      </c>
      <c r="H156" s="238" t="s">
        <v>6466</v>
      </c>
      <c r="I156" s="288">
        <v>2017</v>
      </c>
      <c r="J156" s="289">
        <v>2</v>
      </c>
      <c r="K156" s="290" t="s">
        <v>7204</v>
      </c>
      <c r="L156" s="291">
        <v>8056621275</v>
      </c>
      <c r="M156" s="292"/>
      <c r="N156" s="288"/>
      <c r="O156" s="300">
        <v>0.84</v>
      </c>
      <c r="P156" s="294"/>
      <c r="Q156" s="295" t="s">
        <v>6369</v>
      </c>
      <c r="R156" s="288"/>
      <c r="S156" s="288"/>
      <c r="T156" s="288"/>
      <c r="U156" s="288"/>
      <c r="V156" s="288"/>
      <c r="W156" s="288"/>
      <c r="X156" s="288"/>
      <c r="Y156" s="288"/>
      <c r="Z156" s="288"/>
      <c r="AA156" s="288"/>
      <c r="AB156" s="288"/>
      <c r="AC156" s="288"/>
      <c r="AD156" s="288"/>
      <c r="AE156" s="288" t="s">
        <v>7205</v>
      </c>
      <c r="AF156" s="296">
        <v>36493</v>
      </c>
      <c r="AG156" s="288" t="s">
        <v>7206</v>
      </c>
      <c r="AH156" s="288" t="s">
        <v>7207</v>
      </c>
      <c r="AI156" s="316" t="s">
        <v>7208</v>
      </c>
      <c r="AJ156" s="288" t="s">
        <v>7209</v>
      </c>
      <c r="AK156" s="288" t="s">
        <v>3834</v>
      </c>
      <c r="AL156" s="288" t="s">
        <v>1642</v>
      </c>
      <c r="AM156" s="297"/>
      <c r="AN156" s="297"/>
      <c r="AO156" s="297"/>
    </row>
    <row r="157" spans="1:41" ht="86.25" thickBot="1">
      <c r="A157" s="282">
        <v>87</v>
      </c>
      <c r="B157" s="210" t="s">
        <v>6145</v>
      </c>
      <c r="C157" s="301" t="s">
        <v>7210</v>
      </c>
      <c r="D157" s="284" t="s">
        <v>7211</v>
      </c>
      <c r="E157" s="284"/>
      <c r="F157" s="12" t="s">
        <v>1633</v>
      </c>
      <c r="G157" s="237" t="s">
        <v>6465</v>
      </c>
      <c r="H157" s="238" t="s">
        <v>6466</v>
      </c>
      <c r="I157" s="288">
        <v>2017</v>
      </c>
      <c r="J157" s="289">
        <v>2</v>
      </c>
      <c r="K157" s="290" t="s">
        <v>7212</v>
      </c>
      <c r="L157" s="288">
        <v>98451023915</v>
      </c>
      <c r="M157" s="288"/>
      <c r="N157" s="288"/>
      <c r="O157" s="288"/>
      <c r="P157" s="288"/>
      <c r="Q157" s="288"/>
      <c r="R157" s="288"/>
      <c r="S157" s="288"/>
      <c r="T157" s="288"/>
      <c r="U157" s="288"/>
      <c r="V157" s="288"/>
      <c r="W157" s="288"/>
      <c r="X157" s="288"/>
      <c r="Y157" s="288"/>
      <c r="Z157" s="288"/>
      <c r="AA157" s="288"/>
      <c r="AB157" s="288"/>
      <c r="AC157" s="288"/>
      <c r="AD157" s="288"/>
      <c r="AE157" s="288" t="s">
        <v>7213</v>
      </c>
      <c r="AF157" s="317">
        <v>36006</v>
      </c>
      <c r="AG157" s="288" t="s">
        <v>7214</v>
      </c>
      <c r="AH157" s="288" t="s">
        <v>7215</v>
      </c>
      <c r="AI157" s="316" t="s">
        <v>7216</v>
      </c>
      <c r="AJ157" s="288"/>
      <c r="AK157" s="288" t="s">
        <v>3834</v>
      </c>
      <c r="AL157" s="316" t="s">
        <v>1642</v>
      </c>
      <c r="AM157" s="297"/>
      <c r="AN157" s="297"/>
      <c r="AO157" s="297"/>
    </row>
    <row r="158" spans="1:41" ht="86.25" thickBot="1">
      <c r="A158" s="282">
        <v>3</v>
      </c>
      <c r="B158" s="210" t="s">
        <v>6145</v>
      </c>
      <c r="C158" s="283" t="s">
        <v>7217</v>
      </c>
      <c r="D158" s="284" t="s">
        <v>7218</v>
      </c>
      <c r="E158" s="284"/>
      <c r="F158" s="12" t="s">
        <v>1633</v>
      </c>
      <c r="G158" s="237" t="s">
        <v>6465</v>
      </c>
      <c r="H158" s="238" t="s">
        <v>6466</v>
      </c>
      <c r="I158" s="288">
        <v>2017</v>
      </c>
      <c r="J158" s="289">
        <v>2</v>
      </c>
      <c r="K158" s="290" t="s">
        <v>7219</v>
      </c>
      <c r="L158" s="299">
        <v>7073063120</v>
      </c>
      <c r="M158" s="292"/>
      <c r="N158" s="288"/>
      <c r="O158" s="319">
        <v>0.70599999999999996</v>
      </c>
      <c r="P158" s="295"/>
      <c r="Q158" s="295" t="s">
        <v>6614</v>
      </c>
      <c r="R158" s="288"/>
      <c r="S158" s="288"/>
      <c r="T158" s="288"/>
      <c r="U158" s="288"/>
      <c r="V158" s="288"/>
      <c r="W158" s="288"/>
      <c r="X158" s="288"/>
      <c r="Y158" s="288"/>
      <c r="Z158" s="288"/>
      <c r="AA158" s="288"/>
      <c r="AB158" s="288"/>
      <c r="AC158" s="288"/>
      <c r="AD158" s="288"/>
      <c r="AE158" s="288" t="s">
        <v>7220</v>
      </c>
      <c r="AF158" s="296">
        <v>36462</v>
      </c>
      <c r="AG158" s="288" t="s">
        <v>7221</v>
      </c>
      <c r="AH158" s="288" t="s">
        <v>7222</v>
      </c>
      <c r="AI158" s="315" t="s">
        <v>7223</v>
      </c>
      <c r="AJ158" s="288" t="s">
        <v>3833</v>
      </c>
      <c r="AK158" s="288" t="s">
        <v>3834</v>
      </c>
      <c r="AL158" s="315" t="s">
        <v>1642</v>
      </c>
      <c r="AM158" s="297"/>
      <c r="AN158" s="297"/>
      <c r="AO158" s="297"/>
    </row>
    <row r="159" spans="1:41" ht="86.25" thickBot="1">
      <c r="A159" s="282">
        <v>2</v>
      </c>
      <c r="B159" s="210" t="s">
        <v>6145</v>
      </c>
      <c r="C159" s="283" t="s">
        <v>7224</v>
      </c>
      <c r="D159" s="284" t="s">
        <v>7225</v>
      </c>
      <c r="E159" s="284"/>
      <c r="F159" s="12" t="s">
        <v>1633</v>
      </c>
      <c r="G159" s="237" t="s">
        <v>6465</v>
      </c>
      <c r="H159" s="238" t="s">
        <v>6466</v>
      </c>
      <c r="I159" s="288">
        <v>2017</v>
      </c>
      <c r="J159" s="289">
        <v>2</v>
      </c>
      <c r="K159" s="290" t="s">
        <v>7226</v>
      </c>
      <c r="L159" s="299">
        <v>8123662113</v>
      </c>
      <c r="M159" s="292"/>
      <c r="N159" s="288"/>
      <c r="O159" s="319">
        <v>0.54600000000000004</v>
      </c>
      <c r="P159" s="295"/>
      <c r="Q159" s="295" t="s">
        <v>7227</v>
      </c>
      <c r="R159" s="288"/>
      <c r="S159" s="288"/>
      <c r="T159" s="288"/>
      <c r="U159" s="288"/>
      <c r="V159" s="288"/>
      <c r="W159" s="288"/>
      <c r="X159" s="288"/>
      <c r="Y159" s="288"/>
      <c r="Z159" s="288"/>
      <c r="AA159" s="288"/>
      <c r="AB159" s="288"/>
      <c r="AC159" s="288"/>
      <c r="AD159" s="288"/>
      <c r="AE159" s="288" t="s">
        <v>7228</v>
      </c>
      <c r="AF159" s="296">
        <v>35979</v>
      </c>
      <c r="AG159" s="288" t="s">
        <v>7229</v>
      </c>
      <c r="AH159" s="288" t="s">
        <v>7230</v>
      </c>
      <c r="AI159" s="315" t="s">
        <v>7231</v>
      </c>
      <c r="AJ159" s="288" t="s">
        <v>3939</v>
      </c>
      <c r="AK159" s="288" t="s">
        <v>3834</v>
      </c>
      <c r="AL159" s="315" t="s">
        <v>1642</v>
      </c>
      <c r="AM159" s="297"/>
      <c r="AN159" s="297"/>
      <c r="AO159" s="297"/>
    </row>
    <row r="160" spans="1:41" ht="86.25" thickBot="1">
      <c r="A160" s="282">
        <v>1</v>
      </c>
      <c r="B160" s="210" t="s">
        <v>6145</v>
      </c>
      <c r="C160" s="283" t="s">
        <v>7232</v>
      </c>
      <c r="D160" s="284" t="s">
        <v>7233</v>
      </c>
      <c r="E160" s="284"/>
      <c r="F160" s="12" t="s">
        <v>1633</v>
      </c>
      <c r="G160" s="237" t="s">
        <v>6465</v>
      </c>
      <c r="H160" s="238" t="s">
        <v>6466</v>
      </c>
      <c r="I160" s="288">
        <v>2017</v>
      </c>
      <c r="J160" s="289">
        <v>2</v>
      </c>
      <c r="K160" s="290" t="s">
        <v>7234</v>
      </c>
      <c r="L160" s="299">
        <v>8111878744</v>
      </c>
      <c r="M160" s="292"/>
      <c r="N160" s="288"/>
      <c r="O160" s="300">
        <v>0.7</v>
      </c>
      <c r="P160" s="295"/>
      <c r="Q160" s="295" t="s">
        <v>6289</v>
      </c>
      <c r="R160" s="288"/>
      <c r="S160" s="288"/>
      <c r="T160" s="288"/>
      <c r="U160" s="288"/>
      <c r="V160" s="288"/>
      <c r="W160" s="288"/>
      <c r="X160" s="288"/>
      <c r="Y160" s="288"/>
      <c r="Z160" s="288"/>
      <c r="AA160" s="288"/>
      <c r="AB160" s="288"/>
      <c r="AC160" s="288"/>
      <c r="AD160" s="288"/>
      <c r="AE160" s="288" t="s">
        <v>7235</v>
      </c>
      <c r="AF160" s="296">
        <v>36356</v>
      </c>
      <c r="AG160" s="288" t="s">
        <v>7236</v>
      </c>
      <c r="AH160" s="288" t="s">
        <v>7237</v>
      </c>
      <c r="AI160" s="315" t="s">
        <v>7238</v>
      </c>
      <c r="AJ160" s="288" t="s">
        <v>3911</v>
      </c>
      <c r="AK160" s="288" t="s">
        <v>3911</v>
      </c>
      <c r="AL160" s="315" t="s">
        <v>1642</v>
      </c>
      <c r="AM160" s="297"/>
      <c r="AN160" s="297"/>
      <c r="AO160" s="297"/>
    </row>
    <row r="161" spans="1:41" ht="86.25" thickBot="1">
      <c r="A161" s="303"/>
      <c r="B161" s="210" t="s">
        <v>6145</v>
      </c>
      <c r="C161" s="304" t="s">
        <v>7239</v>
      </c>
      <c r="D161" s="305" t="s">
        <v>7240</v>
      </c>
      <c r="E161" s="305"/>
      <c r="F161" s="12" t="s">
        <v>1633</v>
      </c>
      <c r="G161" s="237" t="s">
        <v>6465</v>
      </c>
      <c r="H161" s="238" t="s">
        <v>6466</v>
      </c>
      <c r="I161" s="303" t="s">
        <v>1655</v>
      </c>
      <c r="J161" s="306">
        <v>2</v>
      </c>
      <c r="K161" s="307" t="s">
        <v>7241</v>
      </c>
      <c r="L161" s="308"/>
      <c r="M161" s="303"/>
      <c r="N161" s="306"/>
      <c r="O161" s="310">
        <v>51</v>
      </c>
      <c r="P161" s="306"/>
      <c r="Q161" s="310" t="s">
        <v>50</v>
      </c>
      <c r="R161" s="306" t="s">
        <v>51</v>
      </c>
      <c r="S161" s="306" t="s">
        <v>51</v>
      </c>
      <c r="T161" s="306" t="s">
        <v>51</v>
      </c>
      <c r="U161" s="306"/>
      <c r="V161" s="306"/>
      <c r="W161" s="306"/>
      <c r="X161" s="306"/>
      <c r="Y161" s="306"/>
      <c r="Z161" s="312"/>
      <c r="AA161" s="312"/>
      <c r="AB161" s="312"/>
      <c r="AC161" s="306"/>
      <c r="AD161" s="306"/>
      <c r="AE161" s="306" t="s">
        <v>7242</v>
      </c>
      <c r="AF161" s="313">
        <v>34989</v>
      </c>
      <c r="AG161" s="310" t="s">
        <v>7243</v>
      </c>
      <c r="AH161" s="310" t="s">
        <v>7244</v>
      </c>
      <c r="AI161" s="318">
        <v>97339863246</v>
      </c>
      <c r="AJ161" s="310" t="s">
        <v>6900</v>
      </c>
      <c r="AK161" s="310" t="s">
        <v>3854</v>
      </c>
      <c r="AL161" s="318" t="s">
        <v>1642</v>
      </c>
      <c r="AM161" s="314" t="s">
        <v>6247</v>
      </c>
      <c r="AN161" s="314" t="s">
        <v>6248</v>
      </c>
      <c r="AO161" s="314" t="s">
        <v>6249</v>
      </c>
    </row>
    <row r="162" spans="1:41" ht="86.25" thickBot="1">
      <c r="A162" s="282">
        <v>86</v>
      </c>
      <c r="B162" s="210" t="s">
        <v>6145</v>
      </c>
      <c r="C162" s="301" t="s">
        <v>7245</v>
      </c>
      <c r="D162" s="284" t="s">
        <v>7246</v>
      </c>
      <c r="E162" s="284"/>
      <c r="F162" s="12" t="s">
        <v>1633</v>
      </c>
      <c r="G162" s="237" t="s">
        <v>6465</v>
      </c>
      <c r="H162" s="238" t="s">
        <v>6466</v>
      </c>
      <c r="I162" s="288">
        <v>2017</v>
      </c>
      <c r="J162" s="289">
        <v>2</v>
      </c>
      <c r="K162" s="290" t="s">
        <v>7247</v>
      </c>
      <c r="L162" s="288">
        <v>9611254333</v>
      </c>
      <c r="M162" s="288"/>
      <c r="N162" s="288"/>
      <c r="O162" s="288"/>
      <c r="P162" s="288"/>
      <c r="Q162" s="288"/>
      <c r="R162" s="288"/>
      <c r="S162" s="288"/>
      <c r="T162" s="288"/>
      <c r="U162" s="288"/>
      <c r="V162" s="288"/>
      <c r="W162" s="288"/>
      <c r="X162" s="288"/>
      <c r="Y162" s="288"/>
      <c r="Z162" s="288"/>
      <c r="AA162" s="288"/>
      <c r="AB162" s="288"/>
      <c r="AC162" s="288"/>
      <c r="AD162" s="288"/>
      <c r="AE162" s="288"/>
      <c r="AF162" s="317">
        <v>36455</v>
      </c>
      <c r="AG162" s="288" t="s">
        <v>7248</v>
      </c>
      <c r="AH162" s="288" t="s">
        <v>7249</v>
      </c>
      <c r="AI162" s="315">
        <v>9611254333</v>
      </c>
      <c r="AJ162" s="288" t="s">
        <v>3833</v>
      </c>
      <c r="AK162" s="288" t="s">
        <v>3834</v>
      </c>
      <c r="AL162" s="315" t="s">
        <v>6595</v>
      </c>
      <c r="AM162" s="297"/>
      <c r="AN162" s="297"/>
      <c r="AO162" s="297"/>
    </row>
    <row r="163" spans="1:41" ht="100.5" thickBot="1">
      <c r="A163" s="347">
        <v>38</v>
      </c>
      <c r="B163" s="210" t="s">
        <v>6145</v>
      </c>
      <c r="C163" s="348" t="s">
        <v>6487</v>
      </c>
      <c r="D163" s="349" t="s">
        <v>7250</v>
      </c>
      <c r="E163" s="349"/>
      <c r="F163" s="12" t="s">
        <v>1633</v>
      </c>
      <c r="G163" s="237" t="s">
        <v>7251</v>
      </c>
      <c r="H163" s="238" t="s">
        <v>7252</v>
      </c>
      <c r="I163" s="350">
        <v>2017</v>
      </c>
      <c r="J163" s="351">
        <v>2</v>
      </c>
      <c r="K163" s="352" t="s">
        <v>6489</v>
      </c>
      <c r="L163" s="353">
        <v>7204062864</v>
      </c>
      <c r="M163" s="364"/>
      <c r="N163" s="350"/>
      <c r="O163" s="365">
        <v>0.58499999999999996</v>
      </c>
      <c r="P163" s="366" t="s">
        <v>6151</v>
      </c>
      <c r="Q163" s="366" t="s">
        <v>6152</v>
      </c>
      <c r="R163" s="350"/>
      <c r="S163" s="350"/>
      <c r="T163" s="350"/>
      <c r="U163" s="350"/>
      <c r="V163" s="350"/>
      <c r="W163" s="350"/>
      <c r="X163" s="350"/>
      <c r="Y163" s="350"/>
      <c r="Z163" s="350"/>
      <c r="AA163" s="350"/>
      <c r="AB163" s="350"/>
      <c r="AC163" s="350"/>
      <c r="AD163" s="350"/>
      <c r="AE163" s="350" t="s">
        <v>7253</v>
      </c>
      <c r="AF163" s="354">
        <v>35902</v>
      </c>
      <c r="AG163" s="350" t="s">
        <v>7254</v>
      </c>
      <c r="AH163" s="350" t="s">
        <v>6492</v>
      </c>
      <c r="AI163" s="315" t="s">
        <v>7255</v>
      </c>
      <c r="AJ163" s="350" t="s">
        <v>3939</v>
      </c>
      <c r="AK163" s="350" t="s">
        <v>3834</v>
      </c>
      <c r="AL163" s="315" t="s">
        <v>1642</v>
      </c>
      <c r="AM163" s="355"/>
      <c r="AN163" s="355"/>
      <c r="AO163" s="356"/>
    </row>
    <row r="164" spans="1:41" ht="100.5" thickBot="1">
      <c r="A164" s="282">
        <v>56</v>
      </c>
      <c r="B164" s="210" t="s">
        <v>6145</v>
      </c>
      <c r="C164" s="301" t="s">
        <v>7256</v>
      </c>
      <c r="D164" s="288" t="s">
        <v>7257</v>
      </c>
      <c r="E164" s="288"/>
      <c r="F164" s="12" t="s">
        <v>1633</v>
      </c>
      <c r="G164" s="237" t="s">
        <v>7251</v>
      </c>
      <c r="H164" s="238" t="s">
        <v>7252</v>
      </c>
      <c r="I164" s="288">
        <v>2017</v>
      </c>
      <c r="J164" s="289">
        <v>2</v>
      </c>
      <c r="K164" s="302" t="s">
        <v>7258</v>
      </c>
      <c r="L164" s="289">
        <v>7034850053</v>
      </c>
      <c r="M164" s="288"/>
      <c r="N164" s="288"/>
      <c r="O164" s="288"/>
      <c r="P164" s="288"/>
      <c r="Q164" s="288"/>
      <c r="R164" s="288"/>
      <c r="S164" s="288"/>
      <c r="T164" s="288"/>
      <c r="U164" s="288"/>
      <c r="V164" s="288"/>
      <c r="W164" s="288"/>
      <c r="X164" s="288"/>
      <c r="Y164" s="288"/>
      <c r="Z164" s="288"/>
      <c r="AA164" s="288"/>
      <c r="AB164" s="288"/>
      <c r="AC164" s="288"/>
      <c r="AD164" s="288"/>
      <c r="AE164" s="288"/>
      <c r="AF164" s="288"/>
      <c r="AG164" s="288"/>
      <c r="AH164" s="288"/>
      <c r="AI164" s="316"/>
      <c r="AJ164" s="288"/>
      <c r="AK164" s="288"/>
      <c r="AL164" s="288"/>
      <c r="AM164" s="297"/>
      <c r="AN164" s="297"/>
      <c r="AO164" s="297"/>
    </row>
    <row r="165" spans="1:41" ht="100.5" thickBot="1">
      <c r="A165" s="282">
        <v>49</v>
      </c>
      <c r="B165" s="210" t="s">
        <v>6145</v>
      </c>
      <c r="C165" s="283" t="s">
        <v>7259</v>
      </c>
      <c r="D165" s="284" t="s">
        <v>7260</v>
      </c>
      <c r="E165" s="284"/>
      <c r="F165" s="12" t="s">
        <v>1633</v>
      </c>
      <c r="G165" s="237" t="s">
        <v>7251</v>
      </c>
      <c r="H165" s="238" t="s">
        <v>7252</v>
      </c>
      <c r="I165" s="288">
        <v>2017</v>
      </c>
      <c r="J165" s="289">
        <v>2</v>
      </c>
      <c r="K165" s="290" t="s">
        <v>7261</v>
      </c>
      <c r="L165" s="298">
        <v>9544770040</v>
      </c>
      <c r="M165" s="292"/>
      <c r="N165" s="288"/>
      <c r="O165" s="293">
        <v>0.54500000000000004</v>
      </c>
      <c r="P165" s="295" t="s">
        <v>6213</v>
      </c>
      <c r="Q165" s="295" t="s">
        <v>6289</v>
      </c>
      <c r="R165" s="288"/>
      <c r="S165" s="288"/>
      <c r="T165" s="288"/>
      <c r="U165" s="288"/>
      <c r="V165" s="288"/>
      <c r="W165" s="288"/>
      <c r="X165" s="288"/>
      <c r="Y165" s="288"/>
      <c r="Z165" s="288"/>
      <c r="AA165" s="288"/>
      <c r="AB165" s="288"/>
      <c r="AC165" s="288"/>
      <c r="AD165" s="288"/>
      <c r="AE165" s="288" t="s">
        <v>7262</v>
      </c>
      <c r="AF165" s="317">
        <v>35494</v>
      </c>
      <c r="AG165" s="288" t="s">
        <v>7263</v>
      </c>
      <c r="AH165" s="288" t="s">
        <v>7264</v>
      </c>
      <c r="AI165" s="315" t="s">
        <v>7265</v>
      </c>
      <c r="AJ165" s="288" t="s">
        <v>6413</v>
      </c>
      <c r="AK165" s="315" t="s">
        <v>3834</v>
      </c>
      <c r="AL165" s="288" t="s">
        <v>1642</v>
      </c>
      <c r="AM165" s="297"/>
      <c r="AN165" s="297"/>
      <c r="AO165" s="297"/>
    </row>
    <row r="166" spans="1:41" ht="100.5" thickBot="1">
      <c r="A166" s="282">
        <v>37</v>
      </c>
      <c r="B166" s="210" t="s">
        <v>6145</v>
      </c>
      <c r="C166" s="283" t="s">
        <v>7266</v>
      </c>
      <c r="D166" s="284" t="s">
        <v>7267</v>
      </c>
      <c r="E166" s="284"/>
      <c r="F166" s="12" t="s">
        <v>1633</v>
      </c>
      <c r="G166" s="237" t="s">
        <v>7251</v>
      </c>
      <c r="H166" s="238" t="s">
        <v>7252</v>
      </c>
      <c r="I166" s="288">
        <v>2017</v>
      </c>
      <c r="J166" s="289">
        <v>2</v>
      </c>
      <c r="K166" s="290" t="s">
        <v>7268</v>
      </c>
      <c r="L166" s="299">
        <v>8971013311</v>
      </c>
      <c r="M166" s="292"/>
      <c r="N166" s="288"/>
      <c r="O166" s="295">
        <v>0.41</v>
      </c>
      <c r="P166" s="295"/>
      <c r="Q166" s="295" t="s">
        <v>6152</v>
      </c>
      <c r="R166" s="288"/>
      <c r="S166" s="288"/>
      <c r="T166" s="288"/>
      <c r="U166" s="288"/>
      <c r="V166" s="288"/>
      <c r="W166" s="288"/>
      <c r="X166" s="288"/>
      <c r="Y166" s="288"/>
      <c r="Z166" s="288"/>
      <c r="AA166" s="288"/>
      <c r="AB166" s="288"/>
      <c r="AC166" s="288"/>
      <c r="AD166" s="288"/>
      <c r="AE166" s="288" t="s">
        <v>7269</v>
      </c>
      <c r="AF166" s="317">
        <v>36515</v>
      </c>
      <c r="AG166" s="288" t="s">
        <v>7270</v>
      </c>
      <c r="AH166" s="288" t="s">
        <v>7271</v>
      </c>
      <c r="AI166" s="315" t="s">
        <v>7272</v>
      </c>
      <c r="AJ166" s="288" t="s">
        <v>7273</v>
      </c>
      <c r="AK166" s="288" t="s">
        <v>3834</v>
      </c>
      <c r="AL166" s="288" t="s">
        <v>1642</v>
      </c>
      <c r="AM166" s="297"/>
      <c r="AN166" s="297"/>
      <c r="AO166" s="297"/>
    </row>
    <row r="167" spans="1:41" ht="100.5" thickBot="1">
      <c r="A167" s="282">
        <v>41</v>
      </c>
      <c r="B167" s="210" t="s">
        <v>6145</v>
      </c>
      <c r="C167" s="283" t="s">
        <v>7274</v>
      </c>
      <c r="D167" s="284" t="s">
        <v>7275</v>
      </c>
      <c r="E167" s="284"/>
      <c r="F167" s="12" t="s">
        <v>1633</v>
      </c>
      <c r="G167" s="237" t="s">
        <v>7251</v>
      </c>
      <c r="H167" s="238" t="s">
        <v>7252</v>
      </c>
      <c r="I167" s="288">
        <v>2017</v>
      </c>
      <c r="J167" s="289">
        <v>2</v>
      </c>
      <c r="K167" s="290" t="s">
        <v>7276</v>
      </c>
      <c r="L167" s="299">
        <v>9538990110</v>
      </c>
      <c r="M167" s="292"/>
      <c r="N167" s="288"/>
      <c r="O167" s="293">
        <v>0.5333</v>
      </c>
      <c r="P167" s="295" t="s">
        <v>6213</v>
      </c>
      <c r="Q167" s="295" t="s">
        <v>6152</v>
      </c>
      <c r="R167" s="288"/>
      <c r="S167" s="288"/>
      <c r="T167" s="288"/>
      <c r="U167" s="288"/>
      <c r="V167" s="288"/>
      <c r="W167" s="288"/>
      <c r="X167" s="288"/>
      <c r="Y167" s="288"/>
      <c r="Z167" s="288"/>
      <c r="AA167" s="288"/>
      <c r="AB167" s="288"/>
      <c r="AC167" s="288"/>
      <c r="AD167" s="288"/>
      <c r="AE167" s="288" t="s">
        <v>7277</v>
      </c>
      <c r="AF167" s="317">
        <v>36413</v>
      </c>
      <c r="AG167" s="288" t="s">
        <v>7278</v>
      </c>
      <c r="AH167" s="288" t="s">
        <v>7279</v>
      </c>
      <c r="AI167" s="315">
        <v>9845903883</v>
      </c>
      <c r="AJ167" s="288" t="s">
        <v>7280</v>
      </c>
      <c r="AK167" s="288" t="s">
        <v>3834</v>
      </c>
      <c r="AL167" s="288" t="s">
        <v>1642</v>
      </c>
      <c r="AM167" s="297"/>
      <c r="AN167" s="297"/>
      <c r="AO167" s="297"/>
    </row>
    <row r="168" spans="1:41" ht="100.5" thickBot="1">
      <c r="A168" s="282">
        <v>43</v>
      </c>
      <c r="B168" s="210" t="s">
        <v>6145</v>
      </c>
      <c r="C168" s="283" t="s">
        <v>7281</v>
      </c>
      <c r="D168" s="284" t="s">
        <v>7282</v>
      </c>
      <c r="E168" s="284"/>
      <c r="F168" s="12" t="s">
        <v>1633</v>
      </c>
      <c r="G168" s="237" t="s">
        <v>7251</v>
      </c>
      <c r="H168" s="238" t="s">
        <v>7252</v>
      </c>
      <c r="I168" s="288">
        <v>2017</v>
      </c>
      <c r="J168" s="289">
        <v>2</v>
      </c>
      <c r="K168" s="290" t="s">
        <v>7283</v>
      </c>
      <c r="L168" s="299">
        <v>9972837917</v>
      </c>
      <c r="M168" s="292"/>
      <c r="N168" s="288"/>
      <c r="O168" s="293">
        <v>0.4516</v>
      </c>
      <c r="P168" s="295" t="s">
        <v>6213</v>
      </c>
      <c r="Q168" s="295" t="s">
        <v>6152</v>
      </c>
      <c r="R168" s="288"/>
      <c r="S168" s="288"/>
      <c r="T168" s="288"/>
      <c r="U168" s="288"/>
      <c r="V168" s="288"/>
      <c r="W168" s="288"/>
      <c r="X168" s="288"/>
      <c r="Y168" s="288"/>
      <c r="Z168" s="288"/>
      <c r="AA168" s="288"/>
      <c r="AB168" s="288"/>
      <c r="AC168" s="288"/>
      <c r="AD168" s="288"/>
      <c r="AE168" s="288" t="s">
        <v>7284</v>
      </c>
      <c r="AF168" s="317">
        <v>35959</v>
      </c>
      <c r="AG168" s="288" t="s">
        <v>7285</v>
      </c>
      <c r="AH168" s="288" t="s">
        <v>7286</v>
      </c>
      <c r="AI168" s="315" t="s">
        <v>7287</v>
      </c>
      <c r="AJ168" s="288" t="s">
        <v>3939</v>
      </c>
      <c r="AK168" s="288" t="s">
        <v>3834</v>
      </c>
      <c r="AL168" s="288" t="s">
        <v>1642</v>
      </c>
      <c r="AM168" s="297"/>
      <c r="AN168" s="297"/>
      <c r="AO168" s="297"/>
    </row>
    <row r="169" spans="1:41" ht="100.5" thickBot="1">
      <c r="A169" s="282">
        <v>36</v>
      </c>
      <c r="B169" s="210" t="s">
        <v>6145</v>
      </c>
      <c r="C169" s="283" t="s">
        <v>7288</v>
      </c>
      <c r="D169" s="284" t="s">
        <v>7289</v>
      </c>
      <c r="E169" s="284"/>
      <c r="F169" s="12" t="s">
        <v>1633</v>
      </c>
      <c r="G169" s="237" t="s">
        <v>7251</v>
      </c>
      <c r="H169" s="238" t="s">
        <v>7252</v>
      </c>
      <c r="I169" s="288">
        <v>2017</v>
      </c>
      <c r="J169" s="289">
        <v>2</v>
      </c>
      <c r="K169" s="290" t="s">
        <v>7290</v>
      </c>
      <c r="L169" s="299">
        <v>9632726442</v>
      </c>
      <c r="M169" s="292"/>
      <c r="N169" s="288"/>
      <c r="O169" s="288">
        <v>0.48330000000000001</v>
      </c>
      <c r="P169" s="295" t="s">
        <v>6213</v>
      </c>
      <c r="Q169" s="295" t="s">
        <v>6152</v>
      </c>
      <c r="R169" s="288"/>
      <c r="S169" s="288"/>
      <c r="T169" s="288"/>
      <c r="U169" s="288"/>
      <c r="V169" s="288"/>
      <c r="W169" s="288"/>
      <c r="X169" s="288"/>
      <c r="Y169" s="288"/>
      <c r="Z169" s="288"/>
      <c r="AA169" s="288"/>
      <c r="AB169" s="288"/>
      <c r="AC169" s="288"/>
      <c r="AD169" s="288"/>
      <c r="AE169" s="288" t="s">
        <v>7291</v>
      </c>
      <c r="AF169" s="317">
        <v>34417</v>
      </c>
      <c r="AG169" s="288" t="s">
        <v>7292</v>
      </c>
      <c r="AH169" s="288" t="s">
        <v>7293</v>
      </c>
      <c r="AI169" s="315" t="s">
        <v>7294</v>
      </c>
      <c r="AJ169" s="288"/>
      <c r="AK169" s="288" t="s">
        <v>3834</v>
      </c>
      <c r="AL169" s="288" t="s">
        <v>1642</v>
      </c>
      <c r="AM169" s="297"/>
      <c r="AN169" s="297"/>
      <c r="AO169" s="297"/>
    </row>
    <row r="170" spans="1:41" ht="100.5" thickBot="1">
      <c r="A170" s="282">
        <v>35</v>
      </c>
      <c r="B170" s="210" t="s">
        <v>6145</v>
      </c>
      <c r="C170" s="283" t="s">
        <v>7295</v>
      </c>
      <c r="D170" s="284" t="s">
        <v>7296</v>
      </c>
      <c r="E170" s="284"/>
      <c r="F170" s="12" t="s">
        <v>1633</v>
      </c>
      <c r="G170" s="237" t="s">
        <v>7251</v>
      </c>
      <c r="H170" s="238" t="s">
        <v>7252</v>
      </c>
      <c r="I170" s="288">
        <v>2017</v>
      </c>
      <c r="J170" s="289">
        <v>2</v>
      </c>
      <c r="K170" s="290" t="s">
        <v>7297</v>
      </c>
      <c r="L170" s="299">
        <v>9039059679</v>
      </c>
      <c r="M170" s="292"/>
      <c r="N170" s="288"/>
      <c r="O170" s="300">
        <v>0.67800000000000005</v>
      </c>
      <c r="P170" s="295"/>
      <c r="Q170" s="295" t="s">
        <v>6320</v>
      </c>
      <c r="R170" s="288"/>
      <c r="S170" s="288"/>
      <c r="T170" s="288"/>
      <c r="U170" s="288"/>
      <c r="V170" s="288"/>
      <c r="W170" s="288"/>
      <c r="X170" s="288"/>
      <c r="Y170" s="288"/>
      <c r="Z170" s="288"/>
      <c r="AA170" s="288"/>
      <c r="AB170" s="288"/>
      <c r="AC170" s="288"/>
      <c r="AD170" s="288"/>
      <c r="AE170" s="288" t="s">
        <v>7298</v>
      </c>
      <c r="AF170" s="317">
        <v>36011</v>
      </c>
      <c r="AG170" s="288" t="s">
        <v>7299</v>
      </c>
      <c r="AH170" s="288" t="s">
        <v>7300</v>
      </c>
      <c r="AI170" s="315" t="s">
        <v>7301</v>
      </c>
      <c r="AJ170" s="288" t="s">
        <v>4316</v>
      </c>
      <c r="AK170" s="288" t="s">
        <v>3834</v>
      </c>
      <c r="AL170" s="288" t="s">
        <v>1642</v>
      </c>
      <c r="AM170" s="297"/>
      <c r="AN170" s="297"/>
      <c r="AO170" s="297"/>
    </row>
    <row r="171" spans="1:41" ht="100.5" thickBot="1">
      <c r="A171" s="282">
        <v>34</v>
      </c>
      <c r="B171" s="210" t="s">
        <v>6145</v>
      </c>
      <c r="C171" s="283" t="s">
        <v>7302</v>
      </c>
      <c r="D171" s="284" t="s">
        <v>7303</v>
      </c>
      <c r="E171" s="284"/>
      <c r="F171" s="12" t="s">
        <v>1633</v>
      </c>
      <c r="G171" s="237" t="s">
        <v>7251</v>
      </c>
      <c r="H171" s="238" t="s">
        <v>7252</v>
      </c>
      <c r="I171" s="288">
        <v>2017</v>
      </c>
      <c r="J171" s="289">
        <v>2</v>
      </c>
      <c r="K171" s="290" t="s">
        <v>7304</v>
      </c>
      <c r="L171" s="299">
        <v>8547773771</v>
      </c>
      <c r="M171" s="292"/>
      <c r="N171" s="288"/>
      <c r="O171" s="319">
        <v>0.66249999999999998</v>
      </c>
      <c r="P171" s="295"/>
      <c r="Q171" s="295" t="s">
        <v>6289</v>
      </c>
      <c r="R171" s="288"/>
      <c r="S171" s="288"/>
      <c r="T171" s="288"/>
      <c r="U171" s="288"/>
      <c r="V171" s="288"/>
      <c r="W171" s="288"/>
      <c r="X171" s="288"/>
      <c r="Y171" s="288"/>
      <c r="Z171" s="288"/>
      <c r="AA171" s="288"/>
      <c r="AB171" s="288"/>
      <c r="AC171" s="288"/>
      <c r="AD171" s="288"/>
      <c r="AE171" s="288" t="s">
        <v>7305</v>
      </c>
      <c r="AF171" s="317">
        <v>35947</v>
      </c>
      <c r="AG171" s="288" t="s">
        <v>7306</v>
      </c>
      <c r="AH171" s="288" t="s">
        <v>7307</v>
      </c>
      <c r="AI171" s="315" t="s">
        <v>7308</v>
      </c>
      <c r="AJ171" s="288"/>
      <c r="AK171" s="288" t="s">
        <v>3912</v>
      </c>
      <c r="AL171" s="288" t="s">
        <v>1642</v>
      </c>
      <c r="AM171" s="297"/>
      <c r="AN171" s="297"/>
      <c r="AO171" s="297"/>
    </row>
    <row r="172" spans="1:41" ht="100.5" thickBot="1">
      <c r="A172" s="282">
        <v>33</v>
      </c>
      <c r="B172" s="210" t="s">
        <v>6145</v>
      </c>
      <c r="C172" s="283" t="s">
        <v>7309</v>
      </c>
      <c r="D172" s="284" t="s">
        <v>7310</v>
      </c>
      <c r="E172" s="284"/>
      <c r="F172" s="12" t="s">
        <v>1633</v>
      </c>
      <c r="G172" s="237" t="s">
        <v>7251</v>
      </c>
      <c r="H172" s="238" t="s">
        <v>7252</v>
      </c>
      <c r="I172" s="288">
        <v>2017</v>
      </c>
      <c r="J172" s="289">
        <v>2</v>
      </c>
      <c r="K172" s="290" t="s">
        <v>7311</v>
      </c>
      <c r="L172" s="299">
        <v>8126545525</v>
      </c>
      <c r="M172" s="292"/>
      <c r="N172" s="288"/>
      <c r="O172" s="293">
        <v>0.55800000000000005</v>
      </c>
      <c r="P172" s="295"/>
      <c r="Q172" s="295" t="s">
        <v>7312</v>
      </c>
      <c r="R172" s="288"/>
      <c r="S172" s="288"/>
      <c r="T172" s="288"/>
      <c r="U172" s="288"/>
      <c r="V172" s="288"/>
      <c r="W172" s="288"/>
      <c r="X172" s="288"/>
      <c r="Y172" s="288"/>
      <c r="Z172" s="288"/>
      <c r="AA172" s="288"/>
      <c r="AB172" s="288"/>
      <c r="AC172" s="288"/>
      <c r="AD172" s="288"/>
      <c r="AE172" s="288" t="s">
        <v>7313</v>
      </c>
      <c r="AF172" s="317">
        <v>36210</v>
      </c>
      <c r="AG172" s="288" t="s">
        <v>7314</v>
      </c>
      <c r="AH172" s="288" t="s">
        <v>7315</v>
      </c>
      <c r="AI172" s="315">
        <v>9412034594</v>
      </c>
      <c r="AJ172" s="288" t="s">
        <v>169</v>
      </c>
      <c r="AK172" s="288" t="s">
        <v>3834</v>
      </c>
      <c r="AL172" s="288" t="s">
        <v>1642</v>
      </c>
      <c r="AM172" s="297"/>
      <c r="AN172" s="297"/>
      <c r="AO172" s="297"/>
    </row>
    <row r="173" spans="1:41" ht="100.5" thickBot="1">
      <c r="A173" s="282">
        <v>32</v>
      </c>
      <c r="B173" s="210" t="s">
        <v>6145</v>
      </c>
      <c r="C173" s="283" t="s">
        <v>7316</v>
      </c>
      <c r="D173" s="284" t="s">
        <v>7317</v>
      </c>
      <c r="E173" s="284"/>
      <c r="F173" s="12" t="s">
        <v>1633</v>
      </c>
      <c r="G173" s="237" t="s">
        <v>7251</v>
      </c>
      <c r="H173" s="238" t="s">
        <v>7252</v>
      </c>
      <c r="I173" s="288">
        <v>2017</v>
      </c>
      <c r="J173" s="289">
        <v>2</v>
      </c>
      <c r="K173" s="290" t="s">
        <v>7318</v>
      </c>
      <c r="L173" s="299">
        <v>8123999649</v>
      </c>
      <c r="M173" s="292">
        <v>66.16</v>
      </c>
      <c r="N173" s="288"/>
      <c r="O173" s="293"/>
      <c r="P173" s="295"/>
      <c r="Q173" s="295" t="s">
        <v>6152</v>
      </c>
      <c r="R173" s="288"/>
      <c r="S173" s="288"/>
      <c r="T173" s="288"/>
      <c r="U173" s="288"/>
      <c r="V173" s="288"/>
      <c r="W173" s="288"/>
      <c r="X173" s="288"/>
      <c r="Y173" s="288"/>
      <c r="Z173" s="288"/>
      <c r="AA173" s="288"/>
      <c r="AB173" s="288"/>
      <c r="AC173" s="288"/>
      <c r="AD173" s="288"/>
      <c r="AE173" s="288" t="s">
        <v>7319</v>
      </c>
      <c r="AF173" s="317">
        <v>36335</v>
      </c>
      <c r="AG173" s="288" t="s">
        <v>7320</v>
      </c>
      <c r="AH173" s="288" t="s">
        <v>7321</v>
      </c>
      <c r="AI173" s="316" t="s">
        <v>7322</v>
      </c>
      <c r="AJ173" s="288" t="s">
        <v>6716</v>
      </c>
      <c r="AK173" s="288" t="s">
        <v>3834</v>
      </c>
      <c r="AL173" s="288" t="s">
        <v>1642</v>
      </c>
      <c r="AM173" s="297"/>
      <c r="AN173" s="297"/>
      <c r="AO173" s="297"/>
    </row>
    <row r="174" spans="1:41" ht="100.5" thickBot="1">
      <c r="A174" s="282">
        <v>31</v>
      </c>
      <c r="B174" s="210" t="s">
        <v>6145</v>
      </c>
      <c r="C174" s="283" t="s">
        <v>7323</v>
      </c>
      <c r="D174" s="284" t="s">
        <v>7324</v>
      </c>
      <c r="E174" s="284"/>
      <c r="F174" s="12" t="s">
        <v>1633</v>
      </c>
      <c r="G174" s="237" t="s">
        <v>7251</v>
      </c>
      <c r="H174" s="238" t="s">
        <v>7252</v>
      </c>
      <c r="I174" s="288">
        <v>2017</v>
      </c>
      <c r="J174" s="289">
        <v>2</v>
      </c>
      <c r="K174" s="290" t="s">
        <v>7325</v>
      </c>
      <c r="L174" s="299">
        <v>8792441998</v>
      </c>
      <c r="M174" s="292"/>
      <c r="N174" s="288"/>
      <c r="O174" s="293">
        <v>0.44600000000000001</v>
      </c>
      <c r="P174" s="295" t="s">
        <v>6151</v>
      </c>
      <c r="Q174" s="292" t="s">
        <v>6152</v>
      </c>
      <c r="R174" s="288"/>
      <c r="S174" s="288"/>
      <c r="T174" s="288"/>
      <c r="U174" s="288"/>
      <c r="V174" s="288"/>
      <c r="W174" s="288"/>
      <c r="X174" s="288"/>
      <c r="Y174" s="288"/>
      <c r="Z174" s="288"/>
      <c r="AA174" s="288"/>
      <c r="AB174" s="288"/>
      <c r="AC174" s="288"/>
      <c r="AD174" s="288"/>
      <c r="AE174" s="288" t="s">
        <v>7326</v>
      </c>
      <c r="AF174" s="317">
        <v>35889</v>
      </c>
      <c r="AG174" s="288" t="s">
        <v>7327</v>
      </c>
      <c r="AH174" s="288" t="s">
        <v>7328</v>
      </c>
      <c r="AI174" s="315" t="s">
        <v>7329</v>
      </c>
      <c r="AJ174" s="288"/>
      <c r="AK174" s="288" t="s">
        <v>3834</v>
      </c>
      <c r="AL174" s="288" t="s">
        <v>1642</v>
      </c>
      <c r="AM174" s="297"/>
      <c r="AN174" s="297"/>
      <c r="AO174" s="297"/>
    </row>
    <row r="175" spans="1:41" ht="100.5" thickBot="1">
      <c r="A175" s="282">
        <v>30</v>
      </c>
      <c r="B175" s="210" t="s">
        <v>6145</v>
      </c>
      <c r="C175" s="283" t="s">
        <v>7330</v>
      </c>
      <c r="D175" s="284" t="s">
        <v>7331</v>
      </c>
      <c r="E175" s="284"/>
      <c r="F175" s="12" t="s">
        <v>1633</v>
      </c>
      <c r="G175" s="237" t="s">
        <v>7251</v>
      </c>
      <c r="H175" s="238" t="s">
        <v>7252</v>
      </c>
      <c r="I175" s="288">
        <v>2017</v>
      </c>
      <c r="J175" s="289">
        <v>2</v>
      </c>
      <c r="K175" s="290" t="s">
        <v>7332</v>
      </c>
      <c r="L175" s="299">
        <v>7338435811</v>
      </c>
      <c r="M175" s="292"/>
      <c r="N175" s="288"/>
      <c r="O175" s="293">
        <v>0.46800000000000003</v>
      </c>
      <c r="P175" s="295"/>
      <c r="Q175" s="295" t="s">
        <v>6152</v>
      </c>
      <c r="R175" s="288"/>
      <c r="S175" s="288"/>
      <c r="T175" s="288"/>
      <c r="U175" s="288"/>
      <c r="V175" s="288"/>
      <c r="W175" s="288"/>
      <c r="X175" s="288"/>
      <c r="Y175" s="288"/>
      <c r="Z175" s="288"/>
      <c r="AA175" s="288"/>
      <c r="AB175" s="288"/>
      <c r="AC175" s="288"/>
      <c r="AD175" s="288"/>
      <c r="AE175" s="288" t="s">
        <v>7333</v>
      </c>
      <c r="AF175" s="317">
        <v>35973</v>
      </c>
      <c r="AG175" s="288" t="s">
        <v>7334</v>
      </c>
      <c r="AH175" s="288" t="s">
        <v>7335</v>
      </c>
      <c r="AI175" s="315" t="s">
        <v>7336</v>
      </c>
      <c r="AJ175" s="288" t="s">
        <v>3912</v>
      </c>
      <c r="AK175" s="288" t="s">
        <v>4925</v>
      </c>
      <c r="AL175" s="288" t="s">
        <v>7337</v>
      </c>
      <c r="AM175" s="297"/>
      <c r="AN175" s="297"/>
      <c r="AO175" s="297"/>
    </row>
    <row r="176" spans="1:41" ht="100.5" thickBot="1">
      <c r="A176" s="282">
        <v>46</v>
      </c>
      <c r="B176" s="210" t="s">
        <v>6145</v>
      </c>
      <c r="C176" s="283" t="s">
        <v>7338</v>
      </c>
      <c r="D176" s="284" t="s">
        <v>7339</v>
      </c>
      <c r="E176" s="284"/>
      <c r="F176" s="12" t="s">
        <v>1633</v>
      </c>
      <c r="G176" s="237" t="s">
        <v>7251</v>
      </c>
      <c r="H176" s="238" t="s">
        <v>7252</v>
      </c>
      <c r="I176" s="288">
        <v>2017</v>
      </c>
      <c r="J176" s="289">
        <v>2</v>
      </c>
      <c r="K176" s="290" t="s">
        <v>7340</v>
      </c>
      <c r="L176" s="299">
        <v>9686761267</v>
      </c>
      <c r="M176" s="292"/>
      <c r="N176" s="288"/>
      <c r="O176" s="293">
        <v>0.47660000000000002</v>
      </c>
      <c r="P176" s="295" t="s">
        <v>6151</v>
      </c>
      <c r="Q176" s="295" t="s">
        <v>6152</v>
      </c>
      <c r="R176" s="288"/>
      <c r="S176" s="288"/>
      <c r="T176" s="288"/>
      <c r="U176" s="288"/>
      <c r="V176" s="288"/>
      <c r="W176" s="288"/>
      <c r="X176" s="288"/>
      <c r="Y176" s="288"/>
      <c r="Z176" s="288"/>
      <c r="AA176" s="288"/>
      <c r="AB176" s="288"/>
      <c r="AC176" s="288"/>
      <c r="AD176" s="288"/>
      <c r="AE176" s="288" t="s">
        <v>7341</v>
      </c>
      <c r="AF176" s="317">
        <v>36314</v>
      </c>
      <c r="AG176" s="288" t="s">
        <v>7342</v>
      </c>
      <c r="AH176" s="288" t="s">
        <v>7343</v>
      </c>
      <c r="AI176" s="315" t="s">
        <v>7344</v>
      </c>
      <c r="AJ176" s="288" t="s">
        <v>150</v>
      </c>
      <c r="AK176" s="288" t="s">
        <v>3834</v>
      </c>
      <c r="AL176" s="288" t="s">
        <v>1642</v>
      </c>
      <c r="AM176" s="297"/>
      <c r="AN176" s="297"/>
      <c r="AO176" s="297"/>
    </row>
    <row r="177" spans="1:41" ht="100.5" thickBot="1">
      <c r="A177" s="282">
        <v>29</v>
      </c>
      <c r="B177" s="210" t="s">
        <v>6145</v>
      </c>
      <c r="C177" s="283" t="s">
        <v>7345</v>
      </c>
      <c r="D177" s="284" t="s">
        <v>7346</v>
      </c>
      <c r="E177" s="284"/>
      <c r="F177" s="12" t="s">
        <v>1633</v>
      </c>
      <c r="G177" s="237" t="s">
        <v>7251</v>
      </c>
      <c r="H177" s="238" t="s">
        <v>7252</v>
      </c>
      <c r="I177" s="288">
        <v>2017</v>
      </c>
      <c r="J177" s="289">
        <v>2</v>
      </c>
      <c r="K177" s="290" t="s">
        <v>7347</v>
      </c>
      <c r="L177" s="299">
        <v>9108080138</v>
      </c>
      <c r="M177" s="292">
        <v>49</v>
      </c>
      <c r="N177" s="288"/>
      <c r="O177" s="293">
        <v>0.64159999999999995</v>
      </c>
      <c r="P177" s="295"/>
      <c r="Q177" s="295" t="s">
        <v>7348</v>
      </c>
      <c r="R177" s="288"/>
      <c r="S177" s="288"/>
      <c r="T177" s="288"/>
      <c r="U177" s="288"/>
      <c r="V177" s="288"/>
      <c r="W177" s="288"/>
      <c r="X177" s="288"/>
      <c r="Y177" s="288"/>
      <c r="Z177" s="288"/>
      <c r="AA177" s="288"/>
      <c r="AB177" s="288"/>
      <c r="AC177" s="288"/>
      <c r="AD177" s="288"/>
      <c r="AE177" s="288" t="s">
        <v>7349</v>
      </c>
      <c r="AF177" s="317">
        <v>35776</v>
      </c>
      <c r="AG177" s="288" t="s">
        <v>7350</v>
      </c>
      <c r="AH177" s="288" t="s">
        <v>7351</v>
      </c>
      <c r="AI177" s="316" t="s">
        <v>7352</v>
      </c>
      <c r="AJ177" s="288" t="s">
        <v>4122</v>
      </c>
      <c r="AK177" s="288" t="s">
        <v>6156</v>
      </c>
      <c r="AL177" s="288" t="s">
        <v>1642</v>
      </c>
      <c r="AM177" s="297"/>
      <c r="AN177" s="297"/>
      <c r="AO177" s="297"/>
    </row>
    <row r="178" spans="1:41" ht="100.5" thickBot="1">
      <c r="A178" s="282">
        <v>28</v>
      </c>
      <c r="B178" s="210" t="s">
        <v>6145</v>
      </c>
      <c r="C178" s="283" t="s">
        <v>7353</v>
      </c>
      <c r="D178" s="284" t="s">
        <v>7354</v>
      </c>
      <c r="E178" s="284"/>
      <c r="F178" s="12" t="s">
        <v>1633</v>
      </c>
      <c r="G178" s="237" t="s">
        <v>7251</v>
      </c>
      <c r="H178" s="238" t="s">
        <v>7252</v>
      </c>
      <c r="I178" s="288">
        <v>2017</v>
      </c>
      <c r="J178" s="289">
        <v>2</v>
      </c>
      <c r="K178" s="290" t="s">
        <v>7355</v>
      </c>
      <c r="L178" s="291">
        <v>8217784009</v>
      </c>
      <c r="M178" s="292"/>
      <c r="N178" s="288"/>
      <c r="O178" s="293">
        <v>0.93330000000000002</v>
      </c>
      <c r="P178" s="294"/>
      <c r="Q178" s="295" t="s">
        <v>6152</v>
      </c>
      <c r="R178" s="288"/>
      <c r="S178" s="288"/>
      <c r="T178" s="288"/>
      <c r="U178" s="288"/>
      <c r="V178" s="288"/>
      <c r="W178" s="288"/>
      <c r="X178" s="288"/>
      <c r="Y178" s="288"/>
      <c r="Z178" s="288"/>
      <c r="AA178" s="288"/>
      <c r="AB178" s="288"/>
      <c r="AC178" s="288"/>
      <c r="AD178" s="288"/>
      <c r="AE178" s="288" t="s">
        <v>7356</v>
      </c>
      <c r="AF178" s="317">
        <v>36346</v>
      </c>
      <c r="AG178" s="288" t="s">
        <v>7357</v>
      </c>
      <c r="AH178" s="288" t="s">
        <v>7358</v>
      </c>
      <c r="AI178" s="315" t="s">
        <v>7359</v>
      </c>
      <c r="AJ178" s="288" t="s">
        <v>4122</v>
      </c>
      <c r="AK178" s="288" t="s">
        <v>6156</v>
      </c>
      <c r="AL178" s="288" t="s">
        <v>1642</v>
      </c>
      <c r="AM178" s="297"/>
      <c r="AN178" s="297"/>
      <c r="AO178" s="297"/>
    </row>
    <row r="179" spans="1:41" ht="100.5" thickBot="1">
      <c r="A179" s="282">
        <v>27</v>
      </c>
      <c r="B179" s="210" t="s">
        <v>6145</v>
      </c>
      <c r="C179" s="283" t="s">
        <v>7360</v>
      </c>
      <c r="D179" s="284" t="s">
        <v>7361</v>
      </c>
      <c r="E179" s="284"/>
      <c r="F179" s="12" t="s">
        <v>1633</v>
      </c>
      <c r="G179" s="237" t="s">
        <v>7251</v>
      </c>
      <c r="H179" s="238" t="s">
        <v>7252</v>
      </c>
      <c r="I179" s="288">
        <v>2017</v>
      </c>
      <c r="J179" s="289">
        <v>2</v>
      </c>
      <c r="K179" s="290"/>
      <c r="L179" s="367"/>
      <c r="M179" s="292"/>
      <c r="N179" s="288"/>
      <c r="O179" s="293"/>
      <c r="P179" s="296"/>
      <c r="Q179" s="292" t="s">
        <v>7362</v>
      </c>
      <c r="R179" s="288"/>
      <c r="S179" s="288"/>
      <c r="T179" s="288"/>
      <c r="U179" s="288"/>
      <c r="V179" s="288"/>
      <c r="W179" s="288"/>
      <c r="X179" s="288"/>
      <c r="Y179" s="288"/>
      <c r="Z179" s="288"/>
      <c r="AA179" s="288"/>
      <c r="AB179" s="288"/>
      <c r="AC179" s="288"/>
      <c r="AD179" s="288"/>
      <c r="AE179" s="288" t="s">
        <v>7363</v>
      </c>
      <c r="AF179" s="317">
        <v>36137</v>
      </c>
      <c r="AG179" s="288" t="s">
        <v>7364</v>
      </c>
      <c r="AH179" s="288" t="s">
        <v>7365</v>
      </c>
      <c r="AI179" s="315" t="s">
        <v>7366</v>
      </c>
      <c r="AJ179" s="288" t="s">
        <v>4009</v>
      </c>
      <c r="AK179" s="288" t="s">
        <v>3834</v>
      </c>
      <c r="AL179" s="288" t="s">
        <v>6595</v>
      </c>
      <c r="AM179" s="297"/>
      <c r="AN179" s="297"/>
      <c r="AO179" s="297"/>
    </row>
    <row r="180" spans="1:41" ht="100.5" thickBot="1">
      <c r="A180" s="282">
        <v>40</v>
      </c>
      <c r="B180" s="210" t="s">
        <v>6145</v>
      </c>
      <c r="C180" s="283" t="s">
        <v>7367</v>
      </c>
      <c r="D180" s="284" t="s">
        <v>7368</v>
      </c>
      <c r="E180" s="284"/>
      <c r="F180" s="12" t="s">
        <v>1633</v>
      </c>
      <c r="G180" s="237" t="s">
        <v>7251</v>
      </c>
      <c r="H180" s="238" t="s">
        <v>7252</v>
      </c>
      <c r="I180" s="288">
        <v>2017</v>
      </c>
      <c r="J180" s="289">
        <v>2</v>
      </c>
      <c r="K180" s="290" t="s">
        <v>7369</v>
      </c>
      <c r="L180" s="299">
        <v>7760924362</v>
      </c>
      <c r="M180" s="292"/>
      <c r="N180" s="288"/>
      <c r="O180" s="293">
        <v>0.44159999999999999</v>
      </c>
      <c r="P180" s="295" t="s">
        <v>6151</v>
      </c>
      <c r="Q180" s="295" t="s">
        <v>6152</v>
      </c>
      <c r="R180" s="288"/>
      <c r="S180" s="288"/>
      <c r="T180" s="288"/>
      <c r="U180" s="288"/>
      <c r="V180" s="288"/>
      <c r="W180" s="288"/>
      <c r="X180" s="288"/>
      <c r="Y180" s="288"/>
      <c r="Z180" s="288"/>
      <c r="AA180" s="288"/>
      <c r="AB180" s="288"/>
      <c r="AC180" s="288"/>
      <c r="AD180" s="288"/>
      <c r="AE180" s="288" t="s">
        <v>7370</v>
      </c>
      <c r="AF180" s="317">
        <v>36003</v>
      </c>
      <c r="AG180" s="288" t="s">
        <v>7371</v>
      </c>
      <c r="AH180" s="288" t="s">
        <v>7372</v>
      </c>
      <c r="AI180" s="316">
        <v>9945340533</v>
      </c>
      <c r="AJ180" s="288" t="s">
        <v>3902</v>
      </c>
      <c r="AK180" s="288" t="s">
        <v>3834</v>
      </c>
      <c r="AL180" s="288" t="s">
        <v>1642</v>
      </c>
      <c r="AM180" s="297"/>
      <c r="AN180" s="297"/>
      <c r="AO180" s="297"/>
    </row>
    <row r="181" spans="1:41" ht="100.5" thickBot="1">
      <c r="A181" s="282">
        <v>50</v>
      </c>
      <c r="B181" s="210" t="s">
        <v>6145</v>
      </c>
      <c r="C181" s="283" t="s">
        <v>7373</v>
      </c>
      <c r="D181" s="284" t="s">
        <v>7374</v>
      </c>
      <c r="E181" s="284"/>
      <c r="F181" s="12" t="s">
        <v>1633</v>
      </c>
      <c r="G181" s="237" t="s">
        <v>7251</v>
      </c>
      <c r="H181" s="238" t="s">
        <v>7252</v>
      </c>
      <c r="I181" s="288">
        <v>2017</v>
      </c>
      <c r="J181" s="289">
        <v>2</v>
      </c>
      <c r="K181" s="290" t="s">
        <v>7375</v>
      </c>
      <c r="L181" s="299">
        <v>9916628346</v>
      </c>
      <c r="M181" s="292"/>
      <c r="N181" s="288"/>
      <c r="O181" s="293">
        <v>0.46329999999999999</v>
      </c>
      <c r="P181" s="295" t="s">
        <v>6151</v>
      </c>
      <c r="Q181" s="295" t="s">
        <v>6152</v>
      </c>
      <c r="R181" s="288"/>
      <c r="S181" s="288"/>
      <c r="T181" s="288"/>
      <c r="U181" s="288"/>
      <c r="V181" s="288"/>
      <c r="W181" s="288"/>
      <c r="X181" s="288"/>
      <c r="Y181" s="288"/>
      <c r="Z181" s="288"/>
      <c r="AA181" s="288"/>
      <c r="AB181" s="288"/>
      <c r="AC181" s="288"/>
      <c r="AD181" s="288"/>
      <c r="AE181" s="288" t="s">
        <v>7376</v>
      </c>
      <c r="AF181" s="317">
        <v>36379</v>
      </c>
      <c r="AG181" s="288" t="s">
        <v>7377</v>
      </c>
      <c r="AH181" s="288" t="s">
        <v>7378</v>
      </c>
      <c r="AI181" s="316" t="s">
        <v>7379</v>
      </c>
      <c r="AJ181" s="288" t="s">
        <v>3884</v>
      </c>
      <c r="AK181" s="288" t="s">
        <v>3834</v>
      </c>
      <c r="AL181" s="288" t="s">
        <v>1642</v>
      </c>
      <c r="AM181" s="297"/>
      <c r="AN181" s="297"/>
      <c r="AO181" s="297"/>
    </row>
    <row r="182" spans="1:41" ht="100.5" thickBot="1">
      <c r="A182" s="282">
        <v>52</v>
      </c>
      <c r="B182" s="210" t="s">
        <v>6145</v>
      </c>
      <c r="C182" s="283" t="s">
        <v>7380</v>
      </c>
      <c r="D182" s="284" t="s">
        <v>7381</v>
      </c>
      <c r="E182" s="284"/>
      <c r="F182" s="12" t="s">
        <v>1633</v>
      </c>
      <c r="G182" s="237" t="s">
        <v>7251</v>
      </c>
      <c r="H182" s="238" t="s">
        <v>7252</v>
      </c>
      <c r="I182" s="288">
        <v>2017</v>
      </c>
      <c r="J182" s="289">
        <v>2</v>
      </c>
      <c r="K182" s="368" t="s">
        <v>7382</v>
      </c>
      <c r="L182" s="298">
        <v>7790033335</v>
      </c>
      <c r="M182" s="292"/>
      <c r="N182" s="288"/>
      <c r="O182" s="293">
        <v>0.45829999999999999</v>
      </c>
      <c r="P182" s="324" t="s">
        <v>6151</v>
      </c>
      <c r="Q182" s="295" t="s">
        <v>6152</v>
      </c>
      <c r="R182" s="288"/>
      <c r="S182" s="288"/>
      <c r="T182" s="288"/>
      <c r="U182" s="288"/>
      <c r="V182" s="288"/>
      <c r="W182" s="288"/>
      <c r="X182" s="288"/>
      <c r="Y182" s="288"/>
      <c r="Z182" s="288"/>
      <c r="AA182" s="288"/>
      <c r="AB182" s="288"/>
      <c r="AC182" s="288"/>
      <c r="AD182" s="288"/>
      <c r="AE182" s="288" t="s">
        <v>7383</v>
      </c>
      <c r="AF182" s="317">
        <v>35873</v>
      </c>
      <c r="AG182" s="288" t="s">
        <v>7384</v>
      </c>
      <c r="AH182" s="288" t="s">
        <v>7385</v>
      </c>
      <c r="AI182" s="316" t="s">
        <v>7386</v>
      </c>
      <c r="AJ182" s="288"/>
      <c r="AK182" s="288" t="s">
        <v>3834</v>
      </c>
      <c r="AL182" s="288" t="s">
        <v>1642</v>
      </c>
      <c r="AM182" s="297"/>
      <c r="AN182" s="297"/>
      <c r="AO182" s="297"/>
    </row>
    <row r="183" spans="1:41" ht="100.5" thickBot="1">
      <c r="A183" s="282">
        <v>26</v>
      </c>
      <c r="B183" s="210" t="s">
        <v>6145</v>
      </c>
      <c r="C183" s="283" t="s">
        <v>7387</v>
      </c>
      <c r="D183" s="284" t="s">
        <v>7388</v>
      </c>
      <c r="E183" s="284"/>
      <c r="F183" s="12" t="s">
        <v>1633</v>
      </c>
      <c r="G183" s="237" t="s">
        <v>7251</v>
      </c>
      <c r="H183" s="238" t="s">
        <v>7252</v>
      </c>
      <c r="I183" s="288">
        <v>2017</v>
      </c>
      <c r="J183" s="289">
        <v>2</v>
      </c>
      <c r="K183" s="290" t="s">
        <v>7389</v>
      </c>
      <c r="L183" s="299">
        <v>8876215045</v>
      </c>
      <c r="M183" s="292"/>
      <c r="N183" s="288"/>
      <c r="O183" s="319">
        <v>0.59</v>
      </c>
      <c r="P183" s="295"/>
      <c r="Q183" s="295" t="s">
        <v>7390</v>
      </c>
      <c r="R183" s="288"/>
      <c r="S183" s="288"/>
      <c r="T183" s="288"/>
      <c r="U183" s="288"/>
      <c r="V183" s="288"/>
      <c r="W183" s="288"/>
      <c r="X183" s="288"/>
      <c r="Y183" s="288"/>
      <c r="Z183" s="288"/>
      <c r="AA183" s="288"/>
      <c r="AB183" s="288"/>
      <c r="AC183" s="288"/>
      <c r="AD183" s="288"/>
      <c r="AE183" s="288" t="s">
        <v>7391</v>
      </c>
      <c r="AF183" s="317">
        <v>35363</v>
      </c>
      <c r="AG183" s="288" t="s">
        <v>7392</v>
      </c>
      <c r="AH183" s="288" t="s">
        <v>7393</v>
      </c>
      <c r="AI183" s="315">
        <v>9864074400</v>
      </c>
      <c r="AJ183" s="288" t="s">
        <v>3833</v>
      </c>
      <c r="AK183" s="288" t="s">
        <v>3834</v>
      </c>
      <c r="AL183" s="288" t="s">
        <v>1642</v>
      </c>
      <c r="AM183" s="297"/>
      <c r="AN183" s="297"/>
      <c r="AO183" s="297"/>
    </row>
    <row r="184" spans="1:41" ht="100.5" thickBot="1">
      <c r="A184" s="282">
        <v>57</v>
      </c>
      <c r="B184" s="210" t="s">
        <v>6145</v>
      </c>
      <c r="C184" s="301" t="s">
        <v>7394</v>
      </c>
      <c r="D184" s="288" t="s">
        <v>7395</v>
      </c>
      <c r="E184" s="288"/>
      <c r="F184" s="12" t="s">
        <v>1633</v>
      </c>
      <c r="G184" s="237" t="s">
        <v>7251</v>
      </c>
      <c r="H184" s="238" t="s">
        <v>7252</v>
      </c>
      <c r="I184" s="288">
        <v>2017</v>
      </c>
      <c r="J184" s="289">
        <v>2</v>
      </c>
      <c r="K184" s="331" t="s">
        <v>7396</v>
      </c>
      <c r="L184" s="289">
        <v>7795305291</v>
      </c>
      <c r="M184" s="288"/>
      <c r="N184" s="288"/>
      <c r="O184" s="288"/>
      <c r="P184" s="288"/>
      <c r="Q184" s="288"/>
      <c r="R184" s="288"/>
      <c r="S184" s="288"/>
      <c r="T184" s="288"/>
      <c r="U184" s="288"/>
      <c r="V184" s="288"/>
      <c r="W184" s="288"/>
      <c r="X184" s="288"/>
      <c r="Y184" s="288"/>
      <c r="Z184" s="288"/>
      <c r="AA184" s="288"/>
      <c r="AB184" s="288"/>
      <c r="AC184" s="288"/>
      <c r="AD184" s="288"/>
      <c r="AE184" s="288"/>
      <c r="AF184" s="288"/>
      <c r="AG184" s="288"/>
      <c r="AH184" s="288"/>
      <c r="AI184" s="316"/>
      <c r="AJ184" s="288"/>
      <c r="AK184" s="288"/>
      <c r="AL184" s="288"/>
      <c r="AM184" s="297"/>
      <c r="AN184" s="297"/>
      <c r="AO184" s="297"/>
    </row>
    <row r="185" spans="1:41" ht="100.5" thickBot="1">
      <c r="A185" s="282">
        <v>25</v>
      </c>
      <c r="B185" s="210" t="s">
        <v>6145</v>
      </c>
      <c r="C185" s="283" t="s">
        <v>7397</v>
      </c>
      <c r="D185" s="284" t="s">
        <v>7398</v>
      </c>
      <c r="E185" s="284"/>
      <c r="F185" s="12" t="s">
        <v>1633</v>
      </c>
      <c r="G185" s="237" t="s">
        <v>7251</v>
      </c>
      <c r="H185" s="238" t="s">
        <v>7252</v>
      </c>
      <c r="I185" s="288">
        <v>2017</v>
      </c>
      <c r="J185" s="289">
        <v>2</v>
      </c>
      <c r="K185" s="290"/>
      <c r="L185" s="299" t="s">
        <v>7399</v>
      </c>
      <c r="M185" s="292"/>
      <c r="N185" s="288"/>
      <c r="O185" s="319">
        <v>0.69599999999999995</v>
      </c>
      <c r="P185" s="295"/>
      <c r="Q185" s="295" t="s">
        <v>7400</v>
      </c>
      <c r="R185" s="288"/>
      <c r="S185" s="288"/>
      <c r="T185" s="288"/>
      <c r="U185" s="288"/>
      <c r="V185" s="288"/>
      <c r="W185" s="288"/>
      <c r="X185" s="288"/>
      <c r="Y185" s="288"/>
      <c r="Z185" s="288"/>
      <c r="AA185" s="288"/>
      <c r="AB185" s="288"/>
      <c r="AC185" s="288"/>
      <c r="AD185" s="288"/>
      <c r="AE185" s="288" t="s">
        <v>7401</v>
      </c>
      <c r="AF185" s="317">
        <v>35916</v>
      </c>
      <c r="AG185" s="288" t="s">
        <v>7402</v>
      </c>
      <c r="AH185" s="288" t="s">
        <v>7403</v>
      </c>
      <c r="AI185" s="315" t="s">
        <v>7404</v>
      </c>
      <c r="AJ185" s="288" t="s">
        <v>44</v>
      </c>
      <c r="AK185" s="288" t="s">
        <v>3834</v>
      </c>
      <c r="AL185" s="288" t="s">
        <v>6595</v>
      </c>
      <c r="AM185" s="297"/>
      <c r="AN185" s="297"/>
      <c r="AO185" s="297"/>
    </row>
    <row r="186" spans="1:41" ht="100.5" thickBot="1">
      <c r="A186" s="282">
        <v>44</v>
      </c>
      <c r="B186" s="210" t="s">
        <v>6145</v>
      </c>
      <c r="C186" s="283" t="s">
        <v>7405</v>
      </c>
      <c r="D186" s="284" t="s">
        <v>7406</v>
      </c>
      <c r="E186" s="284"/>
      <c r="F186" s="12" t="s">
        <v>1633</v>
      </c>
      <c r="G186" s="237" t="s">
        <v>7251</v>
      </c>
      <c r="H186" s="238" t="s">
        <v>7252</v>
      </c>
      <c r="I186" s="288">
        <v>2017</v>
      </c>
      <c r="J186" s="289">
        <v>2</v>
      </c>
      <c r="K186" s="290" t="s">
        <v>7407</v>
      </c>
      <c r="L186" s="299">
        <v>7090236627</v>
      </c>
      <c r="M186" s="292"/>
      <c r="N186" s="288"/>
      <c r="O186" s="293">
        <v>0.435</v>
      </c>
      <c r="P186" s="295" t="s">
        <v>6151</v>
      </c>
      <c r="Q186" s="295" t="s">
        <v>6152</v>
      </c>
      <c r="R186" s="288"/>
      <c r="S186" s="288"/>
      <c r="T186" s="288"/>
      <c r="U186" s="288"/>
      <c r="V186" s="288"/>
      <c r="W186" s="288"/>
      <c r="X186" s="288"/>
      <c r="Y186" s="288"/>
      <c r="Z186" s="288"/>
      <c r="AA186" s="288"/>
      <c r="AB186" s="288"/>
      <c r="AC186" s="288"/>
      <c r="AD186" s="288"/>
      <c r="AE186" s="288" t="s">
        <v>7408</v>
      </c>
      <c r="AF186" s="317">
        <v>36228</v>
      </c>
      <c r="AG186" s="288" t="s">
        <v>7409</v>
      </c>
      <c r="AH186" s="288" t="s">
        <v>7410</v>
      </c>
      <c r="AI186" s="316" t="s">
        <v>7411</v>
      </c>
      <c r="AJ186" s="288" t="s">
        <v>3844</v>
      </c>
      <c r="AK186" s="288" t="s">
        <v>3834</v>
      </c>
      <c r="AL186" s="288" t="s">
        <v>1642</v>
      </c>
      <c r="AM186" s="297"/>
      <c r="AN186" s="297"/>
      <c r="AO186" s="297"/>
    </row>
    <row r="187" spans="1:41" ht="100.5" thickBot="1">
      <c r="A187" s="282">
        <v>24</v>
      </c>
      <c r="B187" s="210" t="s">
        <v>6145</v>
      </c>
      <c r="C187" s="283" t="s">
        <v>7412</v>
      </c>
      <c r="D187" s="284" t="s">
        <v>7413</v>
      </c>
      <c r="E187" s="284"/>
      <c r="F187" s="12" t="s">
        <v>1633</v>
      </c>
      <c r="G187" s="237" t="s">
        <v>7251</v>
      </c>
      <c r="H187" s="238" t="s">
        <v>7252</v>
      </c>
      <c r="I187" s="288">
        <v>2017</v>
      </c>
      <c r="J187" s="289">
        <v>2</v>
      </c>
      <c r="K187" s="290" t="s">
        <v>7414</v>
      </c>
      <c r="L187" s="299">
        <v>7679761984</v>
      </c>
      <c r="M187" s="292"/>
      <c r="N187" s="288"/>
      <c r="O187" s="293">
        <v>0.65600000000000003</v>
      </c>
      <c r="P187" s="295"/>
      <c r="Q187" s="295" t="s">
        <v>7415</v>
      </c>
      <c r="R187" s="288"/>
      <c r="S187" s="288"/>
      <c r="T187" s="288"/>
      <c r="U187" s="288"/>
      <c r="V187" s="288"/>
      <c r="W187" s="288"/>
      <c r="X187" s="288"/>
      <c r="Y187" s="288"/>
      <c r="Z187" s="288"/>
      <c r="AA187" s="288"/>
      <c r="AB187" s="288"/>
      <c r="AC187" s="288"/>
      <c r="AD187" s="288"/>
      <c r="AE187" s="288" t="s">
        <v>7416</v>
      </c>
      <c r="AF187" s="317">
        <v>36248</v>
      </c>
      <c r="AG187" s="288" t="s">
        <v>7417</v>
      </c>
      <c r="AH187" s="288" t="s">
        <v>7418</v>
      </c>
      <c r="AI187" s="316" t="s">
        <v>7419</v>
      </c>
      <c r="AJ187" s="288"/>
      <c r="AK187" s="288" t="s">
        <v>3834</v>
      </c>
      <c r="AL187" s="288" t="s">
        <v>1642</v>
      </c>
      <c r="AM187" s="334"/>
      <c r="AN187" s="334"/>
      <c r="AO187" s="334"/>
    </row>
    <row r="188" spans="1:41" ht="100.5" thickBot="1">
      <c r="A188" s="282">
        <v>23</v>
      </c>
      <c r="B188" s="210" t="s">
        <v>6145</v>
      </c>
      <c r="C188" s="283" t="s">
        <v>7420</v>
      </c>
      <c r="D188" s="284" t="s">
        <v>7421</v>
      </c>
      <c r="E188" s="284"/>
      <c r="F188" s="12" t="s">
        <v>1633</v>
      </c>
      <c r="G188" s="237" t="s">
        <v>7251</v>
      </c>
      <c r="H188" s="238" t="s">
        <v>7252</v>
      </c>
      <c r="I188" s="288">
        <v>2017</v>
      </c>
      <c r="J188" s="289">
        <v>2</v>
      </c>
      <c r="K188" s="290" t="s">
        <v>7422</v>
      </c>
      <c r="L188" s="299">
        <v>8075128638</v>
      </c>
      <c r="M188" s="292"/>
      <c r="N188" s="288"/>
      <c r="O188" s="293">
        <v>0.76</v>
      </c>
      <c r="P188" s="295"/>
      <c r="Q188" s="292" t="s">
        <v>6386</v>
      </c>
      <c r="R188" s="288"/>
      <c r="S188" s="288"/>
      <c r="T188" s="288"/>
      <c r="U188" s="288"/>
      <c r="V188" s="288"/>
      <c r="W188" s="288"/>
      <c r="X188" s="288"/>
      <c r="Y188" s="288"/>
      <c r="Z188" s="288"/>
      <c r="AA188" s="288"/>
      <c r="AB188" s="288"/>
      <c r="AC188" s="288"/>
      <c r="AD188" s="288"/>
      <c r="AE188" s="288" t="s">
        <v>7423</v>
      </c>
      <c r="AF188" s="317">
        <v>36544</v>
      </c>
      <c r="AG188" s="288" t="s">
        <v>7424</v>
      </c>
      <c r="AH188" s="288" t="s">
        <v>7425</v>
      </c>
      <c r="AI188" s="316" t="s">
        <v>7426</v>
      </c>
      <c r="AJ188" s="288" t="s">
        <v>150</v>
      </c>
      <c r="AK188" s="288" t="s">
        <v>3834</v>
      </c>
      <c r="AL188" s="288" t="s">
        <v>1642</v>
      </c>
      <c r="AM188" s="297"/>
      <c r="AN188" s="297"/>
      <c r="AO188" s="297"/>
    </row>
    <row r="189" spans="1:41" ht="100.5" thickBot="1">
      <c r="A189" s="282">
        <v>22</v>
      </c>
      <c r="B189" s="210" t="s">
        <v>6145</v>
      </c>
      <c r="C189" s="283" t="s">
        <v>7427</v>
      </c>
      <c r="D189" s="284" t="s">
        <v>7428</v>
      </c>
      <c r="E189" s="284"/>
      <c r="F189" s="12" t="s">
        <v>1633</v>
      </c>
      <c r="G189" s="237" t="s">
        <v>7251</v>
      </c>
      <c r="H189" s="238" t="s">
        <v>7252</v>
      </c>
      <c r="I189" s="288">
        <v>2017</v>
      </c>
      <c r="J189" s="289">
        <v>2</v>
      </c>
      <c r="K189" s="290" t="s">
        <v>7429</v>
      </c>
      <c r="L189" s="299">
        <v>9547446618</v>
      </c>
      <c r="M189" s="292"/>
      <c r="N189" s="288"/>
      <c r="O189" s="293">
        <v>0.58199999999999996</v>
      </c>
      <c r="P189" s="295"/>
      <c r="Q189" s="292" t="s">
        <v>7430</v>
      </c>
      <c r="R189" s="288"/>
      <c r="S189" s="288"/>
      <c r="T189" s="288"/>
      <c r="U189" s="288"/>
      <c r="V189" s="288"/>
      <c r="W189" s="288"/>
      <c r="X189" s="288"/>
      <c r="Y189" s="288"/>
      <c r="Z189" s="288"/>
      <c r="AA189" s="288"/>
      <c r="AB189" s="288"/>
      <c r="AC189" s="288"/>
      <c r="AD189" s="288"/>
      <c r="AE189" s="288" t="s">
        <v>7431</v>
      </c>
      <c r="AF189" s="317">
        <v>36159</v>
      </c>
      <c r="AG189" s="288" t="s">
        <v>7432</v>
      </c>
      <c r="AH189" s="288" t="s">
        <v>7433</v>
      </c>
      <c r="AI189" s="315" t="s">
        <v>7434</v>
      </c>
      <c r="AJ189" s="288" t="s">
        <v>150</v>
      </c>
      <c r="AK189" s="288" t="s">
        <v>3834</v>
      </c>
      <c r="AL189" s="288" t="s">
        <v>1642</v>
      </c>
      <c r="AM189" s="297"/>
      <c r="AN189" s="297"/>
      <c r="AO189" s="297"/>
    </row>
    <row r="190" spans="1:41" ht="100.5" thickBot="1">
      <c r="A190" s="282">
        <v>54</v>
      </c>
      <c r="B190" s="210" t="s">
        <v>6145</v>
      </c>
      <c r="C190" s="301" t="s">
        <v>7435</v>
      </c>
      <c r="D190" s="288" t="s">
        <v>7436</v>
      </c>
      <c r="E190" s="288"/>
      <c r="F190" s="12" t="s">
        <v>1633</v>
      </c>
      <c r="G190" s="237" t="s">
        <v>7251</v>
      </c>
      <c r="H190" s="238" t="s">
        <v>7252</v>
      </c>
      <c r="I190" s="288">
        <v>2017</v>
      </c>
      <c r="J190" s="289">
        <v>2</v>
      </c>
      <c r="K190" s="331" t="s">
        <v>7437</v>
      </c>
      <c r="L190" s="289">
        <v>7338089728</v>
      </c>
      <c r="M190" s="288"/>
      <c r="N190" s="288"/>
      <c r="O190" s="288"/>
      <c r="P190" s="288"/>
      <c r="Q190" s="288"/>
      <c r="R190" s="288"/>
      <c r="S190" s="288"/>
      <c r="T190" s="288"/>
      <c r="U190" s="288"/>
      <c r="V190" s="288"/>
      <c r="W190" s="288"/>
      <c r="X190" s="288"/>
      <c r="Y190" s="288"/>
      <c r="Z190" s="288"/>
      <c r="AA190" s="288"/>
      <c r="AB190" s="288"/>
      <c r="AC190" s="288"/>
      <c r="AD190" s="288"/>
      <c r="AE190" s="288"/>
      <c r="AF190" s="288"/>
      <c r="AG190" s="288"/>
      <c r="AH190" s="288"/>
      <c r="AI190" s="315"/>
      <c r="AJ190" s="288"/>
      <c r="AK190" s="288"/>
      <c r="AL190" s="288"/>
      <c r="AM190" s="297"/>
      <c r="AN190" s="297"/>
      <c r="AO190" s="297"/>
    </row>
    <row r="191" spans="1:41" ht="168.75" thickBot="1">
      <c r="A191" s="303"/>
      <c r="B191" s="210" t="s">
        <v>6145</v>
      </c>
      <c r="C191" s="304" t="s">
        <v>7438</v>
      </c>
      <c r="D191" s="305" t="s">
        <v>7439</v>
      </c>
      <c r="E191" s="305"/>
      <c r="F191" s="12" t="s">
        <v>1633</v>
      </c>
      <c r="G191" s="237" t="s">
        <v>7251</v>
      </c>
      <c r="H191" s="238" t="s">
        <v>7252</v>
      </c>
      <c r="I191" s="303" t="s">
        <v>1655</v>
      </c>
      <c r="J191" s="306">
        <v>2</v>
      </c>
      <c r="K191" s="307" t="s">
        <v>7440</v>
      </c>
      <c r="L191" s="308">
        <v>9945325176</v>
      </c>
      <c r="M191" s="303"/>
      <c r="N191" s="306"/>
      <c r="O191" s="310">
        <v>48</v>
      </c>
      <c r="P191" s="306"/>
      <c r="Q191" s="310" t="s">
        <v>6180</v>
      </c>
      <c r="R191" s="306" t="s">
        <v>51</v>
      </c>
      <c r="S191" s="306" t="s">
        <v>51</v>
      </c>
      <c r="T191" s="306" t="s">
        <v>51</v>
      </c>
      <c r="U191" s="306"/>
      <c r="V191" s="306"/>
      <c r="W191" s="306"/>
      <c r="X191" s="306"/>
      <c r="Y191" s="306"/>
      <c r="Z191" s="312"/>
      <c r="AA191" s="312"/>
      <c r="AB191" s="312"/>
      <c r="AC191" s="306"/>
      <c r="AD191" s="306"/>
      <c r="AE191" s="306" t="s">
        <v>7441</v>
      </c>
      <c r="AF191" s="313">
        <v>35434</v>
      </c>
      <c r="AG191" s="310" t="s">
        <v>7442</v>
      </c>
      <c r="AH191" s="310" t="s">
        <v>7443</v>
      </c>
      <c r="AI191" s="369"/>
      <c r="AJ191" s="310"/>
      <c r="AK191" s="310" t="s">
        <v>3911</v>
      </c>
      <c r="AL191" s="310" t="s">
        <v>1642</v>
      </c>
      <c r="AM191" s="314" t="s">
        <v>6247</v>
      </c>
      <c r="AN191" s="314" t="s">
        <v>6248</v>
      </c>
      <c r="AO191" s="314" t="s">
        <v>6249</v>
      </c>
    </row>
    <row r="192" spans="1:41" ht="100.5" thickBot="1">
      <c r="A192" s="282">
        <v>58</v>
      </c>
      <c r="B192" s="210" t="s">
        <v>6145</v>
      </c>
      <c r="C192" s="301" t="s">
        <v>7438</v>
      </c>
      <c r="D192" s="288" t="s">
        <v>7439</v>
      </c>
      <c r="E192" s="288"/>
      <c r="F192" s="12" t="s">
        <v>1633</v>
      </c>
      <c r="G192" s="237" t="s">
        <v>7251</v>
      </c>
      <c r="H192" s="238" t="s">
        <v>7252</v>
      </c>
      <c r="I192" s="288">
        <v>2017</v>
      </c>
      <c r="J192" s="289">
        <v>2</v>
      </c>
      <c r="K192" s="302" t="s">
        <v>7440</v>
      </c>
      <c r="L192" s="288">
        <v>9341235345</v>
      </c>
      <c r="M192" s="288"/>
      <c r="N192" s="288"/>
      <c r="O192" s="288"/>
      <c r="P192" s="288"/>
      <c r="Q192" s="288"/>
      <c r="R192" s="288"/>
      <c r="S192" s="288"/>
      <c r="T192" s="288"/>
      <c r="U192" s="288"/>
      <c r="V192" s="288"/>
      <c r="W192" s="288"/>
      <c r="X192" s="288"/>
      <c r="Y192" s="288"/>
      <c r="Z192" s="288"/>
      <c r="AA192" s="288"/>
      <c r="AB192" s="288"/>
      <c r="AC192" s="288"/>
      <c r="AD192" s="288"/>
      <c r="AE192" s="288"/>
      <c r="AF192" s="288"/>
      <c r="AG192" s="288"/>
      <c r="AH192" s="288"/>
      <c r="AI192" s="315"/>
      <c r="AJ192" s="288"/>
      <c r="AK192" s="288"/>
      <c r="AL192" s="315"/>
      <c r="AM192" s="297"/>
      <c r="AN192" s="297"/>
      <c r="AO192" s="297"/>
    </row>
    <row r="193" spans="1:41" ht="100.5" thickBot="1">
      <c r="A193" s="282">
        <v>47</v>
      </c>
      <c r="B193" s="210" t="s">
        <v>6145</v>
      </c>
      <c r="C193" s="283" t="s">
        <v>7444</v>
      </c>
      <c r="D193" s="284" t="s">
        <v>7445</v>
      </c>
      <c r="E193" s="284"/>
      <c r="F193" s="12" t="s">
        <v>1633</v>
      </c>
      <c r="G193" s="237" t="s">
        <v>7251</v>
      </c>
      <c r="H193" s="238" t="s">
        <v>7252</v>
      </c>
      <c r="I193" s="288">
        <v>2017</v>
      </c>
      <c r="J193" s="289">
        <v>2</v>
      </c>
      <c r="K193" s="290" t="s">
        <v>7446</v>
      </c>
      <c r="L193" s="299">
        <v>9900349929</v>
      </c>
      <c r="M193" s="292"/>
      <c r="N193" s="288"/>
      <c r="O193" s="293">
        <v>0.48599999999999999</v>
      </c>
      <c r="P193" s="295" t="s">
        <v>6151</v>
      </c>
      <c r="Q193" s="295" t="s">
        <v>6152</v>
      </c>
      <c r="R193" s="288"/>
      <c r="S193" s="288"/>
      <c r="T193" s="288"/>
      <c r="U193" s="288"/>
      <c r="V193" s="288"/>
      <c r="W193" s="288"/>
      <c r="X193" s="288"/>
      <c r="Y193" s="288"/>
      <c r="Z193" s="288"/>
      <c r="AA193" s="288"/>
      <c r="AB193" s="288"/>
      <c r="AC193" s="288"/>
      <c r="AD193" s="288"/>
      <c r="AE193" s="288" t="s">
        <v>7447</v>
      </c>
      <c r="AF193" s="317">
        <v>35855</v>
      </c>
      <c r="AG193" s="288" t="s">
        <v>7448</v>
      </c>
      <c r="AH193" s="288" t="s">
        <v>7449</v>
      </c>
      <c r="AI193" s="315" t="s">
        <v>7450</v>
      </c>
      <c r="AJ193" s="288" t="s">
        <v>150</v>
      </c>
      <c r="AK193" s="288" t="s">
        <v>3912</v>
      </c>
      <c r="AL193" s="288" t="s">
        <v>1642</v>
      </c>
      <c r="AM193" s="297"/>
      <c r="AN193" s="297"/>
      <c r="AO193" s="297"/>
    </row>
    <row r="194" spans="1:41" ht="100.5" thickBot="1">
      <c r="A194" s="282">
        <v>39</v>
      </c>
      <c r="B194" s="210" t="s">
        <v>6145</v>
      </c>
      <c r="C194" s="283" t="s">
        <v>7451</v>
      </c>
      <c r="D194" s="284" t="s">
        <v>7452</v>
      </c>
      <c r="E194" s="284"/>
      <c r="F194" s="12" t="s">
        <v>1633</v>
      </c>
      <c r="G194" s="237" t="s">
        <v>7251</v>
      </c>
      <c r="H194" s="238" t="s">
        <v>7252</v>
      </c>
      <c r="I194" s="288">
        <v>2017</v>
      </c>
      <c r="J194" s="289">
        <v>2</v>
      </c>
      <c r="K194" s="290" t="s">
        <v>7453</v>
      </c>
      <c r="L194" s="299">
        <v>9746721235</v>
      </c>
      <c r="M194" s="292"/>
      <c r="N194" s="288"/>
      <c r="O194" s="293">
        <v>0.58750000000000002</v>
      </c>
      <c r="P194" s="295"/>
      <c r="Q194" s="295" t="s">
        <v>6289</v>
      </c>
      <c r="R194" s="288"/>
      <c r="S194" s="288"/>
      <c r="T194" s="288"/>
      <c r="U194" s="288"/>
      <c r="V194" s="288"/>
      <c r="W194" s="288"/>
      <c r="X194" s="288"/>
      <c r="Y194" s="288"/>
      <c r="Z194" s="288"/>
      <c r="AA194" s="288"/>
      <c r="AB194" s="288"/>
      <c r="AC194" s="288"/>
      <c r="AD194" s="288"/>
      <c r="AE194" s="288" t="s">
        <v>7454</v>
      </c>
      <c r="AF194" s="317">
        <v>36235</v>
      </c>
      <c r="AG194" s="288" t="s">
        <v>7455</v>
      </c>
      <c r="AH194" s="288" t="s">
        <v>7456</v>
      </c>
      <c r="AI194" s="315" t="s">
        <v>7457</v>
      </c>
      <c r="AJ194" s="288" t="s">
        <v>3911</v>
      </c>
      <c r="AK194" s="288" t="s">
        <v>3912</v>
      </c>
      <c r="AL194" s="288" t="s">
        <v>1642</v>
      </c>
      <c r="AM194" s="297"/>
      <c r="AN194" s="297"/>
      <c r="AO194" s="297"/>
    </row>
    <row r="195" spans="1:41" ht="100.5" thickBot="1">
      <c r="A195" s="282">
        <v>48</v>
      </c>
      <c r="B195" s="210" t="s">
        <v>6145</v>
      </c>
      <c r="C195" s="283" t="s">
        <v>7458</v>
      </c>
      <c r="D195" s="284" t="s">
        <v>7459</v>
      </c>
      <c r="E195" s="284"/>
      <c r="F195" s="12" t="s">
        <v>1633</v>
      </c>
      <c r="G195" s="237" t="s">
        <v>7251</v>
      </c>
      <c r="H195" s="238" t="s">
        <v>7252</v>
      </c>
      <c r="I195" s="288">
        <v>2017</v>
      </c>
      <c r="J195" s="289">
        <v>2</v>
      </c>
      <c r="K195" s="290" t="s">
        <v>7460</v>
      </c>
      <c r="L195" s="299">
        <v>8123237009</v>
      </c>
      <c r="M195" s="292"/>
      <c r="N195" s="288"/>
      <c r="O195" s="293">
        <v>0.44500000000000001</v>
      </c>
      <c r="P195" s="295" t="s">
        <v>6151</v>
      </c>
      <c r="Q195" s="295" t="s">
        <v>6152</v>
      </c>
      <c r="R195" s="288"/>
      <c r="S195" s="288"/>
      <c r="T195" s="288"/>
      <c r="U195" s="288"/>
      <c r="V195" s="288"/>
      <c r="W195" s="288"/>
      <c r="X195" s="288"/>
      <c r="Y195" s="288"/>
      <c r="Z195" s="288"/>
      <c r="AA195" s="288"/>
      <c r="AB195" s="288"/>
      <c r="AC195" s="288"/>
      <c r="AD195" s="288"/>
      <c r="AE195" s="288" t="s">
        <v>7461</v>
      </c>
      <c r="AF195" s="317">
        <v>36521</v>
      </c>
      <c r="AG195" s="288" t="s">
        <v>7462</v>
      </c>
      <c r="AH195" s="288" t="s">
        <v>7463</v>
      </c>
      <c r="AI195" s="315" t="s">
        <v>7464</v>
      </c>
      <c r="AJ195" s="288" t="s">
        <v>4009</v>
      </c>
      <c r="AK195" s="288" t="s">
        <v>3834</v>
      </c>
      <c r="AL195" s="288" t="s">
        <v>1642</v>
      </c>
      <c r="AM195" s="297"/>
      <c r="AN195" s="297"/>
      <c r="AO195" s="297"/>
    </row>
    <row r="196" spans="1:41" ht="100.5" thickBot="1">
      <c r="A196" s="282">
        <v>21</v>
      </c>
      <c r="B196" s="210" t="s">
        <v>6145</v>
      </c>
      <c r="C196" s="283" t="s">
        <v>7465</v>
      </c>
      <c r="D196" s="284" t="s">
        <v>7466</v>
      </c>
      <c r="E196" s="284"/>
      <c r="F196" s="12" t="s">
        <v>1633</v>
      </c>
      <c r="G196" s="237" t="s">
        <v>7251</v>
      </c>
      <c r="H196" s="238" t="s">
        <v>7252</v>
      </c>
      <c r="I196" s="288">
        <v>2017</v>
      </c>
      <c r="J196" s="289">
        <v>2</v>
      </c>
      <c r="K196" s="290" t="s">
        <v>7467</v>
      </c>
      <c r="L196" s="299">
        <v>8848017217</v>
      </c>
      <c r="M196" s="292"/>
      <c r="N196" s="288"/>
      <c r="O196" s="319">
        <v>0.622</v>
      </c>
      <c r="P196" s="295"/>
      <c r="Q196" s="295" t="s">
        <v>6386</v>
      </c>
      <c r="R196" s="288"/>
      <c r="S196" s="288"/>
      <c r="T196" s="288"/>
      <c r="U196" s="288"/>
      <c r="V196" s="288"/>
      <c r="W196" s="288"/>
      <c r="X196" s="288"/>
      <c r="Y196" s="288"/>
      <c r="Z196" s="288"/>
      <c r="AA196" s="288"/>
      <c r="AB196" s="288"/>
      <c r="AC196" s="288"/>
      <c r="AD196" s="288"/>
      <c r="AE196" s="288" t="s">
        <v>7468</v>
      </c>
      <c r="AF196" s="317">
        <v>36228</v>
      </c>
      <c r="AG196" s="288" t="s">
        <v>7469</v>
      </c>
      <c r="AH196" s="288" t="s">
        <v>7470</v>
      </c>
      <c r="AI196" s="315" t="s">
        <v>7471</v>
      </c>
      <c r="AJ196" s="288" t="s">
        <v>7472</v>
      </c>
      <c r="AK196" s="288" t="s">
        <v>3834</v>
      </c>
      <c r="AL196" s="288" t="s">
        <v>1642</v>
      </c>
      <c r="AM196" s="297"/>
      <c r="AN196" s="297"/>
      <c r="AO196" s="297"/>
    </row>
    <row r="197" spans="1:41" ht="100.5" thickBot="1">
      <c r="A197" s="282">
        <v>20</v>
      </c>
      <c r="B197" s="210" t="s">
        <v>6145</v>
      </c>
      <c r="C197" s="283" t="s">
        <v>7473</v>
      </c>
      <c r="D197" s="284" t="s">
        <v>7474</v>
      </c>
      <c r="E197" s="284"/>
      <c r="F197" s="12" t="s">
        <v>1633</v>
      </c>
      <c r="G197" s="237" t="s">
        <v>7251</v>
      </c>
      <c r="H197" s="238" t="s">
        <v>7252</v>
      </c>
      <c r="I197" s="288">
        <v>2017</v>
      </c>
      <c r="J197" s="289">
        <v>2</v>
      </c>
      <c r="K197" s="290" t="s">
        <v>7475</v>
      </c>
      <c r="L197" s="299"/>
      <c r="M197" s="292"/>
      <c r="N197" s="288"/>
      <c r="O197" s="319">
        <v>0.68300000000000005</v>
      </c>
      <c r="P197" s="295"/>
      <c r="Q197" s="295"/>
      <c r="R197" s="288"/>
      <c r="S197" s="288"/>
      <c r="T197" s="288"/>
      <c r="U197" s="288"/>
      <c r="V197" s="288"/>
      <c r="W197" s="288"/>
      <c r="X197" s="288"/>
      <c r="Y197" s="288"/>
      <c r="Z197" s="288"/>
      <c r="AA197" s="288"/>
      <c r="AB197" s="288"/>
      <c r="AC197" s="288"/>
      <c r="AD197" s="288"/>
      <c r="AE197" s="288" t="s">
        <v>7476</v>
      </c>
      <c r="AF197" s="317">
        <v>36048</v>
      </c>
      <c r="AG197" s="288" t="s">
        <v>7477</v>
      </c>
      <c r="AH197" s="288" t="s">
        <v>7478</v>
      </c>
      <c r="AI197" s="316" t="s">
        <v>7479</v>
      </c>
      <c r="AJ197" s="288"/>
      <c r="AK197" s="288" t="s">
        <v>51</v>
      </c>
      <c r="AL197" s="288" t="s">
        <v>6595</v>
      </c>
      <c r="AM197" s="297"/>
      <c r="AN197" s="297"/>
      <c r="AO197" s="297"/>
    </row>
    <row r="198" spans="1:41" ht="100.5" thickBot="1">
      <c r="A198" s="282">
        <v>55</v>
      </c>
      <c r="B198" s="210" t="s">
        <v>6145</v>
      </c>
      <c r="C198" s="301" t="s">
        <v>7480</v>
      </c>
      <c r="D198" s="288" t="s">
        <v>7481</v>
      </c>
      <c r="E198" s="288"/>
      <c r="F198" s="12" t="s">
        <v>1633</v>
      </c>
      <c r="G198" s="237" t="s">
        <v>7251</v>
      </c>
      <c r="H198" s="238" t="s">
        <v>7252</v>
      </c>
      <c r="I198" s="288">
        <v>2017</v>
      </c>
      <c r="J198" s="289">
        <v>2</v>
      </c>
      <c r="K198" s="289" t="s">
        <v>7475</v>
      </c>
      <c r="L198" s="288">
        <v>9731081651</v>
      </c>
      <c r="M198" s="288"/>
      <c r="N198" s="288"/>
      <c r="O198" s="288"/>
      <c r="P198" s="288"/>
      <c r="Q198" s="288"/>
      <c r="R198" s="288"/>
      <c r="S198" s="288"/>
      <c r="T198" s="288"/>
      <c r="U198" s="288"/>
      <c r="V198" s="288"/>
      <c r="W198" s="288"/>
      <c r="X198" s="288"/>
      <c r="Y198" s="288"/>
      <c r="Z198" s="288"/>
      <c r="AA198" s="288"/>
      <c r="AB198" s="288"/>
      <c r="AC198" s="288"/>
      <c r="AD198" s="288"/>
      <c r="AE198" s="288"/>
      <c r="AF198" s="288"/>
      <c r="AG198" s="288"/>
      <c r="AH198" s="288"/>
      <c r="AI198" s="316"/>
      <c r="AJ198" s="288"/>
      <c r="AK198" s="288"/>
      <c r="AL198" s="288"/>
      <c r="AM198" s="297"/>
      <c r="AN198" s="297"/>
      <c r="AO198" s="297"/>
    </row>
    <row r="199" spans="1:41" ht="100.5" thickBot="1">
      <c r="A199" s="282">
        <v>19</v>
      </c>
      <c r="B199" s="210" t="s">
        <v>6145</v>
      </c>
      <c r="C199" s="283" t="s">
        <v>7482</v>
      </c>
      <c r="D199" s="284" t="s">
        <v>7483</v>
      </c>
      <c r="E199" s="284"/>
      <c r="F199" s="12" t="s">
        <v>1633</v>
      </c>
      <c r="G199" s="237" t="s">
        <v>7251</v>
      </c>
      <c r="H199" s="238" t="s">
        <v>7252</v>
      </c>
      <c r="I199" s="288">
        <v>2017</v>
      </c>
      <c r="J199" s="289">
        <v>2</v>
      </c>
      <c r="K199" s="290" t="s">
        <v>7484</v>
      </c>
      <c r="L199" s="299">
        <v>9995199999</v>
      </c>
      <c r="M199" s="292"/>
      <c r="N199" s="288"/>
      <c r="O199" s="293">
        <v>0.49330000000000002</v>
      </c>
      <c r="P199" s="295"/>
      <c r="Q199" s="295" t="s">
        <v>7485</v>
      </c>
      <c r="R199" s="288"/>
      <c r="S199" s="288"/>
      <c r="T199" s="288"/>
      <c r="U199" s="288"/>
      <c r="V199" s="288"/>
      <c r="W199" s="288"/>
      <c r="X199" s="288"/>
      <c r="Y199" s="288"/>
      <c r="Z199" s="288"/>
      <c r="AA199" s="288"/>
      <c r="AB199" s="288"/>
      <c r="AC199" s="288"/>
      <c r="AD199" s="288"/>
      <c r="AE199" s="288" t="s">
        <v>7486</v>
      </c>
      <c r="AF199" s="317">
        <v>35599</v>
      </c>
      <c r="AG199" s="288" t="s">
        <v>7487</v>
      </c>
      <c r="AH199" s="288" t="s">
        <v>7488</v>
      </c>
      <c r="AI199" s="315">
        <v>9995999999</v>
      </c>
      <c r="AJ199" s="288" t="s">
        <v>150</v>
      </c>
      <c r="AK199" s="288" t="s">
        <v>3912</v>
      </c>
      <c r="AL199" s="288" t="s">
        <v>1642</v>
      </c>
      <c r="AM199" s="297"/>
      <c r="AN199" s="297"/>
      <c r="AO199" s="297"/>
    </row>
    <row r="200" spans="1:41" ht="100.5" thickBot="1">
      <c r="A200" s="282">
        <v>18</v>
      </c>
      <c r="B200" s="210" t="s">
        <v>6145</v>
      </c>
      <c r="C200" s="283" t="s">
        <v>7489</v>
      </c>
      <c r="D200" s="284" t="s">
        <v>7490</v>
      </c>
      <c r="E200" s="284"/>
      <c r="F200" s="12" t="s">
        <v>1633</v>
      </c>
      <c r="G200" s="237" t="s">
        <v>7251</v>
      </c>
      <c r="H200" s="238" t="s">
        <v>7252</v>
      </c>
      <c r="I200" s="288">
        <v>2017</v>
      </c>
      <c r="J200" s="289">
        <v>2</v>
      </c>
      <c r="K200" s="290" t="s">
        <v>7491</v>
      </c>
      <c r="L200" s="299">
        <v>9446172727</v>
      </c>
      <c r="M200" s="292"/>
      <c r="N200" s="288"/>
      <c r="O200" s="336">
        <v>0.46660000000000001</v>
      </c>
      <c r="P200" s="295"/>
      <c r="Q200" s="295" t="s">
        <v>6289</v>
      </c>
      <c r="R200" s="288"/>
      <c r="S200" s="288"/>
      <c r="T200" s="288"/>
      <c r="U200" s="288"/>
      <c r="V200" s="288"/>
      <c r="W200" s="288"/>
      <c r="X200" s="288"/>
      <c r="Y200" s="288"/>
      <c r="Z200" s="288"/>
      <c r="AA200" s="288"/>
      <c r="AB200" s="288"/>
      <c r="AC200" s="288"/>
      <c r="AD200" s="288"/>
      <c r="AE200" s="288" t="s">
        <v>7492</v>
      </c>
      <c r="AF200" s="317">
        <v>35527</v>
      </c>
      <c r="AG200" s="288" t="s">
        <v>7493</v>
      </c>
      <c r="AH200" s="288" t="s">
        <v>7494</v>
      </c>
      <c r="AI200" s="315" t="s">
        <v>7495</v>
      </c>
      <c r="AJ200" s="288" t="s">
        <v>6033</v>
      </c>
      <c r="AK200" s="288" t="s">
        <v>3834</v>
      </c>
      <c r="AL200" s="288" t="s">
        <v>1642</v>
      </c>
      <c r="AM200" s="297"/>
      <c r="AN200" s="297"/>
      <c r="AO200" s="297"/>
    </row>
    <row r="201" spans="1:41" ht="100.5" thickBot="1">
      <c r="A201" s="282">
        <v>45</v>
      </c>
      <c r="B201" s="210" t="s">
        <v>6145</v>
      </c>
      <c r="C201" s="283" t="s">
        <v>7496</v>
      </c>
      <c r="D201" s="284" t="s">
        <v>7497</v>
      </c>
      <c r="E201" s="284"/>
      <c r="F201" s="12" t="s">
        <v>1633</v>
      </c>
      <c r="G201" s="237" t="s">
        <v>7251</v>
      </c>
      <c r="H201" s="238" t="s">
        <v>7252</v>
      </c>
      <c r="I201" s="288">
        <v>2017</v>
      </c>
      <c r="J201" s="289">
        <v>2</v>
      </c>
      <c r="K201" s="290" t="s">
        <v>7498</v>
      </c>
      <c r="L201" s="299">
        <v>9880843036</v>
      </c>
      <c r="M201" s="292"/>
      <c r="N201" s="288"/>
      <c r="O201" s="293">
        <v>0.48330000000000001</v>
      </c>
      <c r="P201" s="295" t="s">
        <v>6151</v>
      </c>
      <c r="Q201" s="295" t="s">
        <v>6152</v>
      </c>
      <c r="R201" s="288"/>
      <c r="S201" s="288"/>
      <c r="T201" s="288"/>
      <c r="U201" s="288"/>
      <c r="V201" s="288"/>
      <c r="W201" s="288"/>
      <c r="X201" s="288"/>
      <c r="Y201" s="288"/>
      <c r="Z201" s="288"/>
      <c r="AA201" s="288"/>
      <c r="AB201" s="288"/>
      <c r="AC201" s="288"/>
      <c r="AD201" s="288"/>
      <c r="AE201" s="288" t="s">
        <v>7499</v>
      </c>
      <c r="AF201" s="317">
        <v>36259</v>
      </c>
      <c r="AG201" s="288" t="s">
        <v>7500</v>
      </c>
      <c r="AH201" s="288" t="s">
        <v>7501</v>
      </c>
      <c r="AI201" s="315">
        <v>9620255510</v>
      </c>
      <c r="AJ201" s="288" t="s">
        <v>3939</v>
      </c>
      <c r="AK201" s="288" t="s">
        <v>3834</v>
      </c>
      <c r="AL201" s="288" t="s">
        <v>1642</v>
      </c>
      <c r="AM201" s="297"/>
      <c r="AN201" s="297"/>
      <c r="AO201" s="297"/>
    </row>
    <row r="202" spans="1:41" ht="100.5" thickBot="1">
      <c r="A202" s="282">
        <v>17</v>
      </c>
      <c r="B202" s="210" t="s">
        <v>6145</v>
      </c>
      <c r="C202" s="283" t="s">
        <v>7502</v>
      </c>
      <c r="D202" s="284" t="s">
        <v>7503</v>
      </c>
      <c r="E202" s="284"/>
      <c r="F202" s="12" t="s">
        <v>1633</v>
      </c>
      <c r="G202" s="237" t="s">
        <v>7251</v>
      </c>
      <c r="H202" s="238" t="s">
        <v>7252</v>
      </c>
      <c r="I202" s="288">
        <v>2017</v>
      </c>
      <c r="J202" s="289">
        <v>2</v>
      </c>
      <c r="K202" s="290" t="s">
        <v>7504</v>
      </c>
      <c r="L202" s="299">
        <v>8099118573</v>
      </c>
      <c r="M202" s="292"/>
      <c r="N202" s="288"/>
      <c r="O202" s="336">
        <v>0.753</v>
      </c>
      <c r="P202" s="295"/>
      <c r="Q202" s="295" t="s">
        <v>6304</v>
      </c>
      <c r="R202" s="288"/>
      <c r="S202" s="288"/>
      <c r="T202" s="288"/>
      <c r="U202" s="288"/>
      <c r="V202" s="288"/>
      <c r="W202" s="288"/>
      <c r="X202" s="288"/>
      <c r="Y202" s="288"/>
      <c r="Z202" s="288"/>
      <c r="AA202" s="288"/>
      <c r="AB202" s="288"/>
      <c r="AC202" s="288"/>
      <c r="AD202" s="288"/>
      <c r="AE202" s="288" t="s">
        <v>7505</v>
      </c>
      <c r="AF202" s="317">
        <v>36337</v>
      </c>
      <c r="AG202" s="288" t="s">
        <v>7506</v>
      </c>
      <c r="AH202" s="288" t="s">
        <v>7507</v>
      </c>
      <c r="AI202" s="316" t="s">
        <v>7508</v>
      </c>
      <c r="AJ202" s="288" t="s">
        <v>150</v>
      </c>
      <c r="AK202" s="288" t="s">
        <v>3834</v>
      </c>
      <c r="AL202" s="288" t="s">
        <v>1642</v>
      </c>
      <c r="AM202" s="297"/>
      <c r="AN202" s="297"/>
      <c r="AO202" s="297"/>
    </row>
    <row r="203" spans="1:41" ht="100.5" thickBot="1">
      <c r="A203" s="282">
        <v>53</v>
      </c>
      <c r="B203" s="210" t="s">
        <v>6145</v>
      </c>
      <c r="C203" s="301" t="s">
        <v>7509</v>
      </c>
      <c r="D203" s="288" t="s">
        <v>7510</v>
      </c>
      <c r="E203" s="288"/>
      <c r="F203" s="12" t="s">
        <v>1633</v>
      </c>
      <c r="G203" s="237" t="s">
        <v>7251</v>
      </c>
      <c r="H203" s="238" t="s">
        <v>7252</v>
      </c>
      <c r="I203" s="288">
        <v>2017</v>
      </c>
      <c r="J203" s="289">
        <v>2</v>
      </c>
      <c r="K203" s="289" t="s">
        <v>7504</v>
      </c>
      <c r="L203" s="288">
        <v>8099118573</v>
      </c>
      <c r="M203" s="288"/>
      <c r="N203" s="288"/>
      <c r="O203" s="288"/>
      <c r="P203" s="288"/>
      <c r="Q203" s="288"/>
      <c r="R203" s="288"/>
      <c r="S203" s="288"/>
      <c r="T203" s="288"/>
      <c r="U203" s="288"/>
      <c r="V203" s="288"/>
      <c r="W203" s="288"/>
      <c r="X203" s="288"/>
      <c r="Y203" s="288"/>
      <c r="Z203" s="288"/>
      <c r="AA203" s="288"/>
      <c r="AB203" s="288"/>
      <c r="AC203" s="288"/>
      <c r="AD203" s="288"/>
      <c r="AE203" s="288"/>
      <c r="AF203" s="288"/>
      <c r="AG203" s="288"/>
      <c r="AH203" s="288"/>
      <c r="AI203" s="315"/>
      <c r="AJ203" s="288"/>
      <c r="AK203" s="288"/>
      <c r="AL203" s="288"/>
      <c r="AM203" s="297"/>
      <c r="AN203" s="297"/>
      <c r="AO203" s="297"/>
    </row>
    <row r="204" spans="1:41" ht="100.5" thickBot="1">
      <c r="A204" s="282">
        <v>16</v>
      </c>
      <c r="B204" s="210" t="s">
        <v>6145</v>
      </c>
      <c r="C204" s="283" t="s">
        <v>7511</v>
      </c>
      <c r="D204" s="284" t="s">
        <v>7512</v>
      </c>
      <c r="E204" s="284"/>
      <c r="F204" s="12" t="s">
        <v>1633</v>
      </c>
      <c r="G204" s="237" t="s">
        <v>7251</v>
      </c>
      <c r="H204" s="238" t="s">
        <v>7252</v>
      </c>
      <c r="I204" s="288">
        <v>2017</v>
      </c>
      <c r="J204" s="289">
        <v>2</v>
      </c>
      <c r="K204" s="290" t="s">
        <v>7513</v>
      </c>
      <c r="L204" s="299">
        <v>9406218876</v>
      </c>
      <c r="M204" s="292"/>
      <c r="N204" s="288"/>
      <c r="O204" s="336">
        <v>0.48599999999999999</v>
      </c>
      <c r="P204" s="295"/>
      <c r="Q204" s="295" t="s">
        <v>6160</v>
      </c>
      <c r="R204" s="288"/>
      <c r="S204" s="288"/>
      <c r="T204" s="288"/>
      <c r="U204" s="288"/>
      <c r="V204" s="288"/>
      <c r="W204" s="288"/>
      <c r="X204" s="288"/>
      <c r="Y204" s="288"/>
      <c r="Z204" s="288"/>
      <c r="AA204" s="288"/>
      <c r="AB204" s="288"/>
      <c r="AC204" s="288"/>
      <c r="AD204" s="288"/>
      <c r="AE204" s="288" t="s">
        <v>7514</v>
      </c>
      <c r="AF204" s="317">
        <v>35939</v>
      </c>
      <c r="AG204" s="288" t="s">
        <v>7515</v>
      </c>
      <c r="AH204" s="288" t="s">
        <v>7516</v>
      </c>
      <c r="AI204" s="316" t="s">
        <v>7517</v>
      </c>
      <c r="AJ204" s="288" t="s">
        <v>7518</v>
      </c>
      <c r="AK204" s="288" t="s">
        <v>3834</v>
      </c>
      <c r="AL204" s="288" t="s">
        <v>1642</v>
      </c>
      <c r="AM204" s="297"/>
      <c r="AN204" s="297"/>
      <c r="AO204" s="297"/>
    </row>
    <row r="205" spans="1:41" ht="100.5" thickBot="1">
      <c r="A205" s="282">
        <v>15</v>
      </c>
      <c r="B205" s="210" t="s">
        <v>6145</v>
      </c>
      <c r="C205" s="283" t="s">
        <v>7519</v>
      </c>
      <c r="D205" s="284" t="s">
        <v>7520</v>
      </c>
      <c r="E205" s="284"/>
      <c r="F205" s="12" t="s">
        <v>1633</v>
      </c>
      <c r="G205" s="237" t="s">
        <v>7251</v>
      </c>
      <c r="H205" s="238" t="s">
        <v>7252</v>
      </c>
      <c r="I205" s="288">
        <v>2017</v>
      </c>
      <c r="J205" s="289">
        <v>2</v>
      </c>
      <c r="K205" s="290" t="s">
        <v>7521</v>
      </c>
      <c r="L205" s="299">
        <v>9585325342</v>
      </c>
      <c r="M205" s="292"/>
      <c r="N205" s="288"/>
      <c r="O205" s="336">
        <v>0.49</v>
      </c>
      <c r="P205" s="295"/>
      <c r="Q205" s="295" t="s">
        <v>6369</v>
      </c>
      <c r="R205" s="288"/>
      <c r="S205" s="288"/>
      <c r="T205" s="288"/>
      <c r="U205" s="288"/>
      <c r="V205" s="288"/>
      <c r="W205" s="288"/>
      <c r="X205" s="288"/>
      <c r="Y205" s="288"/>
      <c r="Z205" s="288"/>
      <c r="AA205" s="288"/>
      <c r="AB205" s="288"/>
      <c r="AC205" s="288"/>
      <c r="AD205" s="288"/>
      <c r="AE205" s="288" t="s">
        <v>7522</v>
      </c>
      <c r="AF205" s="317">
        <v>36029</v>
      </c>
      <c r="AG205" s="288" t="s">
        <v>7523</v>
      </c>
      <c r="AH205" s="288" t="s">
        <v>7524</v>
      </c>
      <c r="AI205" s="315">
        <v>9585325342</v>
      </c>
      <c r="AJ205" s="288" t="s">
        <v>7525</v>
      </c>
      <c r="AK205" s="288" t="s">
        <v>3834</v>
      </c>
      <c r="AL205" s="288" t="s">
        <v>1642</v>
      </c>
      <c r="AM205" s="297"/>
      <c r="AN205" s="297"/>
      <c r="AO205" s="297"/>
    </row>
    <row r="206" spans="1:41" ht="100.5" thickBot="1">
      <c r="A206" s="282">
        <v>14</v>
      </c>
      <c r="B206" s="210" t="s">
        <v>6145</v>
      </c>
      <c r="C206" s="283" t="s">
        <v>7526</v>
      </c>
      <c r="D206" s="284" t="s">
        <v>7527</v>
      </c>
      <c r="E206" s="284"/>
      <c r="F206" s="12" t="s">
        <v>1633</v>
      </c>
      <c r="G206" s="237" t="s">
        <v>7251</v>
      </c>
      <c r="H206" s="238" t="s">
        <v>7252</v>
      </c>
      <c r="I206" s="288">
        <v>2017</v>
      </c>
      <c r="J206" s="289">
        <v>2</v>
      </c>
      <c r="K206" s="290" t="s">
        <v>7528</v>
      </c>
      <c r="L206" s="298">
        <v>7353333538</v>
      </c>
      <c r="M206" s="292">
        <v>75.84</v>
      </c>
      <c r="N206" s="288"/>
      <c r="O206" s="293">
        <v>0.68500000000000005</v>
      </c>
      <c r="P206" s="295" t="s">
        <v>6151</v>
      </c>
      <c r="Q206" s="295" t="s">
        <v>6152</v>
      </c>
      <c r="R206" s="288"/>
      <c r="S206" s="288"/>
      <c r="T206" s="288"/>
      <c r="U206" s="288"/>
      <c r="V206" s="288"/>
      <c r="W206" s="288"/>
      <c r="X206" s="288"/>
      <c r="Y206" s="288"/>
      <c r="Z206" s="288"/>
      <c r="AA206" s="288"/>
      <c r="AB206" s="288"/>
      <c r="AC206" s="288"/>
      <c r="AD206" s="288"/>
      <c r="AE206" s="288" t="s">
        <v>7529</v>
      </c>
      <c r="AF206" s="317">
        <v>36135</v>
      </c>
      <c r="AG206" s="288" t="s">
        <v>7530</v>
      </c>
      <c r="AH206" s="288" t="s">
        <v>7531</v>
      </c>
      <c r="AI206" s="315" t="s">
        <v>7532</v>
      </c>
      <c r="AJ206" s="288"/>
      <c r="AK206" s="288"/>
      <c r="AL206" s="288" t="s">
        <v>6264</v>
      </c>
      <c r="AM206" s="297"/>
      <c r="AN206" s="297"/>
      <c r="AO206" s="297"/>
    </row>
    <row r="207" spans="1:41" ht="100.5" thickBot="1">
      <c r="A207" s="282">
        <v>13</v>
      </c>
      <c r="B207" s="210" t="s">
        <v>6145</v>
      </c>
      <c r="C207" s="283" t="s">
        <v>7533</v>
      </c>
      <c r="D207" s="284" t="s">
        <v>7534</v>
      </c>
      <c r="E207" s="284"/>
      <c r="F207" s="12" t="s">
        <v>1633</v>
      </c>
      <c r="G207" s="237" t="s">
        <v>7251</v>
      </c>
      <c r="H207" s="238" t="s">
        <v>7252</v>
      </c>
      <c r="I207" s="288">
        <v>2017</v>
      </c>
      <c r="J207" s="289">
        <v>2</v>
      </c>
      <c r="K207" s="290" t="s">
        <v>7535</v>
      </c>
      <c r="L207" s="299">
        <v>9902588421</v>
      </c>
      <c r="M207" s="292"/>
      <c r="N207" s="288"/>
      <c r="O207" s="319">
        <v>0.49159999999999998</v>
      </c>
      <c r="P207" s="295" t="s">
        <v>6151</v>
      </c>
      <c r="Q207" s="295" t="s">
        <v>6152</v>
      </c>
      <c r="R207" s="288"/>
      <c r="S207" s="288"/>
      <c r="T207" s="288"/>
      <c r="U207" s="288"/>
      <c r="V207" s="288"/>
      <c r="W207" s="288"/>
      <c r="X207" s="288"/>
      <c r="Y207" s="288"/>
      <c r="Z207" s="288"/>
      <c r="AA207" s="288"/>
      <c r="AB207" s="288"/>
      <c r="AC207" s="288"/>
      <c r="AD207" s="288"/>
      <c r="AE207" s="288" t="s">
        <v>7536</v>
      </c>
      <c r="AF207" s="317">
        <v>36038</v>
      </c>
      <c r="AG207" s="288" t="s">
        <v>7537</v>
      </c>
      <c r="AH207" s="288" t="s">
        <v>7538</v>
      </c>
      <c r="AI207" s="316" t="s">
        <v>7539</v>
      </c>
      <c r="AJ207" s="288" t="s">
        <v>3939</v>
      </c>
      <c r="AK207" s="288" t="s">
        <v>3834</v>
      </c>
      <c r="AL207" s="288" t="s">
        <v>1642</v>
      </c>
      <c r="AM207" s="297"/>
      <c r="AN207" s="297"/>
      <c r="AO207" s="297"/>
    </row>
    <row r="208" spans="1:41" ht="100.5" thickBot="1">
      <c r="A208" s="282">
        <v>51</v>
      </c>
      <c r="B208" s="210" t="s">
        <v>6145</v>
      </c>
      <c r="C208" s="283" t="s">
        <v>7540</v>
      </c>
      <c r="D208" s="284" t="s">
        <v>7541</v>
      </c>
      <c r="E208" s="284"/>
      <c r="F208" s="12" t="s">
        <v>1633</v>
      </c>
      <c r="G208" s="237" t="s">
        <v>7251</v>
      </c>
      <c r="H208" s="238" t="s">
        <v>7252</v>
      </c>
      <c r="I208" s="288">
        <v>2017</v>
      </c>
      <c r="J208" s="289">
        <v>2</v>
      </c>
      <c r="K208" s="368" t="s">
        <v>7542</v>
      </c>
      <c r="L208" s="298">
        <v>8861118531</v>
      </c>
      <c r="M208" s="292"/>
      <c r="N208" s="288"/>
      <c r="O208" s="293">
        <v>0.46160000000000001</v>
      </c>
      <c r="P208" s="324" t="s">
        <v>6151</v>
      </c>
      <c r="Q208" s="295" t="s">
        <v>6152</v>
      </c>
      <c r="R208" s="288"/>
      <c r="S208" s="288"/>
      <c r="T208" s="288"/>
      <c r="U208" s="288"/>
      <c r="V208" s="288"/>
      <c r="W208" s="288"/>
      <c r="X208" s="288"/>
      <c r="Y208" s="288"/>
      <c r="Z208" s="288"/>
      <c r="AA208" s="288"/>
      <c r="AB208" s="288"/>
      <c r="AC208" s="288"/>
      <c r="AD208" s="288"/>
      <c r="AE208" s="288" t="s">
        <v>7543</v>
      </c>
      <c r="AF208" s="317">
        <v>36116</v>
      </c>
      <c r="AG208" s="288" t="s">
        <v>7544</v>
      </c>
      <c r="AH208" s="288" t="s">
        <v>7545</v>
      </c>
      <c r="AI208" s="316" t="s">
        <v>7546</v>
      </c>
      <c r="AJ208" s="288" t="s">
        <v>5181</v>
      </c>
      <c r="AK208" s="288" t="s">
        <v>3834</v>
      </c>
      <c r="AL208" s="316" t="s">
        <v>1642</v>
      </c>
      <c r="AM208" s="297"/>
      <c r="AN208" s="297"/>
      <c r="AO208" s="297"/>
    </row>
    <row r="209" spans="1:41" ht="100.5" thickBot="1">
      <c r="A209" s="282">
        <v>12</v>
      </c>
      <c r="B209" s="210" t="s">
        <v>6145</v>
      </c>
      <c r="C209" s="283" t="s">
        <v>7547</v>
      </c>
      <c r="D209" s="284" t="s">
        <v>7548</v>
      </c>
      <c r="E209" s="284"/>
      <c r="F209" s="12" t="s">
        <v>1633</v>
      </c>
      <c r="G209" s="237" t="s">
        <v>7251</v>
      </c>
      <c r="H209" s="238" t="s">
        <v>7252</v>
      </c>
      <c r="I209" s="288">
        <v>2017</v>
      </c>
      <c r="J209" s="289">
        <v>2</v>
      </c>
      <c r="K209" s="290" t="s">
        <v>7549</v>
      </c>
      <c r="L209" s="299">
        <v>8951206621</v>
      </c>
      <c r="M209" s="292"/>
      <c r="N209" s="288"/>
      <c r="O209" s="319">
        <v>0.63800000000000001</v>
      </c>
      <c r="P209" s="295"/>
      <c r="Q209" s="295" t="s">
        <v>6152</v>
      </c>
      <c r="R209" s="288"/>
      <c r="S209" s="288"/>
      <c r="T209" s="288"/>
      <c r="U209" s="288"/>
      <c r="V209" s="288"/>
      <c r="W209" s="288"/>
      <c r="X209" s="288"/>
      <c r="Y209" s="288"/>
      <c r="Z209" s="288"/>
      <c r="AA209" s="288"/>
      <c r="AB209" s="288"/>
      <c r="AC209" s="288"/>
      <c r="AD209" s="288"/>
      <c r="AE209" s="288" t="s">
        <v>7550</v>
      </c>
      <c r="AF209" s="317">
        <v>35325</v>
      </c>
      <c r="AG209" s="288" t="s">
        <v>7551</v>
      </c>
      <c r="AH209" s="288" t="s">
        <v>7552</v>
      </c>
      <c r="AI209" s="315" t="s">
        <v>7553</v>
      </c>
      <c r="AJ209" s="288" t="s">
        <v>7109</v>
      </c>
      <c r="AK209" s="288" t="s">
        <v>3834</v>
      </c>
      <c r="AL209" s="315" t="s">
        <v>1642</v>
      </c>
      <c r="AM209" s="297"/>
      <c r="AN209" s="297"/>
      <c r="AO209" s="297"/>
    </row>
    <row r="210" spans="1:41" ht="100.5" thickBot="1">
      <c r="A210" s="282">
        <v>42</v>
      </c>
      <c r="B210" s="210" t="s">
        <v>6145</v>
      </c>
      <c r="C210" s="283" t="s">
        <v>7554</v>
      </c>
      <c r="D210" s="284" t="s">
        <v>7555</v>
      </c>
      <c r="E210" s="284"/>
      <c r="F210" s="12" t="s">
        <v>1633</v>
      </c>
      <c r="G210" s="237" t="s">
        <v>7251</v>
      </c>
      <c r="H210" s="238" t="s">
        <v>7252</v>
      </c>
      <c r="I210" s="288">
        <v>2017</v>
      </c>
      <c r="J210" s="289">
        <v>2</v>
      </c>
      <c r="K210" s="290" t="s">
        <v>7556</v>
      </c>
      <c r="L210" s="299">
        <v>8310130518</v>
      </c>
      <c r="M210" s="292"/>
      <c r="N210" s="288"/>
      <c r="O210" s="293">
        <v>0.49159999999999998</v>
      </c>
      <c r="P210" s="295" t="s">
        <v>6151</v>
      </c>
      <c r="Q210" s="295" t="s">
        <v>6152</v>
      </c>
      <c r="R210" s="288"/>
      <c r="S210" s="288"/>
      <c r="T210" s="288"/>
      <c r="U210" s="288"/>
      <c r="V210" s="288"/>
      <c r="W210" s="288"/>
      <c r="X210" s="288"/>
      <c r="Y210" s="288"/>
      <c r="Z210" s="288"/>
      <c r="AA210" s="288"/>
      <c r="AB210" s="288"/>
      <c r="AC210" s="288"/>
      <c r="AD210" s="288"/>
      <c r="AE210" s="288" t="s">
        <v>7557</v>
      </c>
      <c r="AF210" s="317">
        <v>36560</v>
      </c>
      <c r="AG210" s="288" t="s">
        <v>7558</v>
      </c>
      <c r="AH210" s="288" t="s">
        <v>7559</v>
      </c>
      <c r="AI210" s="316" t="s">
        <v>7560</v>
      </c>
      <c r="AJ210" s="288" t="s">
        <v>7561</v>
      </c>
      <c r="AK210" s="288" t="s">
        <v>3834</v>
      </c>
      <c r="AL210" s="316" t="s">
        <v>1642</v>
      </c>
      <c r="AM210" s="297"/>
      <c r="AN210" s="297"/>
      <c r="AO210" s="297"/>
    </row>
    <row r="211" spans="1:41" ht="100.5" thickBot="1">
      <c r="A211" s="282">
        <v>11</v>
      </c>
      <c r="B211" s="210" t="s">
        <v>6145</v>
      </c>
      <c r="C211" s="283" t="s">
        <v>7562</v>
      </c>
      <c r="D211" s="284" t="s">
        <v>7563</v>
      </c>
      <c r="E211" s="284"/>
      <c r="F211" s="12" t="s">
        <v>1633</v>
      </c>
      <c r="G211" s="237" t="s">
        <v>7251</v>
      </c>
      <c r="H211" s="238" t="s">
        <v>7252</v>
      </c>
      <c r="I211" s="288">
        <v>2017</v>
      </c>
      <c r="J211" s="289">
        <v>2</v>
      </c>
      <c r="K211" s="290"/>
      <c r="L211" s="299">
        <v>7406366956</v>
      </c>
      <c r="M211" s="292">
        <v>64</v>
      </c>
      <c r="N211" s="288"/>
      <c r="O211" s="336">
        <v>0.375</v>
      </c>
      <c r="P211" s="295" t="s">
        <v>6151</v>
      </c>
      <c r="Q211" s="295" t="s">
        <v>6152</v>
      </c>
      <c r="R211" s="288"/>
      <c r="S211" s="288"/>
      <c r="T211" s="288"/>
      <c r="U211" s="288"/>
      <c r="V211" s="288"/>
      <c r="W211" s="288"/>
      <c r="X211" s="288"/>
      <c r="Y211" s="288"/>
      <c r="Z211" s="288"/>
      <c r="AA211" s="288"/>
      <c r="AB211" s="288"/>
      <c r="AC211" s="288"/>
      <c r="AD211" s="288"/>
      <c r="AE211" s="288" t="s">
        <v>7564</v>
      </c>
      <c r="AF211" s="317">
        <v>36110</v>
      </c>
      <c r="AG211" s="288" t="s">
        <v>7565</v>
      </c>
      <c r="AH211" s="288" t="s">
        <v>7566</v>
      </c>
      <c r="AI211" s="315" t="s">
        <v>7567</v>
      </c>
      <c r="AJ211" s="288"/>
      <c r="AK211" s="288" t="s">
        <v>3911</v>
      </c>
      <c r="AL211" s="315" t="s">
        <v>1642</v>
      </c>
      <c r="AM211" s="297"/>
      <c r="AN211" s="297"/>
      <c r="AO211" s="297"/>
    </row>
    <row r="212" spans="1:41" ht="156.75" thickBot="1">
      <c r="A212" s="303"/>
      <c r="B212" s="210" t="s">
        <v>6145</v>
      </c>
      <c r="C212" s="304" t="s">
        <v>7568</v>
      </c>
      <c r="D212" s="305" t="s">
        <v>7569</v>
      </c>
      <c r="E212" s="305"/>
      <c r="F212" s="12" t="s">
        <v>1633</v>
      </c>
      <c r="G212" s="237" t="s">
        <v>7251</v>
      </c>
      <c r="H212" s="238" t="s">
        <v>7252</v>
      </c>
      <c r="I212" s="303" t="s">
        <v>1655</v>
      </c>
      <c r="J212" s="306">
        <v>2</v>
      </c>
      <c r="K212" s="307" t="s">
        <v>7570</v>
      </c>
      <c r="L212" s="308">
        <v>984533655</v>
      </c>
      <c r="M212" s="303"/>
      <c r="N212" s="306"/>
      <c r="O212" s="310">
        <v>64.33</v>
      </c>
      <c r="P212" s="306"/>
      <c r="Q212" s="310" t="s">
        <v>6977</v>
      </c>
      <c r="R212" s="306" t="s">
        <v>51</v>
      </c>
      <c r="S212" s="306" t="s">
        <v>51</v>
      </c>
      <c r="T212" s="306" t="s">
        <v>51</v>
      </c>
      <c r="U212" s="306"/>
      <c r="V212" s="306"/>
      <c r="W212" s="306"/>
      <c r="X212" s="306"/>
      <c r="Y212" s="306"/>
      <c r="Z212" s="312"/>
      <c r="AA212" s="312"/>
      <c r="AB212" s="312"/>
      <c r="AC212" s="306"/>
      <c r="AD212" s="306"/>
      <c r="AE212" s="306" t="s">
        <v>7571</v>
      </c>
      <c r="AF212" s="313" t="s">
        <v>7572</v>
      </c>
      <c r="AG212" s="310" t="s">
        <v>7573</v>
      </c>
      <c r="AH212" s="310" t="s">
        <v>7574</v>
      </c>
      <c r="AI212" s="369"/>
      <c r="AJ212" s="310" t="s">
        <v>6716</v>
      </c>
      <c r="AK212" s="310" t="s">
        <v>3834</v>
      </c>
      <c r="AL212" s="318" t="s">
        <v>1642</v>
      </c>
      <c r="AM212" s="314" t="s">
        <v>6247</v>
      </c>
      <c r="AN212" s="314" t="s">
        <v>6248</v>
      </c>
      <c r="AO212" s="314" t="s">
        <v>6249</v>
      </c>
    </row>
    <row r="213" spans="1:41" ht="100.5" thickBot="1">
      <c r="A213" s="282">
        <v>59</v>
      </c>
      <c r="B213" s="210" t="s">
        <v>6145</v>
      </c>
      <c r="C213" s="301" t="s">
        <v>7575</v>
      </c>
      <c r="D213" s="288" t="s">
        <v>7569</v>
      </c>
      <c r="E213" s="288"/>
      <c r="F213" s="12" t="s">
        <v>1633</v>
      </c>
      <c r="G213" s="237" t="s">
        <v>7251</v>
      </c>
      <c r="H213" s="238" t="s">
        <v>7252</v>
      </c>
      <c r="I213" s="288">
        <v>2017</v>
      </c>
      <c r="J213" s="289">
        <v>2</v>
      </c>
      <c r="K213" s="302" t="s">
        <v>7576</v>
      </c>
      <c r="L213" s="288">
        <v>9980234383</v>
      </c>
      <c r="M213" s="288"/>
      <c r="N213" s="288"/>
      <c r="O213" s="288"/>
      <c r="P213" s="288"/>
      <c r="Q213" s="288"/>
      <c r="R213" s="288"/>
      <c r="S213" s="288"/>
      <c r="T213" s="288"/>
      <c r="U213" s="288"/>
      <c r="V213" s="288"/>
      <c r="W213" s="288"/>
      <c r="X213" s="288"/>
      <c r="Y213" s="288"/>
      <c r="Z213" s="288"/>
      <c r="AA213" s="288"/>
      <c r="AB213" s="288"/>
      <c r="AC213" s="288"/>
      <c r="AD213" s="288"/>
      <c r="AE213" s="288"/>
      <c r="AF213" s="288"/>
      <c r="AG213" s="288"/>
      <c r="AH213" s="288"/>
      <c r="AI213" s="316"/>
      <c r="AJ213" s="288"/>
      <c r="AK213" s="288"/>
      <c r="AL213" s="316"/>
      <c r="AM213" s="297"/>
      <c r="AN213" s="297"/>
      <c r="AO213" s="297"/>
    </row>
    <row r="214" spans="1:41" ht="100.5" thickBot="1">
      <c r="A214" s="282">
        <v>10</v>
      </c>
      <c r="B214" s="210" t="s">
        <v>6145</v>
      </c>
      <c r="C214" s="283" t="s">
        <v>7577</v>
      </c>
      <c r="D214" s="284" t="s">
        <v>7578</v>
      </c>
      <c r="E214" s="284"/>
      <c r="F214" s="12" t="s">
        <v>1633</v>
      </c>
      <c r="G214" s="237" t="s">
        <v>7251</v>
      </c>
      <c r="H214" s="238" t="s">
        <v>7252</v>
      </c>
      <c r="I214" s="288">
        <v>2017</v>
      </c>
      <c r="J214" s="289">
        <v>2</v>
      </c>
      <c r="K214" s="290" t="s">
        <v>7579</v>
      </c>
      <c r="L214" s="299">
        <v>9945650650</v>
      </c>
      <c r="M214" s="295"/>
      <c r="N214" s="288"/>
      <c r="O214" s="336">
        <v>0.49159999999999998</v>
      </c>
      <c r="P214" s="295"/>
      <c r="Q214" s="295" t="s">
        <v>6152</v>
      </c>
      <c r="R214" s="288"/>
      <c r="S214" s="288"/>
      <c r="T214" s="288"/>
      <c r="U214" s="288"/>
      <c r="V214" s="288"/>
      <c r="W214" s="288"/>
      <c r="X214" s="288"/>
      <c r="Y214" s="288"/>
      <c r="Z214" s="288"/>
      <c r="AA214" s="288"/>
      <c r="AB214" s="288"/>
      <c r="AC214" s="288"/>
      <c r="AD214" s="288"/>
      <c r="AE214" s="288" t="s">
        <v>7580</v>
      </c>
      <c r="AF214" s="317">
        <v>36502</v>
      </c>
      <c r="AG214" s="288" t="s">
        <v>7581</v>
      </c>
      <c r="AH214" s="288" t="s">
        <v>7582</v>
      </c>
      <c r="AI214" s="315">
        <v>9845054667</v>
      </c>
      <c r="AJ214" s="288" t="s">
        <v>3911</v>
      </c>
      <c r="AK214" s="288" t="s">
        <v>3834</v>
      </c>
      <c r="AL214" s="315" t="s">
        <v>1642</v>
      </c>
      <c r="AM214" s="297"/>
      <c r="AN214" s="297"/>
      <c r="AO214" s="297"/>
    </row>
    <row r="215" spans="1:41" ht="168.75" thickBot="1">
      <c r="A215" s="370"/>
      <c r="B215" s="210" t="s">
        <v>6145</v>
      </c>
      <c r="C215" s="371" t="s">
        <v>7583</v>
      </c>
      <c r="D215" s="372" t="s">
        <v>7584</v>
      </c>
      <c r="E215" s="372"/>
      <c r="F215" s="285" t="s">
        <v>1633</v>
      </c>
      <c r="G215" s="286" t="s">
        <v>7251</v>
      </c>
      <c r="H215" s="287" t="s">
        <v>7252</v>
      </c>
      <c r="I215" s="373" t="s">
        <v>1655</v>
      </c>
      <c r="J215" s="374">
        <v>2</v>
      </c>
      <c r="K215" s="375" t="s">
        <v>7585</v>
      </c>
      <c r="L215" s="376">
        <v>9845832217</v>
      </c>
      <c r="M215" s="373"/>
      <c r="N215" s="374"/>
      <c r="O215" s="377">
        <v>47.3</v>
      </c>
      <c r="P215" s="374"/>
      <c r="Q215" s="377" t="s">
        <v>6180</v>
      </c>
      <c r="R215" s="374" t="s">
        <v>51</v>
      </c>
      <c r="S215" s="374" t="s">
        <v>51</v>
      </c>
      <c r="T215" s="374" t="s">
        <v>51</v>
      </c>
      <c r="U215" s="374"/>
      <c r="V215" s="374"/>
      <c r="W215" s="374"/>
      <c r="X215" s="374"/>
      <c r="Y215" s="374"/>
      <c r="Z215" s="378"/>
      <c r="AA215" s="378"/>
      <c r="AB215" s="378"/>
      <c r="AC215" s="374"/>
      <c r="AD215" s="374"/>
      <c r="AE215" s="374" t="s">
        <v>7586</v>
      </c>
      <c r="AF215" s="379">
        <v>35571</v>
      </c>
      <c r="AG215" s="377" t="s">
        <v>7587</v>
      </c>
      <c r="AH215" s="377" t="s">
        <v>7588</v>
      </c>
      <c r="AI215" s="374"/>
      <c r="AJ215" s="377"/>
      <c r="AK215" s="377" t="s">
        <v>3912</v>
      </c>
      <c r="AL215" s="318" t="s">
        <v>1642</v>
      </c>
      <c r="AM215" s="380" t="s">
        <v>6247</v>
      </c>
      <c r="AN215" s="380" t="s">
        <v>6248</v>
      </c>
      <c r="AO215" s="381" t="s">
        <v>6249</v>
      </c>
    </row>
    <row r="216" spans="1:41" ht="100.5" thickBot="1">
      <c r="A216" s="282">
        <v>9</v>
      </c>
      <c r="B216" s="210" t="s">
        <v>6145</v>
      </c>
      <c r="C216" s="283" t="s">
        <v>7589</v>
      </c>
      <c r="D216" s="284" t="s">
        <v>7590</v>
      </c>
      <c r="E216" s="284"/>
      <c r="F216" s="285" t="s">
        <v>1633</v>
      </c>
      <c r="G216" s="286" t="s">
        <v>7251</v>
      </c>
      <c r="H216" s="287" t="s">
        <v>7252</v>
      </c>
      <c r="I216" s="288">
        <v>2017</v>
      </c>
      <c r="J216" s="289">
        <v>2</v>
      </c>
      <c r="K216" s="290" t="s">
        <v>7591</v>
      </c>
      <c r="L216" s="299">
        <v>8618289168</v>
      </c>
      <c r="M216" s="292"/>
      <c r="N216" s="288"/>
      <c r="O216" s="336">
        <v>0.50160000000000005</v>
      </c>
      <c r="P216" s="295" t="s">
        <v>6151</v>
      </c>
      <c r="Q216" s="295" t="s">
        <v>6152</v>
      </c>
      <c r="R216" s="288"/>
      <c r="S216" s="288"/>
      <c r="T216" s="288"/>
      <c r="U216" s="288"/>
      <c r="V216" s="288"/>
      <c r="W216" s="288"/>
      <c r="X216" s="288"/>
      <c r="Y216" s="288"/>
      <c r="Z216" s="288"/>
      <c r="AA216" s="288"/>
      <c r="AB216" s="288"/>
      <c r="AC216" s="288"/>
      <c r="AD216" s="288"/>
      <c r="AE216" s="288" t="s">
        <v>7592</v>
      </c>
      <c r="AF216" s="317">
        <v>35865</v>
      </c>
      <c r="AG216" s="288" t="s">
        <v>7593</v>
      </c>
      <c r="AH216" s="288" t="s">
        <v>7594</v>
      </c>
      <c r="AI216" s="288" t="s">
        <v>7595</v>
      </c>
      <c r="AJ216" s="288" t="s">
        <v>4009</v>
      </c>
      <c r="AK216" s="288" t="s">
        <v>3834</v>
      </c>
      <c r="AL216" s="315" t="s">
        <v>1642</v>
      </c>
      <c r="AM216" s="297"/>
      <c r="AN216" s="297"/>
      <c r="AO216" s="297"/>
    </row>
    <row r="217" spans="1:41" ht="100.5" thickBot="1">
      <c r="A217" s="282">
        <v>8</v>
      </c>
      <c r="B217" s="210" t="s">
        <v>6145</v>
      </c>
      <c r="C217" s="283" t="s">
        <v>7596</v>
      </c>
      <c r="D217" s="284" t="s">
        <v>7597</v>
      </c>
      <c r="E217" s="284"/>
      <c r="F217" s="285" t="s">
        <v>1633</v>
      </c>
      <c r="G217" s="286" t="s">
        <v>7251</v>
      </c>
      <c r="H217" s="287" t="s">
        <v>7252</v>
      </c>
      <c r="I217" s="288">
        <v>2017</v>
      </c>
      <c r="J217" s="289">
        <v>2</v>
      </c>
      <c r="K217" s="290" t="s">
        <v>7598</v>
      </c>
      <c r="L217" s="299">
        <v>7204603722</v>
      </c>
      <c r="M217" s="292">
        <v>78.56</v>
      </c>
      <c r="N217" s="288"/>
      <c r="O217" s="293">
        <v>0.72160000000000002</v>
      </c>
      <c r="P217" s="295" t="s">
        <v>6151</v>
      </c>
      <c r="Q217" s="295" t="s">
        <v>6152</v>
      </c>
      <c r="R217" s="288"/>
      <c r="S217" s="288"/>
      <c r="T217" s="288"/>
      <c r="U217" s="288"/>
      <c r="V217" s="288"/>
      <c r="W217" s="288"/>
      <c r="X217" s="288"/>
      <c r="Y217" s="288"/>
      <c r="Z217" s="288"/>
      <c r="AA217" s="288"/>
      <c r="AB217" s="288"/>
      <c r="AC217" s="288"/>
      <c r="AD217" s="288"/>
      <c r="AE217" s="288" t="s">
        <v>7599</v>
      </c>
      <c r="AF217" s="317">
        <v>36220</v>
      </c>
      <c r="AG217" s="288" t="s">
        <v>7600</v>
      </c>
      <c r="AH217" s="288" t="s">
        <v>7601</v>
      </c>
      <c r="AI217" s="288" t="s">
        <v>7602</v>
      </c>
      <c r="AJ217" s="288"/>
      <c r="AK217" s="288" t="s">
        <v>3834</v>
      </c>
      <c r="AL217" s="316" t="s">
        <v>1642</v>
      </c>
      <c r="AM217" s="297"/>
      <c r="AN217" s="297"/>
      <c r="AO217" s="297"/>
    </row>
    <row r="218" spans="1:41" ht="100.5" thickBot="1">
      <c r="A218" s="282">
        <v>7</v>
      </c>
      <c r="B218" s="210" t="s">
        <v>6145</v>
      </c>
      <c r="C218" s="283" t="s">
        <v>7603</v>
      </c>
      <c r="D218" s="284" t="s">
        <v>7604</v>
      </c>
      <c r="E218" s="284"/>
      <c r="F218" s="285" t="s">
        <v>1633</v>
      </c>
      <c r="G218" s="286" t="s">
        <v>7251</v>
      </c>
      <c r="H218" s="287" t="s">
        <v>7252</v>
      </c>
      <c r="I218" s="288">
        <v>2017</v>
      </c>
      <c r="J218" s="289">
        <v>2</v>
      </c>
      <c r="K218" s="290" t="s">
        <v>7605</v>
      </c>
      <c r="L218" s="299">
        <v>7795710271</v>
      </c>
      <c r="M218" s="292">
        <v>76.64</v>
      </c>
      <c r="N218" s="288"/>
      <c r="O218" s="293">
        <v>0.50660000000000005</v>
      </c>
      <c r="P218" s="295"/>
      <c r="Q218" s="295" t="s">
        <v>6152</v>
      </c>
      <c r="R218" s="288"/>
      <c r="S218" s="288"/>
      <c r="T218" s="288"/>
      <c r="U218" s="288"/>
      <c r="V218" s="288"/>
      <c r="W218" s="288"/>
      <c r="X218" s="288"/>
      <c r="Y218" s="288"/>
      <c r="Z218" s="288"/>
      <c r="AA218" s="288"/>
      <c r="AB218" s="288"/>
      <c r="AC218" s="288"/>
      <c r="AD218" s="288"/>
      <c r="AE218" s="288" t="s">
        <v>7606</v>
      </c>
      <c r="AF218" s="317">
        <v>36456</v>
      </c>
      <c r="AG218" s="288" t="s">
        <v>7607</v>
      </c>
      <c r="AH218" s="288" t="s">
        <v>7608</v>
      </c>
      <c r="AI218" s="288">
        <v>9980571428</v>
      </c>
      <c r="AJ218" s="288" t="s">
        <v>6325</v>
      </c>
      <c r="AK218" s="288" t="s">
        <v>3834</v>
      </c>
      <c r="AL218" s="316" t="s">
        <v>1642</v>
      </c>
      <c r="AM218" s="297"/>
      <c r="AN218" s="297"/>
      <c r="AO218" s="297"/>
    </row>
    <row r="219" spans="1:41" ht="100.5" thickBot="1">
      <c r="A219" s="282">
        <v>6</v>
      </c>
      <c r="B219" s="210" t="s">
        <v>6145</v>
      </c>
      <c r="C219" s="283" t="s">
        <v>7609</v>
      </c>
      <c r="D219" s="284" t="s">
        <v>7610</v>
      </c>
      <c r="E219" s="284"/>
      <c r="F219" s="285" t="s">
        <v>1633</v>
      </c>
      <c r="G219" s="286" t="s">
        <v>7251</v>
      </c>
      <c r="H219" s="287" t="s">
        <v>7252</v>
      </c>
      <c r="I219" s="288">
        <v>2017</v>
      </c>
      <c r="J219" s="289">
        <v>2</v>
      </c>
      <c r="K219" s="290" t="s">
        <v>7611</v>
      </c>
      <c r="L219" s="299">
        <v>9845652890</v>
      </c>
      <c r="M219" s="292">
        <v>79.8</v>
      </c>
      <c r="N219" s="288"/>
      <c r="O219" s="288"/>
      <c r="P219" s="295"/>
      <c r="Q219" s="295"/>
      <c r="R219" s="288"/>
      <c r="S219" s="288"/>
      <c r="T219" s="288"/>
      <c r="U219" s="288"/>
      <c r="V219" s="288"/>
      <c r="W219" s="288"/>
      <c r="X219" s="288"/>
      <c r="Y219" s="288"/>
      <c r="Z219" s="288"/>
      <c r="AA219" s="288"/>
      <c r="AB219" s="288"/>
      <c r="AC219" s="288"/>
      <c r="AD219" s="288"/>
      <c r="AE219" s="288" t="s">
        <v>7612</v>
      </c>
      <c r="AF219" s="317">
        <v>36459</v>
      </c>
      <c r="AG219" s="288" t="s">
        <v>7613</v>
      </c>
      <c r="AH219" s="288" t="s">
        <v>7614</v>
      </c>
      <c r="AI219" s="288" t="s">
        <v>7615</v>
      </c>
      <c r="AJ219" s="288" t="s">
        <v>7109</v>
      </c>
      <c r="AK219" s="288" t="s">
        <v>6924</v>
      </c>
      <c r="AL219" s="316" t="s">
        <v>6264</v>
      </c>
      <c r="AM219" s="297"/>
      <c r="AN219" s="297"/>
      <c r="AO219" s="297"/>
    </row>
    <row r="220" spans="1:41" ht="100.5" thickBot="1">
      <c r="A220" s="282">
        <v>5</v>
      </c>
      <c r="B220" s="210" t="s">
        <v>6145</v>
      </c>
      <c r="C220" s="283" t="s">
        <v>7616</v>
      </c>
      <c r="D220" s="284" t="s">
        <v>7617</v>
      </c>
      <c r="E220" s="284"/>
      <c r="F220" s="285" t="s">
        <v>1633</v>
      </c>
      <c r="G220" s="286" t="s">
        <v>7251</v>
      </c>
      <c r="H220" s="287" t="s">
        <v>7252</v>
      </c>
      <c r="I220" s="288">
        <v>2017</v>
      </c>
      <c r="J220" s="289">
        <v>2</v>
      </c>
      <c r="K220" s="290" t="s">
        <v>7618</v>
      </c>
      <c r="L220" s="299">
        <v>9483382961</v>
      </c>
      <c r="M220" s="292"/>
      <c r="N220" s="288"/>
      <c r="O220" s="319">
        <v>0.53600000000000003</v>
      </c>
      <c r="P220" s="295"/>
      <c r="Q220" s="295" t="s">
        <v>6152</v>
      </c>
      <c r="R220" s="288"/>
      <c r="S220" s="288"/>
      <c r="T220" s="288"/>
      <c r="U220" s="288"/>
      <c r="V220" s="288"/>
      <c r="W220" s="288"/>
      <c r="X220" s="288"/>
      <c r="Y220" s="288"/>
      <c r="Z220" s="288"/>
      <c r="AA220" s="288"/>
      <c r="AB220" s="288"/>
      <c r="AC220" s="288"/>
      <c r="AD220" s="288"/>
      <c r="AE220" s="288" t="s">
        <v>7619</v>
      </c>
      <c r="AF220" s="317">
        <v>36168</v>
      </c>
      <c r="AG220" s="288" t="s">
        <v>7620</v>
      </c>
      <c r="AH220" s="288" t="s">
        <v>7621</v>
      </c>
      <c r="AI220" s="288" t="s">
        <v>7622</v>
      </c>
      <c r="AJ220" s="288" t="s">
        <v>7623</v>
      </c>
      <c r="AK220" s="288" t="s">
        <v>3834</v>
      </c>
      <c r="AL220" s="315" t="s">
        <v>1642</v>
      </c>
      <c r="AM220" s="297"/>
      <c r="AN220" s="297"/>
      <c r="AO220" s="297"/>
    </row>
    <row r="221" spans="1:41" ht="100.5" thickBot="1">
      <c r="A221" s="282">
        <v>4</v>
      </c>
      <c r="B221" s="210" t="s">
        <v>6145</v>
      </c>
      <c r="C221" s="283" t="s">
        <v>7624</v>
      </c>
      <c r="D221" s="284" t="s">
        <v>7625</v>
      </c>
      <c r="E221" s="284"/>
      <c r="F221" s="285" t="s">
        <v>1633</v>
      </c>
      <c r="G221" s="286" t="s">
        <v>7251</v>
      </c>
      <c r="H221" s="287" t="s">
        <v>7252</v>
      </c>
      <c r="I221" s="288">
        <v>2017</v>
      </c>
      <c r="J221" s="289">
        <v>2</v>
      </c>
      <c r="K221" s="290" t="s">
        <v>7626</v>
      </c>
      <c r="L221" s="299">
        <v>8861114697</v>
      </c>
      <c r="M221" s="292"/>
      <c r="N221" s="288"/>
      <c r="O221" s="288"/>
      <c r="P221" s="295"/>
      <c r="Q221" s="295"/>
      <c r="R221" s="288"/>
      <c r="S221" s="288"/>
      <c r="T221" s="288"/>
      <c r="U221" s="288"/>
      <c r="V221" s="288"/>
      <c r="W221" s="288"/>
      <c r="X221" s="288"/>
      <c r="Y221" s="288"/>
      <c r="Z221" s="288"/>
      <c r="AA221" s="288"/>
      <c r="AB221" s="288"/>
      <c r="AC221" s="288"/>
      <c r="AD221" s="288"/>
      <c r="AE221" s="288" t="s">
        <v>7627</v>
      </c>
      <c r="AF221" s="317">
        <v>36167</v>
      </c>
      <c r="AG221" s="288" t="s">
        <v>7628</v>
      </c>
      <c r="AH221" s="288" t="s">
        <v>7629</v>
      </c>
      <c r="AI221" s="288" t="s">
        <v>7630</v>
      </c>
      <c r="AJ221" s="288" t="s">
        <v>4030</v>
      </c>
      <c r="AK221" s="288" t="s">
        <v>3912</v>
      </c>
      <c r="AL221" s="316" t="s">
        <v>1642</v>
      </c>
      <c r="AM221" s="297"/>
      <c r="AN221" s="297"/>
      <c r="AO221" s="297"/>
    </row>
    <row r="222" spans="1:41" ht="100.5" thickBot="1">
      <c r="A222" s="282">
        <v>3</v>
      </c>
      <c r="B222" s="210" t="s">
        <v>6145</v>
      </c>
      <c r="C222" s="283" t="s">
        <v>7631</v>
      </c>
      <c r="D222" s="284" t="s">
        <v>7632</v>
      </c>
      <c r="E222" s="284"/>
      <c r="F222" s="285" t="s">
        <v>1633</v>
      </c>
      <c r="G222" s="286" t="s">
        <v>7251</v>
      </c>
      <c r="H222" s="287" t="s">
        <v>7252</v>
      </c>
      <c r="I222" s="288">
        <v>2017</v>
      </c>
      <c r="J222" s="289">
        <v>2</v>
      </c>
      <c r="K222" s="290" t="s">
        <v>7633</v>
      </c>
      <c r="L222" s="299">
        <v>8861711856</v>
      </c>
      <c r="M222" s="292"/>
      <c r="N222" s="288"/>
      <c r="O222" s="319">
        <v>0.57999999999999996</v>
      </c>
      <c r="P222" s="295"/>
      <c r="Q222" s="295" t="s">
        <v>6152</v>
      </c>
      <c r="R222" s="288"/>
      <c r="S222" s="288"/>
      <c r="T222" s="288"/>
      <c r="U222" s="288"/>
      <c r="V222" s="288"/>
      <c r="W222" s="288"/>
      <c r="X222" s="288"/>
      <c r="Y222" s="288"/>
      <c r="Z222" s="288"/>
      <c r="AA222" s="288"/>
      <c r="AB222" s="288"/>
      <c r="AC222" s="288"/>
      <c r="AD222" s="288"/>
      <c r="AE222" s="288" t="s">
        <v>7634</v>
      </c>
      <c r="AF222" s="317">
        <v>35467</v>
      </c>
      <c r="AG222" s="288" t="s">
        <v>7635</v>
      </c>
      <c r="AH222" s="288" t="s">
        <v>7636</v>
      </c>
      <c r="AI222" s="288" t="s">
        <v>7637</v>
      </c>
      <c r="AJ222" s="288" t="s">
        <v>7638</v>
      </c>
      <c r="AK222" s="288" t="s">
        <v>3834</v>
      </c>
      <c r="AL222" s="316" t="s">
        <v>1642</v>
      </c>
      <c r="AM222" s="297"/>
      <c r="AN222" s="297"/>
      <c r="AO222" s="297"/>
    </row>
    <row r="223" spans="1:41" ht="100.5" thickBot="1">
      <c r="A223" s="282">
        <v>2</v>
      </c>
      <c r="B223" s="210" t="s">
        <v>6145</v>
      </c>
      <c r="C223" s="283" t="s">
        <v>7639</v>
      </c>
      <c r="D223" s="284" t="s">
        <v>7640</v>
      </c>
      <c r="E223" s="284"/>
      <c r="F223" s="285" t="s">
        <v>1633</v>
      </c>
      <c r="G223" s="286" t="s">
        <v>7251</v>
      </c>
      <c r="H223" s="287" t="s">
        <v>7252</v>
      </c>
      <c r="I223" s="288">
        <v>2017</v>
      </c>
      <c r="J223" s="289">
        <v>2</v>
      </c>
      <c r="K223" s="290" t="s">
        <v>7641</v>
      </c>
      <c r="L223" s="299">
        <v>7259587950</v>
      </c>
      <c r="M223" s="292">
        <v>60</v>
      </c>
      <c r="N223" s="288"/>
      <c r="O223" s="300">
        <v>0.47599999999999998</v>
      </c>
      <c r="P223" s="295"/>
      <c r="Q223" s="295" t="s">
        <v>7642</v>
      </c>
      <c r="R223" s="288"/>
      <c r="S223" s="288"/>
      <c r="T223" s="288"/>
      <c r="U223" s="288"/>
      <c r="V223" s="288"/>
      <c r="W223" s="288"/>
      <c r="X223" s="288"/>
      <c r="Y223" s="288"/>
      <c r="Z223" s="288"/>
      <c r="AA223" s="288"/>
      <c r="AB223" s="288"/>
      <c r="AC223" s="288"/>
      <c r="AD223" s="288"/>
      <c r="AE223" s="288" t="s">
        <v>7643</v>
      </c>
      <c r="AF223" s="317">
        <v>36095</v>
      </c>
      <c r="AG223" s="288" t="s">
        <v>7644</v>
      </c>
      <c r="AH223" s="288" t="s">
        <v>7645</v>
      </c>
      <c r="AI223" s="288" t="s">
        <v>7646</v>
      </c>
      <c r="AJ223" s="288" t="s">
        <v>7525</v>
      </c>
      <c r="AK223" s="288" t="s">
        <v>3834</v>
      </c>
      <c r="AL223" s="316" t="s">
        <v>1642</v>
      </c>
      <c r="AM223" s="297"/>
      <c r="AN223" s="297"/>
      <c r="AO223" s="297"/>
    </row>
    <row r="224" spans="1:41" ht="156.75" thickBot="1">
      <c r="A224" s="303"/>
      <c r="B224" s="210" t="s">
        <v>6145</v>
      </c>
      <c r="C224" s="304" t="s">
        <v>7647</v>
      </c>
      <c r="D224" s="305" t="s">
        <v>7648</v>
      </c>
      <c r="E224" s="305"/>
      <c r="F224" s="285" t="s">
        <v>1633</v>
      </c>
      <c r="G224" s="286" t="s">
        <v>7251</v>
      </c>
      <c r="H224" s="287" t="s">
        <v>7252</v>
      </c>
      <c r="I224" s="303" t="s">
        <v>1655</v>
      </c>
      <c r="J224" s="306">
        <v>2</v>
      </c>
      <c r="K224" s="307" t="s">
        <v>7649</v>
      </c>
      <c r="L224" s="308">
        <v>8095746921</v>
      </c>
      <c r="M224" s="303"/>
      <c r="N224" s="306"/>
      <c r="O224" s="310">
        <v>73</v>
      </c>
      <c r="P224" s="306"/>
      <c r="Q224" s="310" t="s">
        <v>6180</v>
      </c>
      <c r="R224" s="306"/>
      <c r="S224" s="306"/>
      <c r="T224" s="306"/>
      <c r="U224" s="306"/>
      <c r="V224" s="306"/>
      <c r="W224" s="306"/>
      <c r="X224" s="306"/>
      <c r="Y224" s="306"/>
      <c r="Z224" s="312"/>
      <c r="AA224" s="312"/>
      <c r="AB224" s="312"/>
      <c r="AC224" s="306"/>
      <c r="AD224" s="306"/>
      <c r="AE224" s="306" t="s">
        <v>7650</v>
      </c>
      <c r="AF224" s="313">
        <v>35914</v>
      </c>
      <c r="AG224" s="310" t="s">
        <v>7651</v>
      </c>
      <c r="AH224" s="310" t="s">
        <v>7652</v>
      </c>
      <c r="AI224" s="306"/>
      <c r="AJ224" s="310" t="s">
        <v>6184</v>
      </c>
      <c r="AK224" s="310" t="s">
        <v>3834</v>
      </c>
      <c r="AL224" s="318" t="s">
        <v>1642</v>
      </c>
      <c r="AM224" s="314" t="s">
        <v>6247</v>
      </c>
      <c r="AN224" s="314" t="s">
        <v>6248</v>
      </c>
      <c r="AO224" s="314" t="s">
        <v>6249</v>
      </c>
    </row>
    <row r="225" spans="1:41" ht="100.5" thickBot="1">
      <c r="A225" s="347">
        <v>1</v>
      </c>
      <c r="B225" s="210" t="s">
        <v>6145</v>
      </c>
      <c r="C225" s="348" t="s">
        <v>7653</v>
      </c>
      <c r="D225" s="349" t="s">
        <v>7654</v>
      </c>
      <c r="E225" s="349"/>
      <c r="F225" s="285" t="s">
        <v>1633</v>
      </c>
      <c r="G225" s="286" t="s">
        <v>7251</v>
      </c>
      <c r="H225" s="287" t="s">
        <v>7252</v>
      </c>
      <c r="I225" s="350">
        <v>2017</v>
      </c>
      <c r="J225" s="351">
        <v>2</v>
      </c>
      <c r="K225" s="352" t="s">
        <v>7655</v>
      </c>
      <c r="L225" s="353">
        <v>9972729264</v>
      </c>
      <c r="M225" s="364"/>
      <c r="N225" s="350"/>
      <c r="O225" s="382">
        <v>0.45329999999999998</v>
      </c>
      <c r="P225" s="366"/>
      <c r="Q225" s="366" t="s">
        <v>6152</v>
      </c>
      <c r="R225" s="350"/>
      <c r="S225" s="350"/>
      <c r="T225" s="350"/>
      <c r="U225" s="350"/>
      <c r="V225" s="350"/>
      <c r="W225" s="350"/>
      <c r="X225" s="350"/>
      <c r="Y225" s="350"/>
      <c r="Z225" s="350"/>
      <c r="AA225" s="350"/>
      <c r="AB225" s="350"/>
      <c r="AC225" s="350"/>
      <c r="AD225" s="350"/>
      <c r="AE225" s="350" t="s">
        <v>7656</v>
      </c>
      <c r="AF225" s="354">
        <v>35848</v>
      </c>
      <c r="AG225" s="350" t="s">
        <v>7657</v>
      </c>
      <c r="AH225" s="350" t="s">
        <v>7658</v>
      </c>
      <c r="AI225" s="350" t="s">
        <v>7659</v>
      </c>
      <c r="AJ225" s="350" t="s">
        <v>7660</v>
      </c>
      <c r="AK225" s="350" t="s">
        <v>3834</v>
      </c>
      <c r="AL225" s="316" t="s">
        <v>1642</v>
      </c>
      <c r="AM225" s="355"/>
      <c r="AN225" s="355"/>
      <c r="AO225" s="356"/>
    </row>
    <row r="226" spans="1:41" ht="96.75" thickBot="1">
      <c r="A226" s="303"/>
      <c r="B226" s="210" t="s">
        <v>6145</v>
      </c>
      <c r="C226" s="383" t="s">
        <v>7661</v>
      </c>
      <c r="D226" s="303"/>
      <c r="E226" s="303"/>
      <c r="F226" s="285" t="s">
        <v>45</v>
      </c>
      <c r="G226" s="286" t="s">
        <v>7662</v>
      </c>
      <c r="H226" s="287" t="s">
        <v>7663</v>
      </c>
      <c r="I226" s="303" t="s">
        <v>7664</v>
      </c>
      <c r="J226" s="306">
        <v>2</v>
      </c>
      <c r="K226" s="306" t="s">
        <v>7665</v>
      </c>
      <c r="L226" s="303">
        <v>9663652690</v>
      </c>
      <c r="M226" s="303"/>
      <c r="N226" s="306"/>
      <c r="O226" s="306"/>
      <c r="P226" s="306"/>
      <c r="Q226" s="306"/>
      <c r="R226" s="306"/>
      <c r="S226" s="306"/>
      <c r="T226" s="306"/>
      <c r="U226" s="306"/>
      <c r="V226" s="306"/>
      <c r="W226" s="306"/>
      <c r="X226" s="306"/>
      <c r="Y226" s="306"/>
      <c r="Z226" s="312"/>
      <c r="AA226" s="312"/>
      <c r="AB226" s="312"/>
      <c r="AC226" s="306"/>
      <c r="AD226" s="306"/>
      <c r="AE226" s="306" t="s">
        <v>7666</v>
      </c>
      <c r="AF226" s="313"/>
      <c r="AG226" s="306"/>
      <c r="AH226" s="306"/>
      <c r="AI226" s="306">
        <v>9449136850</v>
      </c>
      <c r="AJ226" s="306"/>
      <c r="AK226" s="306"/>
      <c r="AL226" s="316"/>
      <c r="AM226" s="314"/>
      <c r="AN226" s="314"/>
      <c r="AO226" s="314" t="s">
        <v>1410</v>
      </c>
    </row>
    <row r="227" spans="1:41" ht="86.25" thickBot="1">
      <c r="A227" s="303"/>
      <c r="B227" s="210" t="s">
        <v>6145</v>
      </c>
      <c r="C227" s="383" t="s">
        <v>7667</v>
      </c>
      <c r="D227" s="303" t="s">
        <v>7668</v>
      </c>
      <c r="E227" s="303"/>
      <c r="F227" s="285" t="s">
        <v>45</v>
      </c>
      <c r="G227" s="286" t="s">
        <v>7662</v>
      </c>
      <c r="H227" s="287" t="s">
        <v>7663</v>
      </c>
      <c r="I227" s="303" t="s">
        <v>7664</v>
      </c>
      <c r="J227" s="306">
        <v>2</v>
      </c>
      <c r="K227" s="306" t="s">
        <v>7669</v>
      </c>
      <c r="L227" s="303">
        <v>959164986</v>
      </c>
      <c r="M227" s="303"/>
      <c r="N227" s="306"/>
      <c r="O227" s="306"/>
      <c r="P227" s="306"/>
      <c r="Q227" s="306"/>
      <c r="R227" s="306"/>
      <c r="S227" s="306"/>
      <c r="T227" s="306"/>
      <c r="U227" s="306"/>
      <c r="V227" s="306"/>
      <c r="W227" s="306"/>
      <c r="X227" s="306"/>
      <c r="Y227" s="306"/>
      <c r="Z227" s="312"/>
      <c r="AA227" s="312"/>
      <c r="AB227" s="312"/>
      <c r="AC227" s="306"/>
      <c r="AD227" s="306"/>
      <c r="AE227" s="306" t="s">
        <v>7670</v>
      </c>
      <c r="AF227" s="313"/>
      <c r="AG227" s="306"/>
      <c r="AH227" s="306"/>
      <c r="AI227" s="306">
        <v>9591649869</v>
      </c>
      <c r="AJ227" s="306"/>
      <c r="AK227" s="306"/>
      <c r="AL227" s="316"/>
      <c r="AM227" s="314"/>
      <c r="AN227" s="314"/>
      <c r="AO227" s="314" t="s">
        <v>1410</v>
      </c>
    </row>
    <row r="228" spans="1:41" ht="132.75" thickBot="1">
      <c r="A228" s="303"/>
      <c r="B228" s="210" t="s">
        <v>6145</v>
      </c>
      <c r="C228" s="383" t="s">
        <v>7671</v>
      </c>
      <c r="D228" s="303" t="s">
        <v>7672</v>
      </c>
      <c r="E228" s="303"/>
      <c r="F228" s="285" t="s">
        <v>45</v>
      </c>
      <c r="G228" s="384" t="s">
        <v>7673</v>
      </c>
      <c r="H228" s="385" t="s">
        <v>7674</v>
      </c>
      <c r="I228" s="303" t="s">
        <v>7664</v>
      </c>
      <c r="J228" s="306">
        <v>2</v>
      </c>
      <c r="K228" s="306" t="s">
        <v>7675</v>
      </c>
      <c r="L228" s="303">
        <v>7259155771</v>
      </c>
      <c r="M228" s="303"/>
      <c r="N228" s="306"/>
      <c r="O228" s="306"/>
      <c r="P228" s="306"/>
      <c r="Q228" s="306"/>
      <c r="R228" s="306"/>
      <c r="S228" s="306"/>
      <c r="T228" s="306"/>
      <c r="U228" s="306"/>
      <c r="V228" s="306"/>
      <c r="W228" s="306"/>
      <c r="X228" s="306"/>
      <c r="Y228" s="306"/>
      <c r="Z228" s="312"/>
      <c r="AA228" s="312"/>
      <c r="AB228" s="312"/>
      <c r="AC228" s="306"/>
      <c r="AD228" s="306"/>
      <c r="AE228" s="306" t="s">
        <v>7676</v>
      </c>
      <c r="AF228" s="313"/>
      <c r="AG228" s="306"/>
      <c r="AH228" s="306"/>
      <c r="AI228" s="306">
        <v>7259155771</v>
      </c>
      <c r="AJ228" s="306"/>
      <c r="AK228" s="306"/>
      <c r="AL228" s="316"/>
      <c r="AM228" s="314"/>
      <c r="AN228" s="314"/>
      <c r="AO228" s="314" t="s">
        <v>1410</v>
      </c>
    </row>
    <row r="229" spans="1:41" ht="144.75" thickBot="1">
      <c r="A229" s="303"/>
      <c r="B229" s="210" t="s">
        <v>6145</v>
      </c>
      <c r="C229" s="383" t="s">
        <v>7677</v>
      </c>
      <c r="D229" s="303" t="s">
        <v>7678</v>
      </c>
      <c r="E229" s="303"/>
      <c r="F229" s="285" t="s">
        <v>45</v>
      </c>
      <c r="G229" s="384" t="s">
        <v>7673</v>
      </c>
      <c r="H229" s="385" t="s">
        <v>7674</v>
      </c>
      <c r="I229" s="303" t="s">
        <v>7664</v>
      </c>
      <c r="J229" s="306">
        <v>2</v>
      </c>
      <c r="K229" s="386" t="s">
        <v>7679</v>
      </c>
      <c r="L229" s="303">
        <v>8050342124</v>
      </c>
      <c r="M229" s="303"/>
      <c r="N229" s="306"/>
      <c r="O229" s="306"/>
      <c r="P229" s="306"/>
      <c r="Q229" s="306"/>
      <c r="R229" s="306"/>
      <c r="S229" s="306"/>
      <c r="T229" s="306"/>
      <c r="U229" s="306"/>
      <c r="V229" s="306"/>
      <c r="W229" s="306"/>
      <c r="X229" s="306"/>
      <c r="Y229" s="306"/>
      <c r="Z229" s="312"/>
      <c r="AA229" s="312"/>
      <c r="AB229" s="312"/>
      <c r="AC229" s="306"/>
      <c r="AD229" s="306"/>
      <c r="AE229" s="306" t="s">
        <v>7680</v>
      </c>
      <c r="AF229" s="313"/>
      <c r="AG229" s="306"/>
      <c r="AH229" s="306"/>
      <c r="AI229" s="306">
        <v>8050342124</v>
      </c>
      <c r="AJ229" s="306"/>
      <c r="AK229" s="306"/>
      <c r="AL229" s="315"/>
      <c r="AM229" s="314"/>
      <c r="AN229" s="314"/>
      <c r="AO229" s="314" t="s">
        <v>1410</v>
      </c>
    </row>
    <row r="230" spans="1:41" ht="86.25" thickBot="1">
      <c r="A230" s="303"/>
      <c r="B230" s="210" t="s">
        <v>6145</v>
      </c>
      <c r="C230" s="383" t="s">
        <v>7681</v>
      </c>
      <c r="D230" s="303" t="s">
        <v>7682</v>
      </c>
      <c r="E230" s="303"/>
      <c r="F230" s="285" t="s">
        <v>1633</v>
      </c>
      <c r="G230" s="286" t="s">
        <v>7683</v>
      </c>
      <c r="H230" s="287" t="s">
        <v>7684</v>
      </c>
      <c r="I230" s="303" t="s">
        <v>7664</v>
      </c>
      <c r="J230" s="306">
        <v>2</v>
      </c>
      <c r="K230" s="306"/>
      <c r="L230" s="303"/>
      <c r="M230" s="303"/>
      <c r="N230" s="306"/>
      <c r="O230" s="306"/>
      <c r="P230" s="306"/>
      <c r="Q230" s="306"/>
      <c r="R230" s="306"/>
      <c r="S230" s="306"/>
      <c r="T230" s="306"/>
      <c r="U230" s="306"/>
      <c r="V230" s="306"/>
      <c r="W230" s="306"/>
      <c r="X230" s="306"/>
      <c r="Y230" s="306"/>
      <c r="Z230" s="312"/>
      <c r="AA230" s="312"/>
      <c r="AB230" s="312"/>
      <c r="AC230" s="306"/>
      <c r="AD230" s="306"/>
      <c r="AE230" s="306"/>
      <c r="AF230" s="313"/>
      <c r="AG230" s="306"/>
      <c r="AH230" s="306"/>
      <c r="AI230" s="306"/>
      <c r="AJ230" s="306"/>
      <c r="AK230" s="306"/>
      <c r="AL230" s="316"/>
      <c r="AM230" s="314"/>
      <c r="AN230" s="314"/>
      <c r="AO230" s="314" t="s">
        <v>1410</v>
      </c>
    </row>
    <row r="231" spans="1:41" ht="86.25" thickBot="1">
      <c r="A231" s="303"/>
      <c r="B231" s="210" t="s">
        <v>6145</v>
      </c>
      <c r="C231" s="383" t="s">
        <v>7685</v>
      </c>
      <c r="D231" s="303" t="s">
        <v>7686</v>
      </c>
      <c r="E231" s="303"/>
      <c r="F231" s="285" t="s">
        <v>1633</v>
      </c>
      <c r="G231" s="286" t="s">
        <v>7683</v>
      </c>
      <c r="H231" s="287" t="s">
        <v>7684</v>
      </c>
      <c r="I231" s="303" t="s">
        <v>7664</v>
      </c>
      <c r="J231" s="306">
        <v>2</v>
      </c>
      <c r="K231" s="306"/>
      <c r="L231" s="303"/>
      <c r="M231" s="303"/>
      <c r="N231" s="306"/>
      <c r="O231" s="306"/>
      <c r="P231" s="306"/>
      <c r="Q231" s="306"/>
      <c r="R231" s="306"/>
      <c r="S231" s="306"/>
      <c r="T231" s="306"/>
      <c r="U231" s="306"/>
      <c r="V231" s="306"/>
      <c r="W231" s="306"/>
      <c r="X231" s="306"/>
      <c r="Y231" s="306"/>
      <c r="Z231" s="312"/>
      <c r="AA231" s="312"/>
      <c r="AB231" s="312"/>
      <c r="AC231" s="306"/>
      <c r="AD231" s="306"/>
      <c r="AE231" s="306"/>
      <c r="AF231" s="313"/>
      <c r="AG231" s="306"/>
      <c r="AH231" s="306"/>
      <c r="AI231" s="306"/>
      <c r="AJ231" s="306"/>
      <c r="AK231" s="306"/>
      <c r="AL231" s="316"/>
      <c r="AM231" s="314"/>
      <c r="AN231" s="314"/>
      <c r="AO231" s="314" t="s">
        <v>1410</v>
      </c>
    </row>
    <row r="232" spans="1:41" ht="86.25" thickBot="1">
      <c r="A232" s="303"/>
      <c r="B232" s="210" t="s">
        <v>6145</v>
      </c>
      <c r="C232" s="383" t="s">
        <v>7687</v>
      </c>
      <c r="D232" s="303" t="s">
        <v>7688</v>
      </c>
      <c r="E232" s="303"/>
      <c r="F232" s="285" t="s">
        <v>1633</v>
      </c>
      <c r="G232" s="286" t="s">
        <v>7683</v>
      </c>
      <c r="H232" s="287" t="s">
        <v>7684</v>
      </c>
      <c r="I232" s="303" t="s">
        <v>7664</v>
      </c>
      <c r="J232" s="306">
        <v>2</v>
      </c>
      <c r="K232" s="306"/>
      <c r="L232" s="303"/>
      <c r="M232" s="303"/>
      <c r="N232" s="306"/>
      <c r="O232" s="306"/>
      <c r="P232" s="306"/>
      <c r="Q232" s="306"/>
      <c r="R232" s="306"/>
      <c r="S232" s="306"/>
      <c r="T232" s="306"/>
      <c r="U232" s="306"/>
      <c r="V232" s="306"/>
      <c r="W232" s="306"/>
      <c r="X232" s="306"/>
      <c r="Y232" s="306"/>
      <c r="Z232" s="312"/>
      <c r="AA232" s="312"/>
      <c r="AB232" s="312"/>
      <c r="AC232" s="306"/>
      <c r="AD232" s="306"/>
      <c r="AE232" s="306"/>
      <c r="AF232" s="313"/>
      <c r="AG232" s="306"/>
      <c r="AH232" s="306"/>
      <c r="AI232" s="306"/>
      <c r="AJ232" s="306"/>
      <c r="AK232" s="306"/>
      <c r="AL232" s="316"/>
      <c r="AM232" s="314"/>
      <c r="AN232" s="314"/>
      <c r="AO232" s="314" t="s">
        <v>1410</v>
      </c>
    </row>
    <row r="233" spans="1:41" ht="86.25" thickBot="1">
      <c r="A233" s="303"/>
      <c r="B233" s="210" t="s">
        <v>6145</v>
      </c>
      <c r="C233" s="383" t="s">
        <v>7689</v>
      </c>
      <c r="D233" s="303" t="s">
        <v>7690</v>
      </c>
      <c r="E233" s="303"/>
      <c r="F233" s="285" t="s">
        <v>1633</v>
      </c>
      <c r="G233" s="286" t="s">
        <v>7683</v>
      </c>
      <c r="H233" s="287" t="s">
        <v>7684</v>
      </c>
      <c r="I233" s="303" t="s">
        <v>7664</v>
      </c>
      <c r="J233" s="306">
        <v>2</v>
      </c>
      <c r="K233" s="306"/>
      <c r="L233" s="303"/>
      <c r="M233" s="303"/>
      <c r="N233" s="306"/>
      <c r="O233" s="306"/>
      <c r="P233" s="306"/>
      <c r="Q233" s="306"/>
      <c r="R233" s="306"/>
      <c r="S233" s="306"/>
      <c r="T233" s="306"/>
      <c r="U233" s="306"/>
      <c r="V233" s="306"/>
      <c r="W233" s="306"/>
      <c r="X233" s="306"/>
      <c r="Y233" s="306"/>
      <c r="Z233" s="312"/>
      <c r="AA233" s="312"/>
      <c r="AB233" s="312"/>
      <c r="AC233" s="306"/>
      <c r="AD233" s="306"/>
      <c r="AE233" s="306"/>
      <c r="AF233" s="313"/>
      <c r="AG233" s="306"/>
      <c r="AH233" s="306"/>
      <c r="AI233" s="306"/>
      <c r="AJ233" s="306"/>
      <c r="AK233" s="306"/>
      <c r="AL233" s="316"/>
      <c r="AM233" s="314"/>
      <c r="AN233" s="314"/>
      <c r="AO233" s="314" t="s">
        <v>1410</v>
      </c>
    </row>
    <row r="234" spans="1:41" ht="86.25" thickBot="1">
      <c r="A234" s="303"/>
      <c r="B234" s="210" t="s">
        <v>6145</v>
      </c>
      <c r="C234" s="383" t="s">
        <v>7691</v>
      </c>
      <c r="D234" s="303" t="s">
        <v>7692</v>
      </c>
      <c r="E234" s="303"/>
      <c r="F234" s="285" t="s">
        <v>45</v>
      </c>
      <c r="G234" s="286" t="s">
        <v>6148</v>
      </c>
      <c r="H234" s="287" t="s">
        <v>6149</v>
      </c>
      <c r="I234" s="303" t="s">
        <v>7693</v>
      </c>
      <c r="J234" s="306">
        <v>4</v>
      </c>
      <c r="K234" s="306" t="str">
        <f>HYPERLINK("mailto:bishnoisudarshan@gmail.com","bishnoisudarshan@gmail.com")</f>
        <v>bishnoisudarshan@gmail.com</v>
      </c>
      <c r="L234" s="303">
        <v>9983772255</v>
      </c>
      <c r="M234" s="303">
        <v>88</v>
      </c>
      <c r="N234" s="306"/>
      <c r="O234" s="306">
        <v>54</v>
      </c>
      <c r="P234" s="306" t="s">
        <v>6213</v>
      </c>
      <c r="Q234" s="306"/>
      <c r="R234" s="306" t="s">
        <v>51</v>
      </c>
      <c r="S234" s="306" t="s">
        <v>51</v>
      </c>
      <c r="T234" s="306" t="s">
        <v>51</v>
      </c>
      <c r="U234" s="306">
        <v>67.17</v>
      </c>
      <c r="V234" s="306">
        <v>60.83</v>
      </c>
      <c r="W234" s="306"/>
      <c r="X234" s="306"/>
      <c r="Y234" s="306"/>
      <c r="Z234" s="312"/>
      <c r="AA234" s="312"/>
      <c r="AB234" s="312"/>
      <c r="AC234" s="306"/>
      <c r="AD234" s="306"/>
      <c r="AE234" s="306"/>
      <c r="AF234" s="313"/>
      <c r="AG234" s="306"/>
      <c r="AH234" s="306"/>
      <c r="AI234" s="288"/>
      <c r="AJ234" s="306"/>
      <c r="AK234" s="306"/>
      <c r="AL234" s="316"/>
      <c r="AM234" s="314" t="s">
        <v>6247</v>
      </c>
      <c r="AN234" s="314" t="s">
        <v>6248</v>
      </c>
      <c r="AO234" s="314" t="s">
        <v>6249</v>
      </c>
    </row>
    <row r="235" spans="1:41" ht="86.25" thickBot="1">
      <c r="A235" s="303"/>
      <c r="B235" s="210" t="s">
        <v>6145</v>
      </c>
      <c r="C235" s="383" t="s">
        <v>7694</v>
      </c>
      <c r="D235" s="303" t="s">
        <v>7695</v>
      </c>
      <c r="E235" s="303"/>
      <c r="F235" s="285" t="s">
        <v>1633</v>
      </c>
      <c r="G235" s="286" t="s">
        <v>6465</v>
      </c>
      <c r="H235" s="287" t="s">
        <v>6466</v>
      </c>
      <c r="I235" s="303" t="s">
        <v>7693</v>
      </c>
      <c r="J235" s="306">
        <v>4</v>
      </c>
      <c r="K235" s="306" t="str">
        <f>HYPERLINK("mailto:velvelayudhan@gmail.com","velvelayudhan@gmail.com")</f>
        <v>velvelayudhan@gmail.com</v>
      </c>
      <c r="L235" s="303">
        <v>9341221575</v>
      </c>
      <c r="M235" s="303">
        <v>46</v>
      </c>
      <c r="N235" s="306"/>
      <c r="O235" s="306">
        <v>60</v>
      </c>
      <c r="P235" s="306" t="s">
        <v>6151</v>
      </c>
      <c r="Q235" s="306"/>
      <c r="R235" s="306" t="s">
        <v>51</v>
      </c>
      <c r="S235" s="306" t="s">
        <v>51</v>
      </c>
      <c r="T235" s="306" t="s">
        <v>51</v>
      </c>
      <c r="U235" s="306"/>
      <c r="V235" s="306">
        <v>37.83</v>
      </c>
      <c r="W235" s="306"/>
      <c r="X235" s="306"/>
      <c r="Y235" s="306"/>
      <c r="Z235" s="312"/>
      <c r="AA235" s="312"/>
      <c r="AB235" s="312"/>
      <c r="AC235" s="306" t="s">
        <v>717</v>
      </c>
      <c r="AD235" s="306"/>
      <c r="AE235" s="306"/>
      <c r="AF235" s="313"/>
      <c r="AG235" s="306"/>
      <c r="AH235" s="306"/>
      <c r="AI235" s="288"/>
      <c r="AJ235" s="306"/>
      <c r="AK235" s="306"/>
      <c r="AL235" s="316"/>
      <c r="AM235" s="314" t="s">
        <v>6247</v>
      </c>
      <c r="AN235" s="314" t="s">
        <v>6248</v>
      </c>
      <c r="AO235" s="314" t="s">
        <v>6249</v>
      </c>
    </row>
    <row r="236" spans="1:41" ht="86.25" thickBot="1">
      <c r="A236" s="303"/>
      <c r="B236" s="210" t="s">
        <v>6145</v>
      </c>
      <c r="C236" s="383" t="s">
        <v>7696</v>
      </c>
      <c r="D236" s="303" t="s">
        <v>7697</v>
      </c>
      <c r="E236" s="303"/>
      <c r="F236" s="285" t="s">
        <v>1633</v>
      </c>
      <c r="G236" s="286" t="s">
        <v>6465</v>
      </c>
      <c r="H236" s="287" t="s">
        <v>6466</v>
      </c>
      <c r="I236" s="303" t="s">
        <v>7693</v>
      </c>
      <c r="J236" s="306">
        <v>4</v>
      </c>
      <c r="K236" s="306" t="str">
        <f>HYPERLINK("mailto:nischaykiil@gmail.com","nischaykiil@gmail.com")</f>
        <v>nischaykiil@gmail.com</v>
      </c>
      <c r="L236" s="303">
        <v>9686925053</v>
      </c>
      <c r="M236" s="303">
        <v>60.3</v>
      </c>
      <c r="N236" s="306"/>
      <c r="O236" s="306">
        <v>43.4</v>
      </c>
      <c r="P236" s="306" t="s">
        <v>6213</v>
      </c>
      <c r="Q236" s="306"/>
      <c r="R236" s="306" t="s">
        <v>51</v>
      </c>
      <c r="S236" s="306" t="s">
        <v>51</v>
      </c>
      <c r="T236" s="306" t="s">
        <v>51</v>
      </c>
      <c r="U236" s="306">
        <v>37.33</v>
      </c>
      <c r="V236" s="306">
        <v>23.67</v>
      </c>
      <c r="W236" s="306"/>
      <c r="X236" s="306"/>
      <c r="Y236" s="306"/>
      <c r="Z236" s="312"/>
      <c r="AA236" s="312"/>
      <c r="AB236" s="312"/>
      <c r="AC236" s="306" t="s">
        <v>52</v>
      </c>
      <c r="AD236" s="306"/>
      <c r="AE236" s="306"/>
      <c r="AF236" s="313"/>
      <c r="AG236" s="306"/>
      <c r="AH236" s="306"/>
      <c r="AI236" s="288"/>
      <c r="AJ236" s="306"/>
      <c r="AK236" s="306"/>
      <c r="AL236" s="316"/>
      <c r="AM236" s="314" t="s">
        <v>6247</v>
      </c>
      <c r="AN236" s="314" t="s">
        <v>6248</v>
      </c>
      <c r="AO236" s="314" t="s">
        <v>6249</v>
      </c>
    </row>
    <row r="237" spans="1:41" ht="86.25" thickBot="1">
      <c r="A237" s="303"/>
      <c r="B237" s="210" t="s">
        <v>6145</v>
      </c>
      <c r="C237" s="383" t="s">
        <v>7698</v>
      </c>
      <c r="D237" s="303" t="s">
        <v>7699</v>
      </c>
      <c r="E237" s="303"/>
      <c r="F237" s="285" t="s">
        <v>1633</v>
      </c>
      <c r="G237" s="286" t="s">
        <v>6465</v>
      </c>
      <c r="H237" s="287" t="s">
        <v>6466</v>
      </c>
      <c r="I237" s="303" t="s">
        <v>7693</v>
      </c>
      <c r="J237" s="306">
        <v>4</v>
      </c>
      <c r="K237" s="306" t="str">
        <f>HYPERLINK("mailto:danny.shekar06@gmail.com","danny.shekar06@gmail.com")</f>
        <v>danny.shekar06@gmail.com</v>
      </c>
      <c r="L237" s="303">
        <v>8904582818</v>
      </c>
      <c r="M237" s="303">
        <v>60</v>
      </c>
      <c r="N237" s="306"/>
      <c r="O237" s="306"/>
      <c r="P237" s="306" t="s">
        <v>6151</v>
      </c>
      <c r="Q237" s="306"/>
      <c r="R237" s="306" t="s">
        <v>51</v>
      </c>
      <c r="S237" s="306" t="s">
        <v>51</v>
      </c>
      <c r="T237" s="306" t="s">
        <v>51</v>
      </c>
      <c r="U237" s="306">
        <v>20.5</v>
      </c>
      <c r="V237" s="306">
        <v>25.83</v>
      </c>
      <c r="W237" s="306"/>
      <c r="X237" s="306"/>
      <c r="Y237" s="306"/>
      <c r="Z237" s="312"/>
      <c r="AA237" s="312"/>
      <c r="AB237" s="312"/>
      <c r="AC237" s="306" t="s">
        <v>52</v>
      </c>
      <c r="AD237" s="306"/>
      <c r="AE237" s="306"/>
      <c r="AF237" s="313"/>
      <c r="AG237" s="306"/>
      <c r="AH237" s="306"/>
      <c r="AI237" s="288"/>
      <c r="AJ237" s="306"/>
      <c r="AK237" s="306"/>
      <c r="AL237" s="315"/>
      <c r="AM237" s="314" t="s">
        <v>6247</v>
      </c>
      <c r="AN237" s="314" t="s">
        <v>6248</v>
      </c>
      <c r="AO237" s="314" t="s">
        <v>6249</v>
      </c>
    </row>
    <row r="238" spans="1:41" ht="86.25" thickBot="1">
      <c r="A238" s="387">
        <v>106</v>
      </c>
      <c r="B238" s="210" t="s">
        <v>6145</v>
      </c>
      <c r="C238" s="388" t="s">
        <v>7700</v>
      </c>
      <c r="D238" s="282" t="s">
        <v>7701</v>
      </c>
      <c r="E238" s="282"/>
      <c r="F238" s="285" t="s">
        <v>1633</v>
      </c>
      <c r="G238" s="286" t="s">
        <v>6465</v>
      </c>
      <c r="H238" s="287" t="s">
        <v>6466</v>
      </c>
      <c r="I238" s="387" t="s">
        <v>7693</v>
      </c>
      <c r="J238" s="389">
        <v>4</v>
      </c>
      <c r="K238" s="389" t="str">
        <f>HYPERLINK("mailto:mr.vijramki@gmail.com","mr.vijramki@gmail.com")</f>
        <v>mr.vijramki@gmail.com</v>
      </c>
      <c r="L238" s="387">
        <v>7760721155</v>
      </c>
      <c r="M238" s="387">
        <v>58</v>
      </c>
      <c r="N238" s="389"/>
      <c r="O238" s="389">
        <v>53.5</v>
      </c>
      <c r="P238" s="389" t="s">
        <v>6151</v>
      </c>
      <c r="Q238" s="389"/>
      <c r="R238" s="389" t="s">
        <v>51</v>
      </c>
      <c r="S238" s="389" t="s">
        <v>51</v>
      </c>
      <c r="T238" s="389" t="s">
        <v>51</v>
      </c>
      <c r="U238" s="389">
        <v>25.67</v>
      </c>
      <c r="V238" s="389">
        <v>30.5</v>
      </c>
      <c r="W238" s="389"/>
      <c r="X238" s="389"/>
      <c r="Y238" s="389"/>
      <c r="Z238" s="288"/>
      <c r="AA238" s="288"/>
      <c r="AB238" s="288"/>
      <c r="AC238" s="389" t="s">
        <v>52</v>
      </c>
      <c r="AD238" s="389"/>
      <c r="AE238" s="389"/>
      <c r="AF238" s="390"/>
      <c r="AG238" s="389"/>
      <c r="AH238" s="389"/>
      <c r="AI238" s="389"/>
      <c r="AJ238" s="389"/>
      <c r="AK238" s="389"/>
      <c r="AL238" s="391"/>
      <c r="AM238" s="392" t="s">
        <v>7702</v>
      </c>
      <c r="AN238" s="392"/>
      <c r="AO238" s="392"/>
    </row>
    <row r="239" spans="1:41" ht="86.25" thickBot="1">
      <c r="A239" s="370"/>
      <c r="B239" s="210" t="s">
        <v>6145</v>
      </c>
      <c r="C239" s="393" t="s">
        <v>7703</v>
      </c>
      <c r="D239" s="373" t="s">
        <v>7704</v>
      </c>
      <c r="E239" s="373"/>
      <c r="F239" s="285" t="s">
        <v>1633</v>
      </c>
      <c r="G239" s="286" t="s">
        <v>6465</v>
      </c>
      <c r="H239" s="287" t="s">
        <v>6466</v>
      </c>
      <c r="I239" s="373" t="s">
        <v>7693</v>
      </c>
      <c r="J239" s="374">
        <v>4</v>
      </c>
      <c r="K239" s="374" t="str">
        <f>HYPERLINK("mailto:kiran661reddy@gmail.com","kiran661reddy@gmail.com")</f>
        <v>kiran661reddy@gmail.com</v>
      </c>
      <c r="L239" s="373">
        <v>9742383417</v>
      </c>
      <c r="M239" s="373" t="s">
        <v>7705</v>
      </c>
      <c r="N239" s="374"/>
      <c r="O239" s="374">
        <v>65</v>
      </c>
      <c r="P239" s="374" t="s">
        <v>6213</v>
      </c>
      <c r="Q239" s="374"/>
      <c r="R239" s="374" t="s">
        <v>51</v>
      </c>
      <c r="S239" s="374" t="s">
        <v>51</v>
      </c>
      <c r="T239" s="374" t="s">
        <v>51</v>
      </c>
      <c r="U239" s="374">
        <v>27.33</v>
      </c>
      <c r="V239" s="374">
        <v>24.17</v>
      </c>
      <c r="W239" s="374"/>
      <c r="X239" s="374"/>
      <c r="Y239" s="374"/>
      <c r="Z239" s="378"/>
      <c r="AA239" s="378"/>
      <c r="AB239" s="378"/>
      <c r="AC239" s="374" t="s">
        <v>717</v>
      </c>
      <c r="AD239" s="374"/>
      <c r="AE239" s="374"/>
      <c r="AF239" s="379"/>
      <c r="AG239" s="374"/>
      <c r="AH239" s="374"/>
      <c r="AI239" s="350"/>
      <c r="AJ239" s="374"/>
      <c r="AK239" s="374"/>
      <c r="AL239" s="316"/>
      <c r="AM239" s="380" t="s">
        <v>6247</v>
      </c>
      <c r="AN239" s="380" t="s">
        <v>6248</v>
      </c>
      <c r="AO239" s="381" t="s">
        <v>6249</v>
      </c>
    </row>
    <row r="240" spans="1:41" ht="86.25" thickBot="1">
      <c r="A240" s="387">
        <v>105</v>
      </c>
      <c r="B240" s="210" t="s">
        <v>6145</v>
      </c>
      <c r="C240" s="388" t="s">
        <v>7706</v>
      </c>
      <c r="D240" s="387" t="s">
        <v>7707</v>
      </c>
      <c r="E240" s="387"/>
      <c r="F240" s="285" t="s">
        <v>1633</v>
      </c>
      <c r="G240" s="286" t="s">
        <v>6465</v>
      </c>
      <c r="H240" s="287" t="s">
        <v>6466</v>
      </c>
      <c r="I240" s="387" t="s">
        <v>7693</v>
      </c>
      <c r="J240" s="389">
        <v>4</v>
      </c>
      <c r="K240" s="389" t="str">
        <f>HYPERLINK("mailto:keshavanraja7@gmail.com","keshavanraja7@gmail.com")</f>
        <v>keshavanraja7@gmail.com</v>
      </c>
      <c r="L240" s="387">
        <v>8892987675</v>
      </c>
      <c r="M240" s="387">
        <v>64</v>
      </c>
      <c r="N240" s="389"/>
      <c r="O240" s="389">
        <v>69</v>
      </c>
      <c r="P240" s="389"/>
      <c r="Q240" s="389"/>
      <c r="R240" s="389" t="s">
        <v>51</v>
      </c>
      <c r="S240" s="389" t="s">
        <v>51</v>
      </c>
      <c r="T240" s="389" t="s">
        <v>51</v>
      </c>
      <c r="U240" s="389">
        <v>47</v>
      </c>
      <c r="V240" s="389"/>
      <c r="W240" s="389"/>
      <c r="X240" s="389"/>
      <c r="Y240" s="389"/>
      <c r="Z240" s="288"/>
      <c r="AA240" s="288"/>
      <c r="AB240" s="288"/>
      <c r="AC240" s="389" t="s">
        <v>717</v>
      </c>
      <c r="AD240" s="389"/>
      <c r="AE240" s="389"/>
      <c r="AF240" s="390"/>
      <c r="AG240" s="389"/>
      <c r="AH240" s="389"/>
      <c r="AI240" s="389"/>
      <c r="AJ240" s="389"/>
      <c r="AK240" s="389"/>
      <c r="AL240" s="391"/>
      <c r="AM240" s="392"/>
      <c r="AN240" s="392"/>
      <c r="AO240" s="392"/>
    </row>
    <row r="241" spans="1:41" ht="86.25" thickBot="1">
      <c r="A241" s="303"/>
      <c r="B241" s="210" t="s">
        <v>6145</v>
      </c>
      <c r="C241" s="383" t="s">
        <v>7708</v>
      </c>
      <c r="D241" s="303" t="s">
        <v>7709</v>
      </c>
      <c r="E241" s="303"/>
      <c r="F241" s="285" t="s">
        <v>1633</v>
      </c>
      <c r="G241" s="286" t="s">
        <v>6465</v>
      </c>
      <c r="H241" s="287" t="s">
        <v>6466</v>
      </c>
      <c r="I241" s="303" t="s">
        <v>7693</v>
      </c>
      <c r="J241" s="306">
        <v>4</v>
      </c>
      <c r="K241" s="306" t="str">
        <f>HYPERLINK("mailto:jonwin96@gmail.com","jonwin96@gmail.com")</f>
        <v>jonwin96@gmail.com</v>
      </c>
      <c r="L241" s="303">
        <v>7411916910</v>
      </c>
      <c r="M241" s="303">
        <v>55</v>
      </c>
      <c r="N241" s="306"/>
      <c r="O241" s="306">
        <v>50</v>
      </c>
      <c r="P241" s="306" t="s">
        <v>6151</v>
      </c>
      <c r="Q241" s="306"/>
      <c r="R241" s="306" t="s">
        <v>51</v>
      </c>
      <c r="S241" s="306" t="s">
        <v>51</v>
      </c>
      <c r="T241" s="306" t="s">
        <v>51</v>
      </c>
      <c r="U241" s="306">
        <v>37.83</v>
      </c>
      <c r="V241" s="306">
        <v>20.67</v>
      </c>
      <c r="W241" s="306"/>
      <c r="X241" s="306"/>
      <c r="Y241" s="306"/>
      <c r="Z241" s="312"/>
      <c r="AA241" s="312"/>
      <c r="AB241" s="312"/>
      <c r="AC241" s="306" t="s">
        <v>717</v>
      </c>
      <c r="AD241" s="306"/>
      <c r="AE241" s="306"/>
      <c r="AF241" s="313"/>
      <c r="AG241" s="306"/>
      <c r="AH241" s="306"/>
      <c r="AI241" s="288"/>
      <c r="AJ241" s="306"/>
      <c r="AK241" s="306"/>
      <c r="AL241" s="316"/>
      <c r="AM241" s="314" t="s">
        <v>6185</v>
      </c>
      <c r="AN241" s="314" t="s">
        <v>7710</v>
      </c>
      <c r="AO241" s="314"/>
    </row>
    <row r="242" spans="1:41" ht="86.25" thickBot="1">
      <c r="A242" s="303"/>
      <c r="B242" s="210" t="s">
        <v>6145</v>
      </c>
      <c r="C242" s="383" t="s">
        <v>7711</v>
      </c>
      <c r="D242" s="303" t="s">
        <v>7712</v>
      </c>
      <c r="E242" s="303"/>
      <c r="F242" s="285" t="s">
        <v>1633</v>
      </c>
      <c r="G242" s="286" t="s">
        <v>6465</v>
      </c>
      <c r="H242" s="287" t="s">
        <v>6466</v>
      </c>
      <c r="I242" s="303" t="s">
        <v>7693</v>
      </c>
      <c r="J242" s="306">
        <v>4</v>
      </c>
      <c r="K242" s="306" t="str">
        <f>HYPERLINK("mailto:HASHIRHASSAN555@GMAIL.COM","HASHIRHASSAN555@GMAIL.COM")</f>
        <v>HASHIRHASSAN555@GMAIL.COM</v>
      </c>
      <c r="L242" s="303">
        <v>9946722006</v>
      </c>
      <c r="M242" s="303" t="s">
        <v>7713</v>
      </c>
      <c r="N242" s="306"/>
      <c r="O242" s="306" t="s">
        <v>7714</v>
      </c>
      <c r="P242" s="306" t="s">
        <v>6151</v>
      </c>
      <c r="Q242" s="306"/>
      <c r="R242" s="306" t="s">
        <v>51</v>
      </c>
      <c r="S242" s="306" t="s">
        <v>51</v>
      </c>
      <c r="T242" s="306" t="s">
        <v>51</v>
      </c>
      <c r="U242" s="306">
        <v>19.5</v>
      </c>
      <c r="V242" s="306"/>
      <c r="W242" s="306"/>
      <c r="X242" s="306"/>
      <c r="Y242" s="306"/>
      <c r="Z242" s="312"/>
      <c r="AA242" s="312"/>
      <c r="AB242" s="312"/>
      <c r="AC242" s="306" t="s">
        <v>52</v>
      </c>
      <c r="AD242" s="306"/>
      <c r="AE242" s="306"/>
      <c r="AF242" s="313"/>
      <c r="AG242" s="306"/>
      <c r="AH242" s="306"/>
      <c r="AI242" s="288"/>
      <c r="AJ242" s="306"/>
      <c r="AK242" s="306"/>
      <c r="AL242" s="316"/>
      <c r="AM242" s="314" t="s">
        <v>6247</v>
      </c>
      <c r="AN242" s="314" t="s">
        <v>7715</v>
      </c>
      <c r="AO242" s="314" t="s">
        <v>6249</v>
      </c>
    </row>
    <row r="243" spans="1:41" ht="86.25" thickBot="1">
      <c r="A243" s="303"/>
      <c r="B243" s="210" t="s">
        <v>6145</v>
      </c>
      <c r="C243" s="383" t="s">
        <v>7716</v>
      </c>
      <c r="D243" s="303" t="s">
        <v>7717</v>
      </c>
      <c r="E243" s="303"/>
      <c r="F243" s="285" t="s">
        <v>1633</v>
      </c>
      <c r="G243" s="286" t="s">
        <v>6465</v>
      </c>
      <c r="H243" s="287" t="s">
        <v>6466</v>
      </c>
      <c r="I243" s="303" t="s">
        <v>7693</v>
      </c>
      <c r="J243" s="306">
        <v>4</v>
      </c>
      <c r="K243" s="306" t="str">
        <f>HYPERLINK("mailto:BABITHAREDDY1970@GMAIL.COM","BABITHAREDDY1970@GMAIL.COM")</f>
        <v>BABITHAREDDY1970@GMAIL.COM</v>
      </c>
      <c r="L243" s="303">
        <v>9980502023</v>
      </c>
      <c r="M243" s="303">
        <v>89.9</v>
      </c>
      <c r="N243" s="306"/>
      <c r="O243" s="306">
        <v>68.900000000000006</v>
      </c>
      <c r="P243" s="306" t="s">
        <v>6213</v>
      </c>
      <c r="Q243" s="306"/>
      <c r="R243" s="306" t="s">
        <v>51</v>
      </c>
      <c r="S243" s="306" t="s">
        <v>51</v>
      </c>
      <c r="T243" s="306" t="s">
        <v>51</v>
      </c>
      <c r="U243" s="306">
        <v>65.5</v>
      </c>
      <c r="V243" s="306">
        <v>52.83</v>
      </c>
      <c r="W243" s="306"/>
      <c r="X243" s="306"/>
      <c r="Y243" s="306"/>
      <c r="Z243" s="312"/>
      <c r="AA243" s="312"/>
      <c r="AB243" s="312"/>
      <c r="AC243" s="306" t="s">
        <v>52</v>
      </c>
      <c r="AD243" s="306"/>
      <c r="AE243" s="306"/>
      <c r="AF243" s="313"/>
      <c r="AG243" s="306"/>
      <c r="AH243" s="306"/>
      <c r="AI243" s="288"/>
      <c r="AJ243" s="306"/>
      <c r="AK243" s="306"/>
      <c r="AL243" s="316"/>
      <c r="AM243" s="314" t="s">
        <v>6247</v>
      </c>
      <c r="AN243" s="314" t="s">
        <v>6248</v>
      </c>
      <c r="AO243" s="314" t="s">
        <v>6249</v>
      </c>
    </row>
    <row r="244" spans="1:41" ht="86.25" thickBot="1">
      <c r="A244" s="303"/>
      <c r="B244" s="210" t="s">
        <v>6145</v>
      </c>
      <c r="C244" s="383" t="s">
        <v>7718</v>
      </c>
      <c r="D244" s="303" t="s">
        <v>7719</v>
      </c>
      <c r="E244" s="303"/>
      <c r="F244" s="285" t="s">
        <v>1633</v>
      </c>
      <c r="G244" s="286" t="s">
        <v>6465</v>
      </c>
      <c r="H244" s="287" t="s">
        <v>6466</v>
      </c>
      <c r="I244" s="303" t="s">
        <v>7693</v>
      </c>
      <c r="J244" s="306">
        <v>4</v>
      </c>
      <c r="K244" s="306" t="str">
        <f>HYPERLINK("mailto:adibinsur@gmail.com","adibinsur@gmail.com")</f>
        <v>adibinsur@gmail.com</v>
      </c>
      <c r="L244" s="303">
        <v>9731433370</v>
      </c>
      <c r="M244" s="303">
        <v>72.5</v>
      </c>
      <c r="N244" s="306"/>
      <c r="O244" s="306">
        <v>53</v>
      </c>
      <c r="P244" s="306" t="s">
        <v>6213</v>
      </c>
      <c r="Q244" s="306"/>
      <c r="R244" s="306" t="s">
        <v>51</v>
      </c>
      <c r="S244" s="306" t="s">
        <v>51</v>
      </c>
      <c r="T244" s="306" t="s">
        <v>51</v>
      </c>
      <c r="U244" s="306">
        <v>73.33</v>
      </c>
      <c r="V244" s="306">
        <v>62.67</v>
      </c>
      <c r="W244" s="306"/>
      <c r="X244" s="306"/>
      <c r="Y244" s="306"/>
      <c r="Z244" s="312"/>
      <c r="AA244" s="312"/>
      <c r="AB244" s="312"/>
      <c r="AC244" s="306" t="s">
        <v>52</v>
      </c>
      <c r="AD244" s="306"/>
      <c r="AE244" s="306"/>
      <c r="AF244" s="313"/>
      <c r="AG244" s="306"/>
      <c r="AH244" s="306"/>
      <c r="AI244" s="288"/>
      <c r="AJ244" s="306"/>
      <c r="AK244" s="306"/>
      <c r="AL244" s="316"/>
      <c r="AM244" s="314" t="s">
        <v>6185</v>
      </c>
      <c r="AN244" s="314" t="s">
        <v>7720</v>
      </c>
      <c r="AO244" s="314" t="s">
        <v>6249</v>
      </c>
    </row>
    <row r="245" spans="1:41" ht="144.75" thickBot="1">
      <c r="A245" s="282">
        <v>13</v>
      </c>
      <c r="B245" s="210" t="s">
        <v>6145</v>
      </c>
      <c r="C245" s="394" t="s">
        <v>7721</v>
      </c>
      <c r="D245" s="395" t="s">
        <v>7722</v>
      </c>
      <c r="E245" s="395"/>
      <c r="F245" s="285" t="s">
        <v>45</v>
      </c>
      <c r="G245" s="286" t="s">
        <v>6148</v>
      </c>
      <c r="H245" s="287" t="s">
        <v>6149</v>
      </c>
      <c r="I245" s="282" t="s">
        <v>1655</v>
      </c>
      <c r="J245" s="396">
        <v>4</v>
      </c>
      <c r="K245" s="397" t="s">
        <v>7723</v>
      </c>
      <c r="L245" s="398">
        <v>9742619696</v>
      </c>
      <c r="M245" s="282"/>
      <c r="N245" s="396"/>
      <c r="O245" s="295">
        <v>54</v>
      </c>
      <c r="P245" s="295" t="s">
        <v>6179</v>
      </c>
      <c r="Q245" s="295" t="s">
        <v>6180</v>
      </c>
      <c r="R245" s="396" t="s">
        <v>51</v>
      </c>
      <c r="S245" s="396" t="s">
        <v>51</v>
      </c>
      <c r="T245" s="396" t="s">
        <v>51</v>
      </c>
      <c r="U245" s="396"/>
      <c r="V245" s="396"/>
      <c r="W245" s="396"/>
      <c r="X245" s="396"/>
      <c r="Y245" s="396"/>
      <c r="Z245" s="288"/>
      <c r="AA245" s="288"/>
      <c r="AB245" s="288"/>
      <c r="AC245" s="396"/>
      <c r="AD245" s="396"/>
      <c r="AE245" s="396" t="s">
        <v>7724</v>
      </c>
      <c r="AF245" s="390">
        <v>35711</v>
      </c>
      <c r="AG245" s="295" t="s">
        <v>7725</v>
      </c>
      <c r="AH245" s="295" t="s">
        <v>7726</v>
      </c>
      <c r="AI245" s="295">
        <v>9448241532</v>
      </c>
      <c r="AJ245" s="295" t="s">
        <v>4009</v>
      </c>
      <c r="AK245" s="295" t="s">
        <v>3834</v>
      </c>
      <c r="AL245" s="399" t="s">
        <v>1642</v>
      </c>
      <c r="AM245" s="400"/>
      <c r="AN245" s="400"/>
      <c r="AO245" s="400"/>
    </row>
    <row r="246" spans="1:41" ht="132.75" thickBot="1">
      <c r="A246" s="282">
        <v>18</v>
      </c>
      <c r="B246" s="210" t="s">
        <v>6145</v>
      </c>
      <c r="C246" s="394" t="s">
        <v>7727</v>
      </c>
      <c r="D246" s="395" t="s">
        <v>7728</v>
      </c>
      <c r="E246" s="395"/>
      <c r="F246" s="285" t="s">
        <v>45</v>
      </c>
      <c r="G246" s="286" t="s">
        <v>6148</v>
      </c>
      <c r="H246" s="287" t="s">
        <v>6149</v>
      </c>
      <c r="I246" s="282" t="s">
        <v>1655</v>
      </c>
      <c r="J246" s="396">
        <v>4</v>
      </c>
      <c r="K246" s="397" t="s">
        <v>7729</v>
      </c>
      <c r="L246" s="398">
        <v>9611071978</v>
      </c>
      <c r="M246" s="282"/>
      <c r="N246" s="396"/>
      <c r="O246" s="295">
        <v>57.8</v>
      </c>
      <c r="P246" s="295" t="s">
        <v>6179</v>
      </c>
      <c r="Q246" s="295" t="s">
        <v>6243</v>
      </c>
      <c r="R246" s="396" t="s">
        <v>51</v>
      </c>
      <c r="S246" s="396" t="s">
        <v>51</v>
      </c>
      <c r="T246" s="396" t="s">
        <v>51</v>
      </c>
      <c r="U246" s="396"/>
      <c r="V246" s="396"/>
      <c r="W246" s="396"/>
      <c r="X246" s="396"/>
      <c r="Y246" s="396"/>
      <c r="Z246" s="288"/>
      <c r="AA246" s="288"/>
      <c r="AB246" s="288"/>
      <c r="AC246" s="396"/>
      <c r="AD246" s="396"/>
      <c r="AE246" s="396" t="s">
        <v>7730</v>
      </c>
      <c r="AF246" s="390">
        <v>35858</v>
      </c>
      <c r="AG246" s="295" t="s">
        <v>7731</v>
      </c>
      <c r="AH246" s="295" t="s">
        <v>7732</v>
      </c>
      <c r="AI246" s="295">
        <v>9486704591</v>
      </c>
      <c r="AJ246" s="295" t="s">
        <v>4009</v>
      </c>
      <c r="AK246" s="295" t="s">
        <v>6156</v>
      </c>
      <c r="AL246" s="399" t="s">
        <v>1642</v>
      </c>
      <c r="AM246" s="400"/>
      <c r="AN246" s="400"/>
      <c r="AO246" s="400"/>
    </row>
    <row r="247" spans="1:41" ht="144.75" thickBot="1">
      <c r="A247" s="282">
        <v>40</v>
      </c>
      <c r="B247" s="210" t="s">
        <v>6145</v>
      </c>
      <c r="C247" s="394" t="s">
        <v>7733</v>
      </c>
      <c r="D247" s="395" t="s">
        <v>7734</v>
      </c>
      <c r="E247" s="395"/>
      <c r="F247" s="285" t="s">
        <v>45</v>
      </c>
      <c r="G247" s="286" t="s">
        <v>6148</v>
      </c>
      <c r="H247" s="287" t="s">
        <v>6149</v>
      </c>
      <c r="I247" s="282" t="s">
        <v>1655</v>
      </c>
      <c r="J247" s="396">
        <v>4</v>
      </c>
      <c r="K247" s="397" t="s">
        <v>7735</v>
      </c>
      <c r="L247" s="398">
        <v>9611100293</v>
      </c>
      <c r="M247" s="282"/>
      <c r="N247" s="396"/>
      <c r="O247" s="295">
        <v>51</v>
      </c>
      <c r="P247" s="295" t="s">
        <v>6179</v>
      </c>
      <c r="Q247" s="295" t="s">
        <v>6180</v>
      </c>
      <c r="R247" s="396" t="s">
        <v>51</v>
      </c>
      <c r="S247" s="396" t="s">
        <v>51</v>
      </c>
      <c r="T247" s="396" t="s">
        <v>51</v>
      </c>
      <c r="U247" s="396"/>
      <c r="V247" s="396"/>
      <c r="W247" s="396"/>
      <c r="X247" s="396"/>
      <c r="Y247" s="396"/>
      <c r="Z247" s="288"/>
      <c r="AA247" s="288"/>
      <c r="AB247" s="288"/>
      <c r="AC247" s="396"/>
      <c r="AD247" s="396"/>
      <c r="AE247" s="396" t="s">
        <v>7736</v>
      </c>
      <c r="AF247" s="390">
        <v>35962</v>
      </c>
      <c r="AG247" s="295" t="s">
        <v>7737</v>
      </c>
      <c r="AH247" s="295" t="s">
        <v>7738</v>
      </c>
      <c r="AI247" s="295">
        <v>9741121262</v>
      </c>
      <c r="AJ247" s="295" t="s">
        <v>7739</v>
      </c>
      <c r="AK247" s="295" t="s">
        <v>3834</v>
      </c>
      <c r="AL247" s="399" t="s">
        <v>1642</v>
      </c>
      <c r="AM247" s="400"/>
      <c r="AN247" s="400"/>
      <c r="AO247" s="400"/>
    </row>
    <row r="248" spans="1:41" ht="168.75" thickBot="1">
      <c r="A248" s="282">
        <v>22</v>
      </c>
      <c r="B248" s="210" t="s">
        <v>6145</v>
      </c>
      <c r="C248" s="394" t="s">
        <v>7740</v>
      </c>
      <c r="D248" s="395" t="s">
        <v>7741</v>
      </c>
      <c r="E248" s="395"/>
      <c r="F248" s="285" t="s">
        <v>45</v>
      </c>
      <c r="G248" s="286" t="s">
        <v>6148</v>
      </c>
      <c r="H248" s="287" t="s">
        <v>6149</v>
      </c>
      <c r="I248" s="282" t="s">
        <v>1655</v>
      </c>
      <c r="J248" s="396">
        <v>4</v>
      </c>
      <c r="K248" s="397" t="s">
        <v>7742</v>
      </c>
      <c r="L248" s="398">
        <v>9901522189</v>
      </c>
      <c r="M248" s="282"/>
      <c r="N248" s="396"/>
      <c r="O248" s="295">
        <v>57</v>
      </c>
      <c r="P248" s="295" t="s">
        <v>6179</v>
      </c>
      <c r="Q248" s="295" t="s">
        <v>6243</v>
      </c>
      <c r="R248" s="396" t="s">
        <v>51</v>
      </c>
      <c r="S248" s="396" t="s">
        <v>51</v>
      </c>
      <c r="T248" s="396" t="s">
        <v>51</v>
      </c>
      <c r="U248" s="396"/>
      <c r="V248" s="396"/>
      <c r="W248" s="396"/>
      <c r="X248" s="396"/>
      <c r="Y248" s="396"/>
      <c r="Z248" s="288"/>
      <c r="AA248" s="288"/>
      <c r="AB248" s="288"/>
      <c r="AC248" s="396"/>
      <c r="AD248" s="396"/>
      <c r="AE248" s="396" t="s">
        <v>7743</v>
      </c>
      <c r="AF248" s="390">
        <v>35456</v>
      </c>
      <c r="AG248" s="295" t="s">
        <v>7744</v>
      </c>
      <c r="AH248" s="295" t="s">
        <v>7745</v>
      </c>
      <c r="AI248" s="295">
        <v>9813525740</v>
      </c>
      <c r="AJ248" s="295"/>
      <c r="AK248" s="295" t="s">
        <v>3834</v>
      </c>
      <c r="AL248" s="399" t="s">
        <v>1642</v>
      </c>
      <c r="AM248" s="400"/>
      <c r="AN248" s="400"/>
      <c r="AO248" s="400"/>
    </row>
    <row r="249" spans="1:41" ht="120.75" thickBot="1">
      <c r="A249" s="282">
        <v>24</v>
      </c>
      <c r="B249" s="210" t="s">
        <v>6145</v>
      </c>
      <c r="C249" s="394" t="s">
        <v>7746</v>
      </c>
      <c r="D249" s="395" t="s">
        <v>7747</v>
      </c>
      <c r="E249" s="395"/>
      <c r="F249" s="285" t="s">
        <v>45</v>
      </c>
      <c r="G249" s="286" t="s">
        <v>6148</v>
      </c>
      <c r="H249" s="287" t="s">
        <v>6149</v>
      </c>
      <c r="I249" s="282" t="s">
        <v>1655</v>
      </c>
      <c r="J249" s="396">
        <v>4</v>
      </c>
      <c r="K249" s="397" t="s">
        <v>7748</v>
      </c>
      <c r="L249" s="398">
        <v>7076732757</v>
      </c>
      <c r="M249" s="282"/>
      <c r="N249" s="396"/>
      <c r="O249" s="295">
        <v>62</v>
      </c>
      <c r="P249" s="295" t="s">
        <v>50</v>
      </c>
      <c r="Q249" s="295" t="s">
        <v>6243</v>
      </c>
      <c r="R249" s="396" t="s">
        <v>51</v>
      </c>
      <c r="S249" s="396" t="s">
        <v>51</v>
      </c>
      <c r="T249" s="396" t="s">
        <v>51</v>
      </c>
      <c r="U249" s="396"/>
      <c r="V249" s="396"/>
      <c r="W249" s="396"/>
      <c r="X249" s="396"/>
      <c r="Y249" s="396"/>
      <c r="Z249" s="288"/>
      <c r="AA249" s="288"/>
      <c r="AB249" s="288"/>
      <c r="AC249" s="396"/>
      <c r="AD249" s="396"/>
      <c r="AE249" s="396" t="s">
        <v>7749</v>
      </c>
      <c r="AF249" s="390">
        <v>35502</v>
      </c>
      <c r="AG249" s="295" t="s">
        <v>7750</v>
      </c>
      <c r="AH249" s="295" t="s">
        <v>7751</v>
      </c>
      <c r="AI249" s="295">
        <v>9475009080</v>
      </c>
      <c r="AJ249" s="295" t="s">
        <v>7752</v>
      </c>
      <c r="AK249" s="295" t="s">
        <v>7753</v>
      </c>
      <c r="AL249" s="399" t="s">
        <v>1642</v>
      </c>
      <c r="AM249" s="400"/>
      <c r="AN249" s="400"/>
      <c r="AO249" s="400"/>
    </row>
    <row r="250" spans="1:41" ht="120.75" thickBot="1">
      <c r="A250" s="347">
        <v>39</v>
      </c>
      <c r="B250" s="210" t="s">
        <v>6145</v>
      </c>
      <c r="C250" s="401" t="s">
        <v>7754</v>
      </c>
      <c r="D250" s="402" t="s">
        <v>7755</v>
      </c>
      <c r="E250" s="402"/>
      <c r="F250" s="285" t="s">
        <v>45</v>
      </c>
      <c r="G250" s="286" t="s">
        <v>6148</v>
      </c>
      <c r="H250" s="287" t="s">
        <v>6149</v>
      </c>
      <c r="I250" s="403" t="s">
        <v>1655</v>
      </c>
      <c r="J250" s="404">
        <v>4</v>
      </c>
      <c r="K250" s="405" t="s">
        <v>7756</v>
      </c>
      <c r="L250" s="406">
        <v>8861155983</v>
      </c>
      <c r="M250" s="403"/>
      <c r="N250" s="404"/>
      <c r="O250" s="366">
        <v>55</v>
      </c>
      <c r="P250" s="366" t="s">
        <v>6179</v>
      </c>
      <c r="Q250" s="366" t="s">
        <v>6180</v>
      </c>
      <c r="R250" s="404" t="s">
        <v>51</v>
      </c>
      <c r="S250" s="404" t="s">
        <v>51</v>
      </c>
      <c r="T250" s="404" t="s">
        <v>51</v>
      </c>
      <c r="U250" s="404"/>
      <c r="V250" s="404"/>
      <c r="W250" s="404"/>
      <c r="X250" s="404"/>
      <c r="Y250" s="404"/>
      <c r="Z250" s="350"/>
      <c r="AA250" s="350"/>
      <c r="AB250" s="350"/>
      <c r="AC250" s="404"/>
      <c r="AD250" s="404"/>
      <c r="AE250" s="404" t="s">
        <v>7757</v>
      </c>
      <c r="AF250" s="407">
        <v>35953</v>
      </c>
      <c r="AG250" s="366" t="s">
        <v>7758</v>
      </c>
      <c r="AH250" s="366" t="s">
        <v>7759</v>
      </c>
      <c r="AI250" s="366">
        <v>9663583964</v>
      </c>
      <c r="AJ250" s="366" t="s">
        <v>4451</v>
      </c>
      <c r="AK250" s="366" t="s">
        <v>3834</v>
      </c>
      <c r="AL250" s="366" t="s">
        <v>1642</v>
      </c>
      <c r="AM250" s="408"/>
      <c r="AN250" s="408"/>
      <c r="AO250" s="409"/>
    </row>
    <row r="251" spans="1:41" ht="132.75" thickBot="1">
      <c r="A251" s="282">
        <v>12</v>
      </c>
      <c r="B251" s="210" t="s">
        <v>6145</v>
      </c>
      <c r="C251" s="394" t="s">
        <v>7760</v>
      </c>
      <c r="D251" s="395" t="s">
        <v>7761</v>
      </c>
      <c r="E251" s="395"/>
      <c r="F251" s="285" t="s">
        <v>45</v>
      </c>
      <c r="G251" s="286" t="s">
        <v>6148</v>
      </c>
      <c r="H251" s="287" t="s">
        <v>6149</v>
      </c>
      <c r="I251" s="282" t="s">
        <v>1655</v>
      </c>
      <c r="J251" s="396">
        <v>4</v>
      </c>
      <c r="K251" s="397" t="s">
        <v>7762</v>
      </c>
      <c r="L251" s="398">
        <v>953842006</v>
      </c>
      <c r="M251" s="282"/>
      <c r="N251" s="396"/>
      <c r="O251" s="295">
        <v>53.83</v>
      </c>
      <c r="P251" s="295" t="s">
        <v>6179</v>
      </c>
      <c r="Q251" s="295" t="s">
        <v>6180</v>
      </c>
      <c r="R251" s="396" t="s">
        <v>51</v>
      </c>
      <c r="S251" s="396" t="s">
        <v>51</v>
      </c>
      <c r="T251" s="396" t="s">
        <v>51</v>
      </c>
      <c r="U251" s="396"/>
      <c r="V251" s="396"/>
      <c r="W251" s="396"/>
      <c r="X251" s="396"/>
      <c r="Y251" s="396"/>
      <c r="Z251" s="288"/>
      <c r="AA251" s="288"/>
      <c r="AB251" s="288"/>
      <c r="AC251" s="396"/>
      <c r="AD251" s="396"/>
      <c r="AE251" s="396" t="s">
        <v>7763</v>
      </c>
      <c r="AF251" s="390">
        <v>35572</v>
      </c>
      <c r="AG251" s="295" t="s">
        <v>7764</v>
      </c>
      <c r="AH251" s="295" t="s">
        <v>7765</v>
      </c>
      <c r="AI251" s="295">
        <v>9342058842</v>
      </c>
      <c r="AJ251" s="295" t="s">
        <v>3892</v>
      </c>
      <c r="AK251" s="295" t="s">
        <v>3834</v>
      </c>
      <c r="AL251" s="295" t="s">
        <v>1642</v>
      </c>
      <c r="AM251" s="400"/>
      <c r="AN251" s="400"/>
      <c r="AO251" s="400"/>
    </row>
    <row r="252" spans="1:41" ht="132.75" thickBot="1">
      <c r="A252" s="282">
        <v>35</v>
      </c>
      <c r="B252" s="210" t="s">
        <v>6145</v>
      </c>
      <c r="C252" s="394" t="s">
        <v>7766</v>
      </c>
      <c r="D252" s="395" t="s">
        <v>7767</v>
      </c>
      <c r="E252" s="395"/>
      <c r="F252" s="285" t="s">
        <v>45</v>
      </c>
      <c r="G252" s="286" t="s">
        <v>6148</v>
      </c>
      <c r="H252" s="287" t="s">
        <v>6149</v>
      </c>
      <c r="I252" s="282" t="s">
        <v>1655</v>
      </c>
      <c r="J252" s="396">
        <v>4</v>
      </c>
      <c r="K252" s="397" t="s">
        <v>7768</v>
      </c>
      <c r="L252" s="398">
        <v>9731334476</v>
      </c>
      <c r="M252" s="282"/>
      <c r="N252" s="396"/>
      <c r="O252" s="295">
        <v>51.5</v>
      </c>
      <c r="P252" s="295" t="s">
        <v>6179</v>
      </c>
      <c r="Q252" s="295" t="s">
        <v>6180</v>
      </c>
      <c r="R252" s="396" t="s">
        <v>51</v>
      </c>
      <c r="S252" s="396" t="s">
        <v>51</v>
      </c>
      <c r="T252" s="396" t="s">
        <v>51</v>
      </c>
      <c r="U252" s="396"/>
      <c r="V252" s="396"/>
      <c r="W252" s="396"/>
      <c r="X252" s="396"/>
      <c r="Y252" s="396"/>
      <c r="Z252" s="288"/>
      <c r="AA252" s="288"/>
      <c r="AB252" s="288"/>
      <c r="AC252" s="396"/>
      <c r="AD252" s="396"/>
      <c r="AE252" s="396" t="s">
        <v>7769</v>
      </c>
      <c r="AF252" s="390">
        <v>36139</v>
      </c>
      <c r="AG252" s="295" t="s">
        <v>7770</v>
      </c>
      <c r="AH252" s="295" t="s">
        <v>7771</v>
      </c>
      <c r="AI252" s="295">
        <v>9845204044</v>
      </c>
      <c r="AJ252" s="295" t="s">
        <v>4030</v>
      </c>
      <c r="AK252" s="295" t="s">
        <v>3912</v>
      </c>
      <c r="AL252" s="295" t="s">
        <v>1642</v>
      </c>
      <c r="AM252" s="400"/>
      <c r="AN252" s="400"/>
      <c r="AO252" s="400"/>
    </row>
    <row r="253" spans="1:41" ht="168.75" thickBot="1">
      <c r="A253" s="282">
        <v>34</v>
      </c>
      <c r="B253" s="210" t="s">
        <v>6145</v>
      </c>
      <c r="C253" s="394" t="s">
        <v>7772</v>
      </c>
      <c r="D253" s="395" t="s">
        <v>7773</v>
      </c>
      <c r="E253" s="395"/>
      <c r="F253" s="285" t="s">
        <v>45</v>
      </c>
      <c r="G253" s="286" t="s">
        <v>6148</v>
      </c>
      <c r="H253" s="287" t="s">
        <v>6149</v>
      </c>
      <c r="I253" s="282" t="s">
        <v>1655</v>
      </c>
      <c r="J253" s="396">
        <v>4</v>
      </c>
      <c r="K253" s="410" t="s">
        <v>7774</v>
      </c>
      <c r="L253" s="398">
        <v>8050842455</v>
      </c>
      <c r="M253" s="282"/>
      <c r="N253" s="396"/>
      <c r="O253" s="295">
        <v>63.16</v>
      </c>
      <c r="P253" s="295" t="s">
        <v>7775</v>
      </c>
      <c r="Q253" s="295" t="s">
        <v>7776</v>
      </c>
      <c r="R253" s="396" t="s">
        <v>51</v>
      </c>
      <c r="S253" s="396" t="s">
        <v>51</v>
      </c>
      <c r="T253" s="396" t="s">
        <v>51</v>
      </c>
      <c r="U253" s="396"/>
      <c r="V253" s="396"/>
      <c r="W253" s="396"/>
      <c r="X253" s="396"/>
      <c r="Y253" s="396"/>
      <c r="Z253" s="288"/>
      <c r="AA253" s="288"/>
      <c r="AB253" s="288"/>
      <c r="AC253" s="396"/>
      <c r="AD253" s="396"/>
      <c r="AE253" s="396" t="s">
        <v>7777</v>
      </c>
      <c r="AF253" s="317">
        <v>35946</v>
      </c>
      <c r="AG253" s="295" t="s">
        <v>7778</v>
      </c>
      <c r="AH253" s="295" t="s">
        <v>7779</v>
      </c>
      <c r="AI253" s="295">
        <v>8050568354</v>
      </c>
      <c r="AJ253" s="295" t="s">
        <v>6184</v>
      </c>
      <c r="AK253" s="295" t="s">
        <v>3834</v>
      </c>
      <c r="AL253" s="295" t="s">
        <v>1642</v>
      </c>
      <c r="AM253" s="400"/>
      <c r="AN253" s="400"/>
      <c r="AO253" s="400"/>
    </row>
    <row r="254" spans="1:41" ht="144.75" thickBot="1">
      <c r="A254" s="282">
        <v>37</v>
      </c>
      <c r="B254" s="210" t="s">
        <v>6145</v>
      </c>
      <c r="C254" s="394" t="s">
        <v>7780</v>
      </c>
      <c r="D254" s="395" t="s">
        <v>7781</v>
      </c>
      <c r="E254" s="395"/>
      <c r="F254" s="285" t="s">
        <v>45</v>
      </c>
      <c r="G254" s="286" t="s">
        <v>6148</v>
      </c>
      <c r="H254" s="287" t="s">
        <v>6149</v>
      </c>
      <c r="I254" s="282" t="s">
        <v>1655</v>
      </c>
      <c r="J254" s="396">
        <v>4</v>
      </c>
      <c r="K254" s="397" t="s">
        <v>7782</v>
      </c>
      <c r="L254" s="398">
        <v>9844333992</v>
      </c>
      <c r="M254" s="282"/>
      <c r="N254" s="396"/>
      <c r="O254" s="295">
        <v>68.16</v>
      </c>
      <c r="P254" s="295" t="s">
        <v>7783</v>
      </c>
      <c r="Q254" s="295" t="s">
        <v>7783</v>
      </c>
      <c r="R254" s="396" t="s">
        <v>51</v>
      </c>
      <c r="S254" s="396" t="s">
        <v>51</v>
      </c>
      <c r="T254" s="396" t="s">
        <v>51</v>
      </c>
      <c r="U254" s="396"/>
      <c r="V254" s="396"/>
      <c r="W254" s="396"/>
      <c r="X254" s="396"/>
      <c r="Y254" s="396"/>
      <c r="Z254" s="288"/>
      <c r="AA254" s="288"/>
      <c r="AB254" s="288"/>
      <c r="AC254" s="396"/>
      <c r="AD254" s="396"/>
      <c r="AE254" s="396" t="s">
        <v>7784</v>
      </c>
      <c r="AF254" s="390">
        <v>35496</v>
      </c>
      <c r="AG254" s="295" t="s">
        <v>7785</v>
      </c>
      <c r="AH254" s="295" t="s">
        <v>7786</v>
      </c>
      <c r="AI254" s="295">
        <v>9880003992</v>
      </c>
      <c r="AJ254" s="295" t="s">
        <v>6184</v>
      </c>
      <c r="AK254" s="295" t="s">
        <v>3834</v>
      </c>
      <c r="AL254" s="295" t="s">
        <v>1642</v>
      </c>
      <c r="AM254" s="400"/>
      <c r="AN254" s="400"/>
      <c r="AO254" s="400"/>
    </row>
    <row r="255" spans="1:41" ht="120.75" thickBot="1">
      <c r="A255" s="282">
        <v>15</v>
      </c>
      <c r="B255" s="210" t="s">
        <v>6145</v>
      </c>
      <c r="C255" s="394" t="s">
        <v>7787</v>
      </c>
      <c r="D255" s="395" t="s">
        <v>7788</v>
      </c>
      <c r="E255" s="395"/>
      <c r="F255" s="285" t="s">
        <v>45</v>
      </c>
      <c r="G255" s="286" t="s">
        <v>6148</v>
      </c>
      <c r="H255" s="287" t="s">
        <v>6149</v>
      </c>
      <c r="I255" s="282" t="s">
        <v>1655</v>
      </c>
      <c r="J255" s="396">
        <v>4</v>
      </c>
      <c r="K255" s="410" t="s">
        <v>7789</v>
      </c>
      <c r="L255" s="398">
        <v>9886093970</v>
      </c>
      <c r="M255" s="282"/>
      <c r="N255" s="396"/>
      <c r="O255" s="295">
        <v>47.83</v>
      </c>
      <c r="P255" s="295" t="s">
        <v>6179</v>
      </c>
      <c r="Q255" s="295" t="s">
        <v>6180</v>
      </c>
      <c r="R255" s="396" t="s">
        <v>51</v>
      </c>
      <c r="S255" s="396" t="s">
        <v>51</v>
      </c>
      <c r="T255" s="396" t="s">
        <v>51</v>
      </c>
      <c r="U255" s="396"/>
      <c r="V255" s="396"/>
      <c r="W255" s="396"/>
      <c r="X255" s="396"/>
      <c r="Y255" s="396"/>
      <c r="Z255" s="288"/>
      <c r="AA255" s="288"/>
      <c r="AB255" s="288"/>
      <c r="AC255" s="396"/>
      <c r="AD255" s="396"/>
      <c r="AE255" s="396" t="s">
        <v>7790</v>
      </c>
      <c r="AF255" s="390">
        <v>35829</v>
      </c>
      <c r="AG255" s="295" t="s">
        <v>7791</v>
      </c>
      <c r="AH255" s="295" t="s">
        <v>7792</v>
      </c>
      <c r="AI255" s="295" t="s">
        <v>7793</v>
      </c>
      <c r="AJ255" s="295" t="s">
        <v>4048</v>
      </c>
      <c r="AK255" s="295" t="s">
        <v>3834</v>
      </c>
      <c r="AL255" s="295" t="s">
        <v>1642</v>
      </c>
      <c r="AM255" s="400"/>
      <c r="AN255" s="400"/>
      <c r="AO255" s="400"/>
    </row>
    <row r="256" spans="1:41" ht="86.25" thickBot="1">
      <c r="A256" s="282">
        <v>33</v>
      </c>
      <c r="B256" s="210" t="s">
        <v>6145</v>
      </c>
      <c r="C256" s="394" t="s">
        <v>7794</v>
      </c>
      <c r="D256" s="395" t="s">
        <v>7795</v>
      </c>
      <c r="E256" s="395"/>
      <c r="F256" s="285" t="s">
        <v>45</v>
      </c>
      <c r="G256" s="286" t="s">
        <v>6148</v>
      </c>
      <c r="H256" s="287" t="s">
        <v>6149</v>
      </c>
      <c r="I256" s="282" t="s">
        <v>1655</v>
      </c>
      <c r="J256" s="396">
        <v>4</v>
      </c>
      <c r="K256" s="410" t="s">
        <v>7796</v>
      </c>
      <c r="L256" s="398">
        <v>0</v>
      </c>
      <c r="M256" s="282"/>
      <c r="N256" s="396"/>
      <c r="O256" s="295">
        <v>68</v>
      </c>
      <c r="P256" s="295" t="s">
        <v>7775</v>
      </c>
      <c r="Q256" s="295" t="s">
        <v>50</v>
      </c>
      <c r="R256" s="396" t="s">
        <v>51</v>
      </c>
      <c r="S256" s="396" t="s">
        <v>51</v>
      </c>
      <c r="T256" s="396" t="s">
        <v>51</v>
      </c>
      <c r="U256" s="396"/>
      <c r="V256" s="396"/>
      <c r="W256" s="396"/>
      <c r="X256" s="396"/>
      <c r="Y256" s="396"/>
      <c r="Z256" s="288"/>
      <c r="AA256" s="288"/>
      <c r="AB256" s="288"/>
      <c r="AC256" s="396"/>
      <c r="AD256" s="396"/>
      <c r="AE256" s="396" t="s">
        <v>7797</v>
      </c>
      <c r="AF256" s="317">
        <v>36020</v>
      </c>
      <c r="AG256" s="295" t="s">
        <v>7798</v>
      </c>
      <c r="AH256" s="295" t="s">
        <v>7799</v>
      </c>
      <c r="AI256" s="295">
        <v>9779851058304</v>
      </c>
      <c r="AJ256" s="295" t="s">
        <v>6900</v>
      </c>
      <c r="AK256" s="295" t="s">
        <v>3834</v>
      </c>
      <c r="AL256" s="295" t="s">
        <v>5475</v>
      </c>
      <c r="AM256" s="400"/>
      <c r="AN256" s="400"/>
      <c r="AO256" s="400"/>
    </row>
    <row r="257" spans="1:41" ht="120.75" thickBot="1">
      <c r="A257" s="282">
        <v>5</v>
      </c>
      <c r="B257" s="210" t="s">
        <v>6145</v>
      </c>
      <c r="C257" s="394" t="s">
        <v>7800</v>
      </c>
      <c r="D257" s="395" t="s">
        <v>7801</v>
      </c>
      <c r="E257" s="395"/>
      <c r="F257" s="285" t="s">
        <v>45</v>
      </c>
      <c r="G257" s="286" t="s">
        <v>6148</v>
      </c>
      <c r="H257" s="287" t="s">
        <v>6149</v>
      </c>
      <c r="I257" s="282" t="s">
        <v>1655</v>
      </c>
      <c r="J257" s="396">
        <v>4</v>
      </c>
      <c r="K257" s="397" t="s">
        <v>7802</v>
      </c>
      <c r="L257" s="398">
        <v>7204947453</v>
      </c>
      <c r="M257" s="282"/>
      <c r="N257" s="396"/>
      <c r="O257" s="295">
        <v>85</v>
      </c>
      <c r="P257" s="295" t="s">
        <v>6179</v>
      </c>
      <c r="Q257" s="295" t="s">
        <v>7803</v>
      </c>
      <c r="R257" s="396" t="s">
        <v>51</v>
      </c>
      <c r="S257" s="396" t="s">
        <v>51</v>
      </c>
      <c r="T257" s="396" t="s">
        <v>51</v>
      </c>
      <c r="U257" s="396"/>
      <c r="V257" s="396"/>
      <c r="W257" s="396"/>
      <c r="X257" s="396"/>
      <c r="Y257" s="396"/>
      <c r="Z257" s="288"/>
      <c r="AA257" s="288"/>
      <c r="AB257" s="288"/>
      <c r="AC257" s="396"/>
      <c r="AD257" s="396"/>
      <c r="AE257" s="396" t="s">
        <v>7804</v>
      </c>
      <c r="AF257" s="390">
        <v>35971</v>
      </c>
      <c r="AG257" s="295" t="s">
        <v>7805</v>
      </c>
      <c r="AH257" s="295" t="s">
        <v>7806</v>
      </c>
      <c r="AI257" s="295">
        <v>9900525271</v>
      </c>
      <c r="AJ257" s="295" t="s">
        <v>7807</v>
      </c>
      <c r="AK257" s="295" t="s">
        <v>3834</v>
      </c>
      <c r="AL257" s="295" t="s">
        <v>1642</v>
      </c>
      <c r="AM257" s="400"/>
      <c r="AN257" s="400"/>
      <c r="AO257" s="400"/>
    </row>
    <row r="258" spans="1:41" ht="132.75" thickBot="1">
      <c r="A258" s="282">
        <v>16</v>
      </c>
      <c r="B258" s="210" t="s">
        <v>6145</v>
      </c>
      <c r="C258" s="394" t="s">
        <v>7808</v>
      </c>
      <c r="D258" s="395" t="s">
        <v>7809</v>
      </c>
      <c r="E258" s="395"/>
      <c r="F258" s="285" t="s">
        <v>45</v>
      </c>
      <c r="G258" s="286" t="s">
        <v>6148</v>
      </c>
      <c r="H258" s="287" t="s">
        <v>6149</v>
      </c>
      <c r="I258" s="282" t="s">
        <v>1655</v>
      </c>
      <c r="J258" s="396">
        <v>4</v>
      </c>
      <c r="K258" s="397" t="s">
        <v>7810</v>
      </c>
      <c r="L258" s="398">
        <v>9902941502</v>
      </c>
      <c r="M258" s="282"/>
      <c r="N258" s="396"/>
      <c r="O258" s="295">
        <v>75</v>
      </c>
      <c r="P258" s="295" t="s">
        <v>6179</v>
      </c>
      <c r="Q258" s="295" t="s">
        <v>6180</v>
      </c>
      <c r="R258" s="396" t="s">
        <v>51</v>
      </c>
      <c r="S258" s="396" t="s">
        <v>51</v>
      </c>
      <c r="T258" s="396" t="s">
        <v>51</v>
      </c>
      <c r="U258" s="396"/>
      <c r="V258" s="396"/>
      <c r="W258" s="396"/>
      <c r="X258" s="396"/>
      <c r="Y258" s="396"/>
      <c r="Z258" s="288"/>
      <c r="AA258" s="288"/>
      <c r="AB258" s="288"/>
      <c r="AC258" s="396"/>
      <c r="AD258" s="396"/>
      <c r="AE258" s="396" t="s">
        <v>7811</v>
      </c>
      <c r="AF258" s="390">
        <v>36047</v>
      </c>
      <c r="AG258" s="295" t="s">
        <v>7812</v>
      </c>
      <c r="AH258" s="295" t="s">
        <v>7813</v>
      </c>
      <c r="AI258" s="295">
        <v>9916501502</v>
      </c>
      <c r="AJ258" s="295" t="s">
        <v>4009</v>
      </c>
      <c r="AK258" s="295" t="s">
        <v>3834</v>
      </c>
      <c r="AL258" s="295" t="s">
        <v>1642</v>
      </c>
      <c r="AM258" s="400"/>
      <c r="AN258" s="400"/>
      <c r="AO258" s="400"/>
    </row>
    <row r="259" spans="1:41" ht="132.75" thickBot="1">
      <c r="A259" s="282">
        <v>32</v>
      </c>
      <c r="B259" s="210" t="s">
        <v>6145</v>
      </c>
      <c r="C259" s="394" t="s">
        <v>7814</v>
      </c>
      <c r="D259" s="395" t="s">
        <v>7815</v>
      </c>
      <c r="E259" s="395"/>
      <c r="F259" s="285" t="s">
        <v>45</v>
      </c>
      <c r="G259" s="286" t="s">
        <v>6148</v>
      </c>
      <c r="H259" s="287" t="s">
        <v>6149</v>
      </c>
      <c r="I259" s="282" t="s">
        <v>1655</v>
      </c>
      <c r="J259" s="396">
        <v>4</v>
      </c>
      <c r="K259" s="397" t="s">
        <v>7816</v>
      </c>
      <c r="L259" s="398">
        <v>7899386745</v>
      </c>
      <c r="M259" s="282"/>
      <c r="N259" s="396"/>
      <c r="O259" s="295">
        <v>48</v>
      </c>
      <c r="P259" s="295" t="s">
        <v>6179</v>
      </c>
      <c r="Q259" s="295" t="s">
        <v>6180</v>
      </c>
      <c r="R259" s="396" t="s">
        <v>51</v>
      </c>
      <c r="S259" s="396" t="s">
        <v>51</v>
      </c>
      <c r="T259" s="396" t="s">
        <v>51</v>
      </c>
      <c r="U259" s="396"/>
      <c r="V259" s="396"/>
      <c r="W259" s="396"/>
      <c r="X259" s="396"/>
      <c r="Y259" s="396"/>
      <c r="Z259" s="288"/>
      <c r="AA259" s="288"/>
      <c r="AB259" s="288"/>
      <c r="AC259" s="396"/>
      <c r="AD259" s="396"/>
      <c r="AE259" s="396" t="s">
        <v>7817</v>
      </c>
      <c r="AF259" s="390">
        <v>35561</v>
      </c>
      <c r="AG259" s="295" t="s">
        <v>7818</v>
      </c>
      <c r="AH259" s="295" t="s">
        <v>7819</v>
      </c>
      <c r="AI259" s="295">
        <v>9845070673</v>
      </c>
      <c r="AJ259" s="295" t="s">
        <v>6184</v>
      </c>
      <c r="AK259" s="295" t="s">
        <v>3834</v>
      </c>
      <c r="AL259" s="295" t="s">
        <v>1642</v>
      </c>
      <c r="AM259" s="400"/>
      <c r="AN259" s="400"/>
      <c r="AO259" s="400"/>
    </row>
    <row r="260" spans="1:41" ht="144.75" thickBot="1">
      <c r="A260" s="282">
        <v>11</v>
      </c>
      <c r="B260" s="210" t="s">
        <v>6145</v>
      </c>
      <c r="C260" s="394" t="s">
        <v>7820</v>
      </c>
      <c r="D260" s="395" t="s">
        <v>7821</v>
      </c>
      <c r="E260" s="395"/>
      <c r="F260" s="285" t="s">
        <v>45</v>
      </c>
      <c r="G260" s="286" t="s">
        <v>6148</v>
      </c>
      <c r="H260" s="287" t="s">
        <v>6149</v>
      </c>
      <c r="I260" s="282" t="s">
        <v>1655</v>
      </c>
      <c r="J260" s="396">
        <v>4</v>
      </c>
      <c r="K260" s="397" t="s">
        <v>7822</v>
      </c>
      <c r="L260" s="398">
        <v>9686610181</v>
      </c>
      <c r="M260" s="282"/>
      <c r="N260" s="396"/>
      <c r="O260" s="295">
        <v>49.33</v>
      </c>
      <c r="P260" s="295" t="s">
        <v>6179</v>
      </c>
      <c r="Q260" s="295" t="s">
        <v>6180</v>
      </c>
      <c r="R260" s="396" t="s">
        <v>51</v>
      </c>
      <c r="S260" s="396" t="s">
        <v>51</v>
      </c>
      <c r="T260" s="396" t="s">
        <v>51</v>
      </c>
      <c r="U260" s="396"/>
      <c r="V260" s="396"/>
      <c r="W260" s="396"/>
      <c r="X260" s="396"/>
      <c r="Y260" s="396"/>
      <c r="Z260" s="288"/>
      <c r="AA260" s="288"/>
      <c r="AB260" s="288"/>
      <c r="AC260" s="396"/>
      <c r="AD260" s="396"/>
      <c r="AE260" s="396" t="s">
        <v>7823</v>
      </c>
      <c r="AF260" s="390">
        <v>35710</v>
      </c>
      <c r="AG260" s="295" t="s">
        <v>7824</v>
      </c>
      <c r="AH260" s="295" t="s">
        <v>7825</v>
      </c>
      <c r="AI260" s="295">
        <v>9739049354</v>
      </c>
      <c r="AJ260" s="295" t="s">
        <v>4009</v>
      </c>
      <c r="AK260" s="295" t="s">
        <v>3834</v>
      </c>
      <c r="AL260" s="295" t="s">
        <v>1642</v>
      </c>
      <c r="AM260" s="400"/>
      <c r="AN260" s="400"/>
      <c r="AO260" s="400"/>
    </row>
    <row r="261" spans="1:41" ht="180.75" thickBot="1">
      <c r="A261" s="282">
        <v>23</v>
      </c>
      <c r="B261" s="210" t="s">
        <v>6145</v>
      </c>
      <c r="C261" s="394" t="s">
        <v>7826</v>
      </c>
      <c r="D261" s="395" t="s">
        <v>7827</v>
      </c>
      <c r="E261" s="395"/>
      <c r="F261" s="285" t="s">
        <v>45</v>
      </c>
      <c r="G261" s="286" t="s">
        <v>6148</v>
      </c>
      <c r="H261" s="287" t="s">
        <v>6149</v>
      </c>
      <c r="I261" s="282" t="s">
        <v>1655</v>
      </c>
      <c r="J261" s="396">
        <v>4</v>
      </c>
      <c r="K261" s="397" t="s">
        <v>7828</v>
      </c>
      <c r="L261" s="398">
        <v>9620063914</v>
      </c>
      <c r="M261" s="282"/>
      <c r="N261" s="396"/>
      <c r="O261" s="295">
        <v>60</v>
      </c>
      <c r="P261" s="295" t="s">
        <v>6179</v>
      </c>
      <c r="Q261" s="295" t="s">
        <v>6180</v>
      </c>
      <c r="R261" s="396" t="s">
        <v>51</v>
      </c>
      <c r="S261" s="396" t="s">
        <v>51</v>
      </c>
      <c r="T261" s="396" t="s">
        <v>51</v>
      </c>
      <c r="U261" s="396"/>
      <c r="V261" s="396"/>
      <c r="W261" s="396"/>
      <c r="X261" s="396"/>
      <c r="Y261" s="396"/>
      <c r="Z261" s="288"/>
      <c r="AA261" s="288"/>
      <c r="AB261" s="288"/>
      <c r="AC261" s="396"/>
      <c r="AD261" s="396"/>
      <c r="AE261" s="396" t="s">
        <v>7829</v>
      </c>
      <c r="AF261" s="390">
        <v>35871</v>
      </c>
      <c r="AG261" s="295" t="s">
        <v>7830</v>
      </c>
      <c r="AH261" s="295" t="s">
        <v>7831</v>
      </c>
      <c r="AI261" s="295">
        <v>7760960226</v>
      </c>
      <c r="AJ261" s="295" t="s">
        <v>6184</v>
      </c>
      <c r="AK261" s="295" t="s">
        <v>3834</v>
      </c>
      <c r="AL261" s="295" t="s">
        <v>1642</v>
      </c>
      <c r="AM261" s="400"/>
      <c r="AN261" s="400"/>
      <c r="AO261" s="400"/>
    </row>
    <row r="262" spans="1:41" ht="132.75" thickBot="1">
      <c r="A262" s="282">
        <v>44</v>
      </c>
      <c r="B262" s="210" t="s">
        <v>6145</v>
      </c>
      <c r="C262" s="394" t="s">
        <v>7832</v>
      </c>
      <c r="D262" s="395" t="s">
        <v>7833</v>
      </c>
      <c r="E262" s="395"/>
      <c r="F262" s="285" t="s">
        <v>45</v>
      </c>
      <c r="G262" s="286" t="s">
        <v>6148</v>
      </c>
      <c r="H262" s="287" t="s">
        <v>6149</v>
      </c>
      <c r="I262" s="282" t="s">
        <v>1655</v>
      </c>
      <c r="J262" s="396">
        <v>4</v>
      </c>
      <c r="K262" s="410" t="s">
        <v>7834</v>
      </c>
      <c r="L262" s="398">
        <v>9535035772</v>
      </c>
      <c r="M262" s="282"/>
      <c r="N262" s="396"/>
      <c r="O262" s="295">
        <v>2016</v>
      </c>
      <c r="P262" s="295" t="s">
        <v>7835</v>
      </c>
      <c r="Q262" s="295" t="s">
        <v>6977</v>
      </c>
      <c r="R262" s="396" t="s">
        <v>51</v>
      </c>
      <c r="S262" s="396" t="s">
        <v>51</v>
      </c>
      <c r="T262" s="396" t="s">
        <v>51</v>
      </c>
      <c r="U262" s="396"/>
      <c r="V262" s="396"/>
      <c r="W262" s="396"/>
      <c r="X262" s="396"/>
      <c r="Y262" s="396"/>
      <c r="Z262" s="288"/>
      <c r="AA262" s="288"/>
      <c r="AB262" s="288"/>
      <c r="AC262" s="396"/>
      <c r="AD262" s="396"/>
      <c r="AE262" s="396" t="s">
        <v>7836</v>
      </c>
      <c r="AF262" s="317">
        <v>35464</v>
      </c>
      <c r="AG262" s="295" t="s">
        <v>7837</v>
      </c>
      <c r="AH262" s="295" t="s">
        <v>7838</v>
      </c>
      <c r="AI262" s="295">
        <v>9611146155</v>
      </c>
      <c r="AJ262" s="295" t="s">
        <v>3833</v>
      </c>
      <c r="AK262" s="295" t="s">
        <v>3834</v>
      </c>
      <c r="AL262" s="295" t="s">
        <v>1642</v>
      </c>
      <c r="AM262" s="400"/>
      <c r="AN262" s="400"/>
      <c r="AO262" s="400"/>
    </row>
    <row r="263" spans="1:41" ht="144.75" thickBot="1">
      <c r="A263" s="282">
        <v>21</v>
      </c>
      <c r="B263" s="210" t="s">
        <v>6145</v>
      </c>
      <c r="C263" s="394" t="s">
        <v>7839</v>
      </c>
      <c r="D263" s="395" t="s">
        <v>7840</v>
      </c>
      <c r="E263" s="395"/>
      <c r="F263" s="285" t="s">
        <v>45</v>
      </c>
      <c r="G263" s="286" t="s">
        <v>6148</v>
      </c>
      <c r="H263" s="287" t="s">
        <v>6149</v>
      </c>
      <c r="I263" s="282" t="s">
        <v>1655</v>
      </c>
      <c r="J263" s="396">
        <v>4</v>
      </c>
      <c r="K263" s="397" t="s">
        <v>7841</v>
      </c>
      <c r="L263" s="398">
        <v>8971661295</v>
      </c>
      <c r="M263" s="282"/>
      <c r="N263" s="396"/>
      <c r="O263" s="295">
        <v>68</v>
      </c>
      <c r="P263" s="295" t="s">
        <v>6179</v>
      </c>
      <c r="Q263" s="295" t="s">
        <v>6180</v>
      </c>
      <c r="R263" s="396" t="s">
        <v>51</v>
      </c>
      <c r="S263" s="396" t="s">
        <v>51</v>
      </c>
      <c r="T263" s="396" t="s">
        <v>51</v>
      </c>
      <c r="U263" s="396"/>
      <c r="V263" s="396"/>
      <c r="W263" s="396"/>
      <c r="X263" s="396"/>
      <c r="Y263" s="396"/>
      <c r="Z263" s="288"/>
      <c r="AA263" s="288"/>
      <c r="AB263" s="288"/>
      <c r="AC263" s="396"/>
      <c r="AD263" s="396"/>
      <c r="AE263" s="396" t="s">
        <v>7842</v>
      </c>
      <c r="AF263" s="390">
        <v>36092</v>
      </c>
      <c r="AG263" s="295" t="s">
        <v>7843</v>
      </c>
      <c r="AH263" s="295" t="s">
        <v>7844</v>
      </c>
      <c r="AI263" s="295">
        <v>9663374739</v>
      </c>
      <c r="AJ263" s="295" t="s">
        <v>7845</v>
      </c>
      <c r="AK263" s="295" t="s">
        <v>3834</v>
      </c>
      <c r="AL263" s="295" t="s">
        <v>1642</v>
      </c>
      <c r="AM263" s="400"/>
      <c r="AN263" s="400"/>
      <c r="AO263" s="400"/>
    </row>
    <row r="264" spans="1:41" ht="120.75" thickBot="1">
      <c r="A264" s="282">
        <v>31</v>
      </c>
      <c r="B264" s="210" t="s">
        <v>6145</v>
      </c>
      <c r="C264" s="394" t="s">
        <v>7846</v>
      </c>
      <c r="D264" s="395" t="s">
        <v>7847</v>
      </c>
      <c r="E264" s="395"/>
      <c r="F264" s="285" t="s">
        <v>45</v>
      </c>
      <c r="G264" s="286" t="s">
        <v>6148</v>
      </c>
      <c r="H264" s="287" t="s">
        <v>6149</v>
      </c>
      <c r="I264" s="282" t="s">
        <v>1655</v>
      </c>
      <c r="J264" s="396">
        <v>4</v>
      </c>
      <c r="K264" s="410" t="s">
        <v>7848</v>
      </c>
      <c r="L264" s="398">
        <v>7406006939</v>
      </c>
      <c r="M264" s="282"/>
      <c r="N264" s="396"/>
      <c r="O264" s="295">
        <v>63.33</v>
      </c>
      <c r="P264" s="295" t="s">
        <v>7835</v>
      </c>
      <c r="Q264" s="295" t="s">
        <v>6977</v>
      </c>
      <c r="R264" s="396" t="s">
        <v>51</v>
      </c>
      <c r="S264" s="396" t="s">
        <v>51</v>
      </c>
      <c r="T264" s="396" t="s">
        <v>51</v>
      </c>
      <c r="U264" s="396"/>
      <c r="V264" s="396"/>
      <c r="W264" s="396"/>
      <c r="X264" s="396"/>
      <c r="Y264" s="396"/>
      <c r="Z264" s="288"/>
      <c r="AA264" s="288"/>
      <c r="AB264" s="288"/>
      <c r="AC264" s="396"/>
      <c r="AD264" s="396"/>
      <c r="AE264" s="396" t="s">
        <v>7849</v>
      </c>
      <c r="AF264" s="317">
        <v>35766</v>
      </c>
      <c r="AG264" s="295" t="s">
        <v>7850</v>
      </c>
      <c r="AH264" s="295" t="s">
        <v>7851</v>
      </c>
      <c r="AI264" s="295">
        <v>916708524</v>
      </c>
      <c r="AJ264" s="295" t="s">
        <v>7852</v>
      </c>
      <c r="AK264" s="295" t="s">
        <v>3834</v>
      </c>
      <c r="AL264" s="295" t="s">
        <v>1642</v>
      </c>
      <c r="AM264" s="400"/>
      <c r="AN264" s="400"/>
      <c r="AO264" s="400"/>
    </row>
    <row r="265" spans="1:41" ht="132.75" thickBot="1">
      <c r="A265" s="282">
        <v>25</v>
      </c>
      <c r="B265" s="210" t="s">
        <v>6145</v>
      </c>
      <c r="C265" s="394" t="s">
        <v>7853</v>
      </c>
      <c r="D265" s="395" t="s">
        <v>7854</v>
      </c>
      <c r="E265" s="395"/>
      <c r="F265" s="285" t="s">
        <v>45</v>
      </c>
      <c r="G265" s="286" t="s">
        <v>6148</v>
      </c>
      <c r="H265" s="287" t="s">
        <v>6149</v>
      </c>
      <c r="I265" s="282" t="s">
        <v>1655</v>
      </c>
      <c r="J265" s="396">
        <v>4</v>
      </c>
      <c r="K265" s="397" t="s">
        <v>7855</v>
      </c>
      <c r="L265" s="398">
        <v>8971962719</v>
      </c>
      <c r="M265" s="282"/>
      <c r="N265" s="396"/>
      <c r="O265" s="295">
        <v>67.83</v>
      </c>
      <c r="P265" s="295" t="s">
        <v>7783</v>
      </c>
      <c r="Q265" s="295" t="s">
        <v>7856</v>
      </c>
      <c r="R265" s="396" t="s">
        <v>51</v>
      </c>
      <c r="S265" s="396" t="s">
        <v>51</v>
      </c>
      <c r="T265" s="396" t="s">
        <v>51</v>
      </c>
      <c r="U265" s="396"/>
      <c r="V265" s="396"/>
      <c r="W265" s="396"/>
      <c r="X265" s="396"/>
      <c r="Y265" s="396"/>
      <c r="Z265" s="288"/>
      <c r="AA265" s="288"/>
      <c r="AB265" s="288"/>
      <c r="AC265" s="396"/>
      <c r="AD265" s="396"/>
      <c r="AE265" s="396" t="s">
        <v>7857</v>
      </c>
      <c r="AF265" s="390">
        <v>35564</v>
      </c>
      <c r="AG265" s="295" t="s">
        <v>7858</v>
      </c>
      <c r="AH265" s="295" t="s">
        <v>7859</v>
      </c>
      <c r="AI265" s="295" t="s">
        <v>7860</v>
      </c>
      <c r="AJ265" s="295" t="s">
        <v>3892</v>
      </c>
      <c r="AK265" s="295" t="s">
        <v>3834</v>
      </c>
      <c r="AL265" s="295" t="s">
        <v>1642</v>
      </c>
      <c r="AM265" s="400"/>
      <c r="AN265" s="400"/>
      <c r="AO265" s="400"/>
    </row>
    <row r="266" spans="1:41" ht="132.75" thickBot="1">
      <c r="A266" s="282">
        <v>4</v>
      </c>
      <c r="B266" s="210" t="s">
        <v>6145</v>
      </c>
      <c r="C266" s="394" t="s">
        <v>7861</v>
      </c>
      <c r="D266" s="395" t="s">
        <v>7862</v>
      </c>
      <c r="E266" s="395"/>
      <c r="F266" s="285" t="s">
        <v>45</v>
      </c>
      <c r="G266" s="286" t="s">
        <v>6148</v>
      </c>
      <c r="H266" s="287" t="s">
        <v>6149</v>
      </c>
      <c r="I266" s="282" t="s">
        <v>1655</v>
      </c>
      <c r="J266" s="396">
        <v>4</v>
      </c>
      <c r="K266" s="397" t="s">
        <v>7863</v>
      </c>
      <c r="L266" s="398">
        <v>9066515696</v>
      </c>
      <c r="M266" s="282"/>
      <c r="N266" s="396"/>
      <c r="O266" s="295">
        <v>83</v>
      </c>
      <c r="P266" s="295" t="s">
        <v>6179</v>
      </c>
      <c r="Q266" s="295" t="s">
        <v>6180</v>
      </c>
      <c r="R266" s="396" t="s">
        <v>51</v>
      </c>
      <c r="S266" s="396" t="s">
        <v>51</v>
      </c>
      <c r="T266" s="396" t="s">
        <v>51</v>
      </c>
      <c r="U266" s="396"/>
      <c r="V266" s="396"/>
      <c r="W266" s="396"/>
      <c r="X266" s="396"/>
      <c r="Y266" s="396"/>
      <c r="Z266" s="288"/>
      <c r="AA266" s="288"/>
      <c r="AB266" s="288"/>
      <c r="AC266" s="396"/>
      <c r="AD266" s="396"/>
      <c r="AE266" s="396" t="s">
        <v>7864</v>
      </c>
      <c r="AF266" s="390">
        <v>251997</v>
      </c>
      <c r="AG266" s="295" t="s">
        <v>7865</v>
      </c>
      <c r="AH266" s="295" t="s">
        <v>7866</v>
      </c>
      <c r="AI266" s="295">
        <v>9880220138</v>
      </c>
      <c r="AJ266" s="295" t="s">
        <v>7867</v>
      </c>
      <c r="AK266" s="295" t="s">
        <v>3834</v>
      </c>
      <c r="AL266" s="295" t="s">
        <v>1642</v>
      </c>
      <c r="AM266" s="400"/>
      <c r="AN266" s="400"/>
      <c r="AO266" s="400"/>
    </row>
    <row r="267" spans="1:41" ht="168.75" thickBot="1">
      <c r="A267" s="282">
        <v>30</v>
      </c>
      <c r="B267" s="210" t="s">
        <v>6145</v>
      </c>
      <c r="C267" s="394" t="s">
        <v>7868</v>
      </c>
      <c r="D267" s="395" t="s">
        <v>7869</v>
      </c>
      <c r="E267" s="395"/>
      <c r="F267" s="285" t="s">
        <v>45</v>
      </c>
      <c r="G267" s="286" t="s">
        <v>6148</v>
      </c>
      <c r="H267" s="287" t="s">
        <v>6149</v>
      </c>
      <c r="I267" s="282" t="s">
        <v>1655</v>
      </c>
      <c r="J267" s="396">
        <v>4</v>
      </c>
      <c r="K267" s="410" t="s">
        <v>7870</v>
      </c>
      <c r="L267" s="398">
        <v>9741991625</v>
      </c>
      <c r="M267" s="282"/>
      <c r="N267" s="396"/>
      <c r="O267" s="295">
        <v>45.16</v>
      </c>
      <c r="P267" s="295" t="s">
        <v>6179</v>
      </c>
      <c r="Q267" s="295" t="s">
        <v>6180</v>
      </c>
      <c r="R267" s="396" t="s">
        <v>51</v>
      </c>
      <c r="S267" s="396" t="s">
        <v>51</v>
      </c>
      <c r="T267" s="396" t="s">
        <v>51</v>
      </c>
      <c r="U267" s="396"/>
      <c r="V267" s="396"/>
      <c r="W267" s="396"/>
      <c r="X267" s="396"/>
      <c r="Y267" s="396"/>
      <c r="Z267" s="288"/>
      <c r="AA267" s="288"/>
      <c r="AB267" s="288"/>
      <c r="AC267" s="396"/>
      <c r="AD267" s="396"/>
      <c r="AE267" s="396" t="s">
        <v>7871</v>
      </c>
      <c r="AF267" s="390">
        <v>35759</v>
      </c>
      <c r="AG267" s="295" t="s">
        <v>7872</v>
      </c>
      <c r="AH267" s="295" t="s">
        <v>7873</v>
      </c>
      <c r="AI267" s="295">
        <v>9481456188</v>
      </c>
      <c r="AJ267" s="295" t="s">
        <v>3863</v>
      </c>
      <c r="AK267" s="295" t="s">
        <v>3834</v>
      </c>
      <c r="AL267" s="295" t="s">
        <v>1642</v>
      </c>
      <c r="AM267" s="400"/>
      <c r="AN267" s="400"/>
      <c r="AO267" s="400"/>
    </row>
    <row r="268" spans="1:41" ht="180.75" thickBot="1">
      <c r="A268" s="282">
        <v>43</v>
      </c>
      <c r="B268" s="210" t="s">
        <v>6145</v>
      </c>
      <c r="C268" s="394" t="s">
        <v>7874</v>
      </c>
      <c r="D268" s="395" t="s">
        <v>7875</v>
      </c>
      <c r="E268" s="395"/>
      <c r="F268" s="285" t="s">
        <v>45</v>
      </c>
      <c r="G268" s="286" t="s">
        <v>6148</v>
      </c>
      <c r="H268" s="287" t="s">
        <v>6149</v>
      </c>
      <c r="I268" s="282" t="s">
        <v>1655</v>
      </c>
      <c r="J268" s="396">
        <v>4</v>
      </c>
      <c r="K268" s="397" t="s">
        <v>7876</v>
      </c>
      <c r="L268" s="398">
        <v>8553261503</v>
      </c>
      <c r="M268" s="282"/>
      <c r="N268" s="396"/>
      <c r="O268" s="295">
        <v>53.33</v>
      </c>
      <c r="P268" s="295" t="s">
        <v>6179</v>
      </c>
      <c r="Q268" s="295" t="s">
        <v>6180</v>
      </c>
      <c r="R268" s="396" t="s">
        <v>51</v>
      </c>
      <c r="S268" s="396" t="s">
        <v>51</v>
      </c>
      <c r="T268" s="396" t="s">
        <v>51</v>
      </c>
      <c r="U268" s="396"/>
      <c r="V268" s="396"/>
      <c r="W268" s="396"/>
      <c r="X268" s="396"/>
      <c r="Y268" s="396"/>
      <c r="Z268" s="288"/>
      <c r="AA268" s="288"/>
      <c r="AB268" s="288"/>
      <c r="AC268" s="396"/>
      <c r="AD268" s="396"/>
      <c r="AE268" s="396" t="s">
        <v>7877</v>
      </c>
      <c r="AF268" s="390">
        <v>35976</v>
      </c>
      <c r="AG268" s="295" t="s">
        <v>7878</v>
      </c>
      <c r="AH268" s="295" t="s">
        <v>7879</v>
      </c>
      <c r="AI268" s="295">
        <v>9535118969</v>
      </c>
      <c r="AJ268" s="295" t="s">
        <v>7880</v>
      </c>
      <c r="AK268" s="295" t="s">
        <v>3834</v>
      </c>
      <c r="AL268" s="295" t="s">
        <v>1642</v>
      </c>
      <c r="AM268" s="400"/>
      <c r="AN268" s="400"/>
      <c r="AO268" s="400"/>
    </row>
    <row r="269" spans="1:41" ht="168.75" thickBot="1">
      <c r="A269" s="282">
        <v>17</v>
      </c>
      <c r="B269" s="210" t="s">
        <v>6145</v>
      </c>
      <c r="C269" s="394" t="s">
        <v>7881</v>
      </c>
      <c r="D269" s="395" t="s">
        <v>7882</v>
      </c>
      <c r="E269" s="395"/>
      <c r="F269" s="285" t="s">
        <v>45</v>
      </c>
      <c r="G269" s="286" t="s">
        <v>6148</v>
      </c>
      <c r="H269" s="287" t="s">
        <v>6149</v>
      </c>
      <c r="I269" s="282" t="s">
        <v>1655</v>
      </c>
      <c r="J269" s="396">
        <v>4</v>
      </c>
      <c r="K269" s="397" t="s">
        <v>7883</v>
      </c>
      <c r="L269" s="398">
        <v>9901564999</v>
      </c>
      <c r="M269" s="282"/>
      <c r="N269" s="396"/>
      <c r="O269" s="295">
        <v>68</v>
      </c>
      <c r="P269" s="295" t="s">
        <v>6179</v>
      </c>
      <c r="Q269" s="295" t="s">
        <v>6180</v>
      </c>
      <c r="R269" s="396" t="s">
        <v>51</v>
      </c>
      <c r="S269" s="396" t="s">
        <v>51</v>
      </c>
      <c r="T269" s="396" t="s">
        <v>51</v>
      </c>
      <c r="U269" s="396"/>
      <c r="V269" s="396"/>
      <c r="W269" s="396"/>
      <c r="X269" s="396"/>
      <c r="Y269" s="396"/>
      <c r="Z269" s="288"/>
      <c r="AA269" s="288"/>
      <c r="AB269" s="288"/>
      <c r="AC269" s="396"/>
      <c r="AD269" s="396"/>
      <c r="AE269" s="396" t="s">
        <v>7884</v>
      </c>
      <c r="AF269" s="390">
        <v>36090</v>
      </c>
      <c r="AG269" s="295" t="s">
        <v>7885</v>
      </c>
      <c r="AH269" s="295" t="s">
        <v>7886</v>
      </c>
      <c r="AI269" s="295">
        <v>9448120499</v>
      </c>
      <c r="AJ269" s="295" t="s">
        <v>5163</v>
      </c>
      <c r="AK269" s="295" t="s">
        <v>3834</v>
      </c>
      <c r="AL269" s="295" t="s">
        <v>1642</v>
      </c>
      <c r="AM269" s="400"/>
      <c r="AN269" s="400"/>
      <c r="AO269" s="400"/>
    </row>
    <row r="270" spans="1:41" ht="156.75" thickBot="1">
      <c r="A270" s="282">
        <v>3</v>
      </c>
      <c r="B270" s="210" t="s">
        <v>6145</v>
      </c>
      <c r="C270" s="394" t="s">
        <v>7887</v>
      </c>
      <c r="D270" s="395" t="s">
        <v>7888</v>
      </c>
      <c r="E270" s="395"/>
      <c r="F270" s="285" t="s">
        <v>45</v>
      </c>
      <c r="G270" s="286" t="s">
        <v>6148</v>
      </c>
      <c r="H270" s="287" t="s">
        <v>6149</v>
      </c>
      <c r="I270" s="282" t="s">
        <v>1655</v>
      </c>
      <c r="J270" s="396">
        <v>4</v>
      </c>
      <c r="K270" s="397" t="s">
        <v>7889</v>
      </c>
      <c r="L270" s="398">
        <v>9986440220</v>
      </c>
      <c r="M270" s="282"/>
      <c r="N270" s="396"/>
      <c r="O270" s="295">
        <v>58</v>
      </c>
      <c r="P270" s="295" t="s">
        <v>6179</v>
      </c>
      <c r="Q270" s="295" t="s">
        <v>6180</v>
      </c>
      <c r="R270" s="396" t="s">
        <v>51</v>
      </c>
      <c r="S270" s="396" t="s">
        <v>51</v>
      </c>
      <c r="T270" s="396" t="s">
        <v>51</v>
      </c>
      <c r="U270" s="396"/>
      <c r="V270" s="396"/>
      <c r="W270" s="396"/>
      <c r="X270" s="396"/>
      <c r="Y270" s="396"/>
      <c r="Z270" s="288"/>
      <c r="AA270" s="288"/>
      <c r="AB270" s="288"/>
      <c r="AC270" s="396"/>
      <c r="AD270" s="396"/>
      <c r="AE270" s="396" t="s">
        <v>7890</v>
      </c>
      <c r="AF270" s="390">
        <v>32832</v>
      </c>
      <c r="AG270" s="295" t="s">
        <v>7891</v>
      </c>
      <c r="AH270" s="295" t="s">
        <v>7892</v>
      </c>
      <c r="AI270" s="295">
        <v>9341277963</v>
      </c>
      <c r="AJ270" s="295" t="s">
        <v>6184</v>
      </c>
      <c r="AK270" s="295" t="s">
        <v>3834</v>
      </c>
      <c r="AL270" s="295" t="s">
        <v>1642</v>
      </c>
      <c r="AM270" s="400"/>
      <c r="AN270" s="400"/>
      <c r="AO270" s="400"/>
    </row>
    <row r="271" spans="1:41" ht="144.75" thickBot="1">
      <c r="A271" s="282">
        <v>36</v>
      </c>
      <c r="B271" s="210" t="s">
        <v>6145</v>
      </c>
      <c r="C271" s="394" t="s">
        <v>7893</v>
      </c>
      <c r="D271" s="395" t="s">
        <v>7894</v>
      </c>
      <c r="E271" s="395"/>
      <c r="F271" s="285" t="s">
        <v>45</v>
      </c>
      <c r="G271" s="286" t="s">
        <v>6148</v>
      </c>
      <c r="H271" s="287" t="s">
        <v>6149</v>
      </c>
      <c r="I271" s="282" t="s">
        <v>1655</v>
      </c>
      <c r="J271" s="396">
        <v>4</v>
      </c>
      <c r="K271" s="410" t="s">
        <v>7895</v>
      </c>
      <c r="L271" s="398">
        <v>9886273958</v>
      </c>
      <c r="M271" s="282"/>
      <c r="N271" s="396"/>
      <c r="O271" s="295">
        <v>63.33</v>
      </c>
      <c r="P271" s="295" t="s">
        <v>7896</v>
      </c>
      <c r="Q271" s="295" t="s">
        <v>7896</v>
      </c>
      <c r="R271" s="396" t="s">
        <v>51</v>
      </c>
      <c r="S271" s="396" t="s">
        <v>51</v>
      </c>
      <c r="T271" s="396" t="s">
        <v>51</v>
      </c>
      <c r="U271" s="396"/>
      <c r="V271" s="396"/>
      <c r="W271" s="396"/>
      <c r="X271" s="396"/>
      <c r="Y271" s="396"/>
      <c r="Z271" s="288"/>
      <c r="AA271" s="288"/>
      <c r="AB271" s="288"/>
      <c r="AC271" s="396"/>
      <c r="AD271" s="396"/>
      <c r="AE271" s="396" t="s">
        <v>7897</v>
      </c>
      <c r="AF271" s="317">
        <v>35785</v>
      </c>
      <c r="AG271" s="295" t="s">
        <v>7898</v>
      </c>
      <c r="AH271" s="295" t="s">
        <v>7899</v>
      </c>
      <c r="AI271" s="295">
        <v>8861427267</v>
      </c>
      <c r="AJ271" s="295" t="s">
        <v>7900</v>
      </c>
      <c r="AK271" s="295" t="s">
        <v>3834</v>
      </c>
      <c r="AL271" s="295" t="s">
        <v>1642</v>
      </c>
      <c r="AM271" s="400"/>
      <c r="AN271" s="400"/>
      <c r="AO271" s="400"/>
    </row>
    <row r="272" spans="1:41" ht="120.75" thickBot="1">
      <c r="A272" s="282">
        <v>2</v>
      </c>
      <c r="B272" s="210" t="s">
        <v>6145</v>
      </c>
      <c r="C272" s="394" t="s">
        <v>7901</v>
      </c>
      <c r="D272" s="395" t="s">
        <v>7902</v>
      </c>
      <c r="E272" s="395"/>
      <c r="F272" s="285" t="s">
        <v>45</v>
      </c>
      <c r="G272" s="286" t="s">
        <v>6148</v>
      </c>
      <c r="H272" s="287" t="s">
        <v>6149</v>
      </c>
      <c r="I272" s="282" t="s">
        <v>1655</v>
      </c>
      <c r="J272" s="396">
        <v>4</v>
      </c>
      <c r="K272" s="397" t="s">
        <v>7903</v>
      </c>
      <c r="L272" s="398">
        <v>9440616405</v>
      </c>
      <c r="M272" s="282"/>
      <c r="N272" s="396"/>
      <c r="O272" s="295">
        <v>80</v>
      </c>
      <c r="P272" s="295" t="s">
        <v>6179</v>
      </c>
      <c r="Q272" s="295" t="s">
        <v>6180</v>
      </c>
      <c r="R272" s="396" t="s">
        <v>51</v>
      </c>
      <c r="S272" s="396" t="s">
        <v>51</v>
      </c>
      <c r="T272" s="396" t="s">
        <v>51</v>
      </c>
      <c r="U272" s="396"/>
      <c r="V272" s="396"/>
      <c r="W272" s="396"/>
      <c r="X272" s="396"/>
      <c r="Y272" s="396"/>
      <c r="Z272" s="288"/>
      <c r="AA272" s="288"/>
      <c r="AB272" s="288"/>
      <c r="AC272" s="396"/>
      <c r="AD272" s="396"/>
      <c r="AE272" s="396" t="s">
        <v>7904</v>
      </c>
      <c r="AF272" s="390">
        <v>36044</v>
      </c>
      <c r="AG272" s="295" t="s">
        <v>7905</v>
      </c>
      <c r="AH272" s="295" t="s">
        <v>7906</v>
      </c>
      <c r="AI272" s="295">
        <v>9951972513</v>
      </c>
      <c r="AJ272" s="295" t="s">
        <v>7907</v>
      </c>
      <c r="AK272" s="295" t="s">
        <v>3834</v>
      </c>
      <c r="AL272" s="295" t="s">
        <v>1642</v>
      </c>
      <c r="AM272" s="400"/>
      <c r="AN272" s="400"/>
      <c r="AO272" s="400"/>
    </row>
    <row r="273" spans="1:41" ht="156.75" thickBot="1">
      <c r="A273" s="282">
        <v>10</v>
      </c>
      <c r="B273" s="210" t="s">
        <v>6145</v>
      </c>
      <c r="C273" s="394" t="s">
        <v>7908</v>
      </c>
      <c r="D273" s="395" t="s">
        <v>7909</v>
      </c>
      <c r="E273" s="395"/>
      <c r="F273" s="285" t="s">
        <v>45</v>
      </c>
      <c r="G273" s="286" t="s">
        <v>6148</v>
      </c>
      <c r="H273" s="287" t="s">
        <v>6149</v>
      </c>
      <c r="I273" s="282" t="s">
        <v>1655</v>
      </c>
      <c r="J273" s="396">
        <v>4</v>
      </c>
      <c r="K273" s="397" t="s">
        <v>7910</v>
      </c>
      <c r="L273" s="398">
        <v>9731536299</v>
      </c>
      <c r="M273" s="282"/>
      <c r="N273" s="396"/>
      <c r="O273" s="295">
        <v>49.66</v>
      </c>
      <c r="P273" s="295" t="s">
        <v>6179</v>
      </c>
      <c r="Q273" s="295" t="s">
        <v>6180</v>
      </c>
      <c r="R273" s="396" t="s">
        <v>51</v>
      </c>
      <c r="S273" s="396" t="s">
        <v>51</v>
      </c>
      <c r="T273" s="396" t="s">
        <v>51</v>
      </c>
      <c r="U273" s="396"/>
      <c r="V273" s="396"/>
      <c r="W273" s="396"/>
      <c r="X273" s="396"/>
      <c r="Y273" s="396"/>
      <c r="Z273" s="288"/>
      <c r="AA273" s="288"/>
      <c r="AB273" s="288"/>
      <c r="AC273" s="396"/>
      <c r="AD273" s="396"/>
      <c r="AE273" s="396" t="s">
        <v>7911</v>
      </c>
      <c r="AF273" s="390">
        <v>34987</v>
      </c>
      <c r="AG273" s="295" t="s">
        <v>7912</v>
      </c>
      <c r="AH273" s="295" t="s">
        <v>7913</v>
      </c>
      <c r="AI273" s="295">
        <v>9035441773</v>
      </c>
      <c r="AJ273" s="295" t="s">
        <v>3939</v>
      </c>
      <c r="AK273" s="295" t="s">
        <v>3834</v>
      </c>
      <c r="AL273" s="295" t="s">
        <v>1642</v>
      </c>
      <c r="AM273" s="400"/>
      <c r="AN273" s="400"/>
      <c r="AO273" s="400"/>
    </row>
    <row r="274" spans="1:41" ht="120.75" thickBot="1">
      <c r="A274" s="282">
        <v>46</v>
      </c>
      <c r="B274" s="210" t="s">
        <v>6145</v>
      </c>
      <c r="C274" s="394" t="s">
        <v>7914</v>
      </c>
      <c r="D274" s="395" t="s">
        <v>7915</v>
      </c>
      <c r="E274" s="395"/>
      <c r="F274" s="285" t="s">
        <v>45</v>
      </c>
      <c r="G274" s="286" t="s">
        <v>6148</v>
      </c>
      <c r="H274" s="287" t="s">
        <v>6149</v>
      </c>
      <c r="I274" s="282" t="s">
        <v>1655</v>
      </c>
      <c r="J274" s="396">
        <v>4</v>
      </c>
      <c r="K274" s="397" t="s">
        <v>7916</v>
      </c>
      <c r="L274" s="398">
        <v>8390517243</v>
      </c>
      <c r="M274" s="282"/>
      <c r="N274" s="396"/>
      <c r="O274" s="295">
        <v>85</v>
      </c>
      <c r="P274" s="295" t="s">
        <v>6179</v>
      </c>
      <c r="Q274" s="295" t="s">
        <v>6180</v>
      </c>
      <c r="R274" s="396" t="s">
        <v>51</v>
      </c>
      <c r="S274" s="396" t="s">
        <v>51</v>
      </c>
      <c r="T274" s="396" t="s">
        <v>51</v>
      </c>
      <c r="U274" s="396"/>
      <c r="V274" s="396"/>
      <c r="W274" s="396"/>
      <c r="X274" s="396"/>
      <c r="Y274" s="396"/>
      <c r="Z274" s="288"/>
      <c r="AA274" s="288"/>
      <c r="AB274" s="288"/>
      <c r="AC274" s="396"/>
      <c r="AD274" s="396"/>
      <c r="AE274" s="396" t="s">
        <v>7917</v>
      </c>
      <c r="AF274" s="390">
        <v>36030</v>
      </c>
      <c r="AG274" s="295" t="s">
        <v>7918</v>
      </c>
      <c r="AH274" s="295" t="s">
        <v>7919</v>
      </c>
      <c r="AI274" s="295">
        <v>7767046278</v>
      </c>
      <c r="AJ274" s="295" t="s">
        <v>3939</v>
      </c>
      <c r="AK274" s="295" t="s">
        <v>3834</v>
      </c>
      <c r="AL274" s="295" t="s">
        <v>1642</v>
      </c>
      <c r="AM274" s="400"/>
      <c r="AN274" s="400"/>
      <c r="AO274" s="400"/>
    </row>
    <row r="275" spans="1:41" ht="168.75" thickBot="1">
      <c r="A275" s="282">
        <v>38</v>
      </c>
      <c r="B275" s="210" t="s">
        <v>6145</v>
      </c>
      <c r="C275" s="394" t="s">
        <v>7920</v>
      </c>
      <c r="D275" s="395" t="s">
        <v>7921</v>
      </c>
      <c r="E275" s="395"/>
      <c r="F275" s="285" t="s">
        <v>45</v>
      </c>
      <c r="G275" s="286" t="s">
        <v>6148</v>
      </c>
      <c r="H275" s="287" t="s">
        <v>6149</v>
      </c>
      <c r="I275" s="282" t="s">
        <v>1655</v>
      </c>
      <c r="J275" s="396">
        <v>4</v>
      </c>
      <c r="K275" s="397" t="s">
        <v>7922</v>
      </c>
      <c r="L275" s="398">
        <v>7829174050</v>
      </c>
      <c r="M275" s="282"/>
      <c r="N275" s="396"/>
      <c r="O275" s="295">
        <v>53</v>
      </c>
      <c r="P275" s="295" t="s">
        <v>6179</v>
      </c>
      <c r="Q275" s="295" t="s">
        <v>6180</v>
      </c>
      <c r="R275" s="396" t="s">
        <v>51</v>
      </c>
      <c r="S275" s="396" t="s">
        <v>51</v>
      </c>
      <c r="T275" s="396" t="s">
        <v>51</v>
      </c>
      <c r="U275" s="396"/>
      <c r="V275" s="396"/>
      <c r="W275" s="396"/>
      <c r="X275" s="396"/>
      <c r="Y275" s="396"/>
      <c r="Z275" s="288"/>
      <c r="AA275" s="288"/>
      <c r="AB275" s="288"/>
      <c r="AC275" s="396"/>
      <c r="AD275" s="396"/>
      <c r="AE275" s="396" t="s">
        <v>7923</v>
      </c>
      <c r="AF275" s="390">
        <v>36119</v>
      </c>
      <c r="AG275" s="295" t="s">
        <v>7924</v>
      </c>
      <c r="AH275" s="295" t="s">
        <v>7925</v>
      </c>
      <c r="AI275" s="295">
        <v>9742273091</v>
      </c>
      <c r="AJ275" s="295" t="s">
        <v>6184</v>
      </c>
      <c r="AK275" s="295" t="s">
        <v>3834</v>
      </c>
      <c r="AL275" s="295" t="s">
        <v>1642</v>
      </c>
      <c r="AM275" s="400"/>
      <c r="AN275" s="400"/>
      <c r="AO275" s="400"/>
    </row>
    <row r="276" spans="1:41" ht="156.75" thickBot="1">
      <c r="A276" s="282">
        <v>14</v>
      </c>
      <c r="B276" s="210" t="s">
        <v>6145</v>
      </c>
      <c r="C276" s="394" t="s">
        <v>7926</v>
      </c>
      <c r="D276" s="395" t="s">
        <v>7927</v>
      </c>
      <c r="E276" s="395"/>
      <c r="F276" s="285" t="s">
        <v>45</v>
      </c>
      <c r="G276" s="286" t="s">
        <v>6148</v>
      </c>
      <c r="H276" s="287" t="s">
        <v>6149</v>
      </c>
      <c r="I276" s="282" t="s">
        <v>1655</v>
      </c>
      <c r="J276" s="396">
        <v>4</v>
      </c>
      <c r="K276" s="397" t="s">
        <v>7928</v>
      </c>
      <c r="L276" s="398">
        <v>8124438396</v>
      </c>
      <c r="M276" s="282"/>
      <c r="N276" s="396"/>
      <c r="O276" s="295">
        <v>85</v>
      </c>
      <c r="P276" s="295" t="s">
        <v>50</v>
      </c>
      <c r="Q276" s="295" t="s">
        <v>6243</v>
      </c>
      <c r="R276" s="396" t="s">
        <v>51</v>
      </c>
      <c r="S276" s="396" t="s">
        <v>51</v>
      </c>
      <c r="T276" s="396" t="s">
        <v>51</v>
      </c>
      <c r="U276" s="396"/>
      <c r="V276" s="396"/>
      <c r="W276" s="396"/>
      <c r="X276" s="396"/>
      <c r="Y276" s="396"/>
      <c r="Z276" s="288"/>
      <c r="AA276" s="288"/>
      <c r="AB276" s="288"/>
      <c r="AC276" s="396"/>
      <c r="AD276" s="396"/>
      <c r="AE276" s="396" t="s">
        <v>7929</v>
      </c>
      <c r="AF276" s="390">
        <v>35577</v>
      </c>
      <c r="AG276" s="295" t="s">
        <v>7930</v>
      </c>
      <c r="AH276" s="295" t="s">
        <v>7931</v>
      </c>
      <c r="AI276" s="295">
        <v>9787861169</v>
      </c>
      <c r="AJ276" s="295" t="s">
        <v>6156</v>
      </c>
      <c r="AK276" s="295" t="s">
        <v>3834</v>
      </c>
      <c r="AL276" s="295" t="s">
        <v>1642</v>
      </c>
      <c r="AM276" s="400"/>
      <c r="AN276" s="400"/>
      <c r="AO276" s="400"/>
    </row>
    <row r="277" spans="1:41" ht="180.75" thickBot="1">
      <c r="A277" s="282">
        <v>29</v>
      </c>
      <c r="B277" s="210" t="s">
        <v>6145</v>
      </c>
      <c r="C277" s="394" t="s">
        <v>7932</v>
      </c>
      <c r="D277" s="395" t="s">
        <v>7933</v>
      </c>
      <c r="E277" s="395"/>
      <c r="F277" s="285" t="s">
        <v>45</v>
      </c>
      <c r="G277" s="286" t="s">
        <v>6148</v>
      </c>
      <c r="H277" s="287" t="s">
        <v>6149</v>
      </c>
      <c r="I277" s="282" t="s">
        <v>1655</v>
      </c>
      <c r="J277" s="396">
        <v>4</v>
      </c>
      <c r="K277" s="397" t="s">
        <v>7934</v>
      </c>
      <c r="L277" s="398">
        <v>9481583672</v>
      </c>
      <c r="M277" s="282"/>
      <c r="N277" s="396"/>
      <c r="O277" s="295">
        <v>65.33</v>
      </c>
      <c r="P277" s="295" t="s">
        <v>6179</v>
      </c>
      <c r="Q277" s="295" t="s">
        <v>6180</v>
      </c>
      <c r="R277" s="396" t="s">
        <v>51</v>
      </c>
      <c r="S277" s="396" t="s">
        <v>51</v>
      </c>
      <c r="T277" s="396" t="s">
        <v>51</v>
      </c>
      <c r="U277" s="396"/>
      <c r="V277" s="396"/>
      <c r="W277" s="396"/>
      <c r="X277" s="396"/>
      <c r="Y277" s="396"/>
      <c r="Z277" s="288"/>
      <c r="AA277" s="288"/>
      <c r="AB277" s="288"/>
      <c r="AC277" s="396"/>
      <c r="AD277" s="396"/>
      <c r="AE277" s="396" t="s">
        <v>7935</v>
      </c>
      <c r="AF277" s="390">
        <v>35862</v>
      </c>
      <c r="AG277" s="295" t="s">
        <v>7936</v>
      </c>
      <c r="AH277" s="295" t="s">
        <v>7937</v>
      </c>
      <c r="AI277" s="295">
        <v>9448045919</v>
      </c>
      <c r="AJ277" s="295" t="s">
        <v>3863</v>
      </c>
      <c r="AK277" s="295" t="s">
        <v>3834</v>
      </c>
      <c r="AL277" s="295" t="s">
        <v>1642</v>
      </c>
      <c r="AM277" s="400"/>
      <c r="AN277" s="400"/>
      <c r="AO277" s="400"/>
    </row>
    <row r="278" spans="1:41" ht="120.75" thickBot="1">
      <c r="A278" s="282">
        <v>45</v>
      </c>
      <c r="B278" s="210" t="s">
        <v>6145</v>
      </c>
      <c r="C278" s="394" t="s">
        <v>7938</v>
      </c>
      <c r="D278" s="395" t="s">
        <v>7939</v>
      </c>
      <c r="E278" s="395"/>
      <c r="F278" s="285" t="s">
        <v>45</v>
      </c>
      <c r="G278" s="286" t="s">
        <v>6148</v>
      </c>
      <c r="H278" s="287" t="s">
        <v>6149</v>
      </c>
      <c r="I278" s="282" t="s">
        <v>1655</v>
      </c>
      <c r="J278" s="396">
        <v>4</v>
      </c>
      <c r="K278" s="397" t="s">
        <v>7940</v>
      </c>
      <c r="L278" s="398">
        <v>9535157888</v>
      </c>
      <c r="M278" s="282"/>
      <c r="N278" s="396"/>
      <c r="O278" s="295">
        <v>63.4</v>
      </c>
      <c r="P278" s="295" t="s">
        <v>50</v>
      </c>
      <c r="Q278" s="295" t="s">
        <v>6243</v>
      </c>
      <c r="R278" s="396" t="s">
        <v>51</v>
      </c>
      <c r="S278" s="396" t="s">
        <v>51</v>
      </c>
      <c r="T278" s="396" t="s">
        <v>51</v>
      </c>
      <c r="U278" s="396"/>
      <c r="V278" s="396"/>
      <c r="W278" s="396"/>
      <c r="X278" s="396"/>
      <c r="Y278" s="396"/>
      <c r="Z278" s="288"/>
      <c r="AA278" s="288"/>
      <c r="AB278" s="288"/>
      <c r="AC278" s="396"/>
      <c r="AD278" s="396"/>
      <c r="AE278" s="396" t="s">
        <v>7941</v>
      </c>
      <c r="AF278" s="390">
        <v>35754</v>
      </c>
      <c r="AG278" s="295" t="s">
        <v>7942</v>
      </c>
      <c r="AH278" s="295" t="s">
        <v>7943</v>
      </c>
      <c r="AI278" s="295">
        <v>9740025888</v>
      </c>
      <c r="AJ278" s="295" t="s">
        <v>169</v>
      </c>
      <c r="AK278" s="295" t="s">
        <v>3834</v>
      </c>
      <c r="AL278" s="295" t="s">
        <v>1642</v>
      </c>
      <c r="AM278" s="400"/>
      <c r="AN278" s="400"/>
      <c r="AO278" s="400"/>
    </row>
    <row r="279" spans="1:41" ht="120.75" thickBot="1">
      <c r="A279" s="282">
        <v>20</v>
      </c>
      <c r="B279" s="210" t="s">
        <v>6145</v>
      </c>
      <c r="C279" s="394" t="s">
        <v>7944</v>
      </c>
      <c r="D279" s="395" t="s">
        <v>7945</v>
      </c>
      <c r="E279" s="395"/>
      <c r="F279" s="285" t="s">
        <v>45</v>
      </c>
      <c r="G279" s="286" t="s">
        <v>6148</v>
      </c>
      <c r="H279" s="287" t="s">
        <v>6149</v>
      </c>
      <c r="I279" s="282" t="s">
        <v>1655</v>
      </c>
      <c r="J279" s="396">
        <v>4</v>
      </c>
      <c r="K279" s="397" t="s">
        <v>7946</v>
      </c>
      <c r="L279" s="398">
        <v>8792657012</v>
      </c>
      <c r="M279" s="282"/>
      <c r="N279" s="396"/>
      <c r="O279" s="295">
        <v>72</v>
      </c>
      <c r="P279" s="295" t="s">
        <v>6179</v>
      </c>
      <c r="Q279" s="295" t="s">
        <v>6180</v>
      </c>
      <c r="R279" s="396" t="s">
        <v>51</v>
      </c>
      <c r="S279" s="396" t="s">
        <v>51</v>
      </c>
      <c r="T279" s="396" t="s">
        <v>51</v>
      </c>
      <c r="U279" s="396"/>
      <c r="V279" s="396"/>
      <c r="W279" s="396"/>
      <c r="X279" s="396"/>
      <c r="Y279" s="396"/>
      <c r="Z279" s="288"/>
      <c r="AA279" s="288"/>
      <c r="AB279" s="288"/>
      <c r="AC279" s="396"/>
      <c r="AD279" s="396"/>
      <c r="AE279" s="396" t="s">
        <v>7947</v>
      </c>
      <c r="AF279" s="390">
        <v>36040</v>
      </c>
      <c r="AG279" s="295" t="s">
        <v>7948</v>
      </c>
      <c r="AH279" s="295" t="s">
        <v>7949</v>
      </c>
      <c r="AI279" s="295">
        <v>9448925142</v>
      </c>
      <c r="AJ279" s="295" t="s">
        <v>7525</v>
      </c>
      <c r="AK279" s="295" t="s">
        <v>3834</v>
      </c>
      <c r="AL279" s="295" t="s">
        <v>1642</v>
      </c>
      <c r="AM279" s="400"/>
      <c r="AN279" s="400"/>
      <c r="AO279" s="400"/>
    </row>
    <row r="280" spans="1:41" ht="120.75" thickBot="1">
      <c r="A280" s="282">
        <v>28</v>
      </c>
      <c r="B280" s="210" t="s">
        <v>6145</v>
      </c>
      <c r="C280" s="394" t="s">
        <v>7950</v>
      </c>
      <c r="D280" s="395" t="s">
        <v>7951</v>
      </c>
      <c r="E280" s="395"/>
      <c r="F280" s="285" t="s">
        <v>45</v>
      </c>
      <c r="G280" s="286" t="s">
        <v>6148</v>
      </c>
      <c r="H280" s="287" t="s">
        <v>6149</v>
      </c>
      <c r="I280" s="282" t="s">
        <v>1655</v>
      </c>
      <c r="J280" s="396">
        <v>4</v>
      </c>
      <c r="K280" s="410" t="s">
        <v>7952</v>
      </c>
      <c r="L280" s="398">
        <v>8050929266</v>
      </c>
      <c r="M280" s="282"/>
      <c r="N280" s="396"/>
      <c r="O280" s="295">
        <v>2016</v>
      </c>
      <c r="P280" s="295" t="s">
        <v>7835</v>
      </c>
      <c r="Q280" s="295" t="s">
        <v>6977</v>
      </c>
      <c r="R280" s="396" t="s">
        <v>51</v>
      </c>
      <c r="S280" s="396" t="s">
        <v>51</v>
      </c>
      <c r="T280" s="396" t="s">
        <v>51</v>
      </c>
      <c r="U280" s="396"/>
      <c r="V280" s="396"/>
      <c r="W280" s="396"/>
      <c r="X280" s="396"/>
      <c r="Y280" s="396"/>
      <c r="Z280" s="288"/>
      <c r="AA280" s="288"/>
      <c r="AB280" s="288"/>
      <c r="AC280" s="396"/>
      <c r="AD280" s="396"/>
      <c r="AE280" s="396" t="s">
        <v>7953</v>
      </c>
      <c r="AF280" s="317">
        <v>36184</v>
      </c>
      <c r="AG280" s="295" t="s">
        <v>7954</v>
      </c>
      <c r="AH280" s="295" t="s">
        <v>7955</v>
      </c>
      <c r="AI280" s="295">
        <v>9341231355</v>
      </c>
      <c r="AJ280" s="295" t="s">
        <v>5163</v>
      </c>
      <c r="AK280" s="295" t="s">
        <v>3834</v>
      </c>
      <c r="AL280" s="295" t="s">
        <v>1642</v>
      </c>
      <c r="AM280" s="400"/>
      <c r="AN280" s="400"/>
      <c r="AO280" s="400"/>
    </row>
    <row r="281" spans="1:41" ht="132.75" thickBot="1">
      <c r="A281" s="282">
        <v>27</v>
      </c>
      <c r="B281" s="210" t="s">
        <v>6145</v>
      </c>
      <c r="C281" s="394" t="s">
        <v>7956</v>
      </c>
      <c r="D281" s="395" t="s">
        <v>7957</v>
      </c>
      <c r="E281" s="395"/>
      <c r="F281" s="285" t="s">
        <v>45</v>
      </c>
      <c r="G281" s="286" t="s">
        <v>6148</v>
      </c>
      <c r="H281" s="287" t="s">
        <v>6149</v>
      </c>
      <c r="I281" s="282" t="s">
        <v>1655</v>
      </c>
      <c r="J281" s="396">
        <v>4</v>
      </c>
      <c r="K281" s="410" t="s">
        <v>7958</v>
      </c>
      <c r="L281" s="398">
        <v>8197587330</v>
      </c>
      <c r="M281" s="282"/>
      <c r="N281" s="396"/>
      <c r="O281" s="295">
        <v>71.5</v>
      </c>
      <c r="P281" s="295" t="s">
        <v>1044</v>
      </c>
      <c r="Q281" s="295" t="s">
        <v>6525</v>
      </c>
      <c r="R281" s="396" t="s">
        <v>51</v>
      </c>
      <c r="S281" s="396" t="s">
        <v>51</v>
      </c>
      <c r="T281" s="396" t="s">
        <v>51</v>
      </c>
      <c r="U281" s="396"/>
      <c r="V281" s="396"/>
      <c r="W281" s="396"/>
      <c r="X281" s="396"/>
      <c r="Y281" s="396"/>
      <c r="Z281" s="288"/>
      <c r="AA281" s="288"/>
      <c r="AB281" s="288"/>
      <c r="AC281" s="396"/>
      <c r="AD281" s="396"/>
      <c r="AE281" s="396" t="s">
        <v>7959</v>
      </c>
      <c r="AF281" s="317">
        <v>36167</v>
      </c>
      <c r="AG281" s="295" t="s">
        <v>7960</v>
      </c>
      <c r="AH281" s="295" t="s">
        <v>7961</v>
      </c>
      <c r="AI281" s="295">
        <v>7406693773</v>
      </c>
      <c r="AJ281" s="295" t="s">
        <v>4009</v>
      </c>
      <c r="AK281" s="295" t="s">
        <v>3834</v>
      </c>
      <c r="AL281" s="295" t="s">
        <v>1642</v>
      </c>
      <c r="AM281" s="400"/>
      <c r="AN281" s="400"/>
      <c r="AO281" s="400"/>
    </row>
    <row r="282" spans="1:41" ht="108.75" thickBot="1">
      <c r="A282" s="282">
        <v>42</v>
      </c>
      <c r="B282" s="210" t="s">
        <v>6145</v>
      </c>
      <c r="C282" s="388" t="s">
        <v>7962</v>
      </c>
      <c r="D282" s="387" t="s">
        <v>7963</v>
      </c>
      <c r="E282" s="387"/>
      <c r="F282" s="285" t="s">
        <v>45</v>
      </c>
      <c r="G282" s="286" t="s">
        <v>6148</v>
      </c>
      <c r="H282" s="287" t="s">
        <v>6149</v>
      </c>
      <c r="I282" s="282" t="s">
        <v>1655</v>
      </c>
      <c r="J282" s="396">
        <v>4</v>
      </c>
      <c r="K282" s="410" t="s">
        <v>7964</v>
      </c>
      <c r="L282" s="387">
        <v>8722202222</v>
      </c>
      <c r="M282" s="282"/>
      <c r="N282" s="396"/>
      <c r="O282" s="389">
        <v>56.5</v>
      </c>
      <c r="P282" s="389" t="s">
        <v>6179</v>
      </c>
      <c r="Q282" s="389" t="s">
        <v>6180</v>
      </c>
      <c r="R282" s="396" t="s">
        <v>51</v>
      </c>
      <c r="S282" s="396" t="s">
        <v>51</v>
      </c>
      <c r="T282" s="396" t="s">
        <v>51</v>
      </c>
      <c r="U282" s="396"/>
      <c r="V282" s="396"/>
      <c r="W282" s="396"/>
      <c r="X282" s="396"/>
      <c r="Y282" s="396"/>
      <c r="Z282" s="288"/>
      <c r="AA282" s="288"/>
      <c r="AB282" s="288"/>
      <c r="AC282" s="396"/>
      <c r="AD282" s="396"/>
      <c r="AE282" s="396" t="s">
        <v>7965</v>
      </c>
      <c r="AF282" s="390">
        <v>35347</v>
      </c>
      <c r="AG282" s="389" t="s">
        <v>7966</v>
      </c>
      <c r="AH282" s="389" t="s">
        <v>7967</v>
      </c>
      <c r="AI282" s="389">
        <v>9845709182</v>
      </c>
      <c r="AJ282" s="389" t="s">
        <v>7968</v>
      </c>
      <c r="AK282" s="389" t="s">
        <v>3834</v>
      </c>
      <c r="AL282" s="389" t="s">
        <v>1642</v>
      </c>
      <c r="AM282" s="400"/>
      <c r="AN282" s="400"/>
      <c r="AO282" s="400"/>
    </row>
    <row r="283" spans="1:41" ht="132.75" thickBot="1">
      <c r="A283" s="282">
        <v>6</v>
      </c>
      <c r="B283" s="210" t="s">
        <v>6145</v>
      </c>
      <c r="C283" s="394" t="s">
        <v>7969</v>
      </c>
      <c r="D283" s="395" t="s">
        <v>7970</v>
      </c>
      <c r="E283" s="395"/>
      <c r="F283" s="285" t="s">
        <v>45</v>
      </c>
      <c r="G283" s="286" t="s">
        <v>6148</v>
      </c>
      <c r="H283" s="287" t="s">
        <v>6149</v>
      </c>
      <c r="I283" s="282" t="s">
        <v>1655</v>
      </c>
      <c r="J283" s="396">
        <v>4</v>
      </c>
      <c r="K283" s="397" t="s">
        <v>7971</v>
      </c>
      <c r="L283" s="398"/>
      <c r="M283" s="282"/>
      <c r="N283" s="396"/>
      <c r="O283" s="295">
        <v>64</v>
      </c>
      <c r="P283" s="295" t="s">
        <v>6179</v>
      </c>
      <c r="Q283" s="295" t="s">
        <v>6243</v>
      </c>
      <c r="R283" s="396" t="s">
        <v>51</v>
      </c>
      <c r="S283" s="396" t="s">
        <v>51</v>
      </c>
      <c r="T283" s="396" t="s">
        <v>51</v>
      </c>
      <c r="U283" s="396"/>
      <c r="V283" s="396"/>
      <c r="W283" s="396"/>
      <c r="X283" s="396"/>
      <c r="Y283" s="396"/>
      <c r="Z283" s="288"/>
      <c r="AA283" s="288"/>
      <c r="AB283" s="288"/>
      <c r="AC283" s="396"/>
      <c r="AD283" s="396"/>
      <c r="AE283" s="396" t="s">
        <v>7972</v>
      </c>
      <c r="AF283" s="390">
        <v>35756</v>
      </c>
      <c r="AG283" s="295" t="s">
        <v>7973</v>
      </c>
      <c r="AH283" s="295" t="s">
        <v>7974</v>
      </c>
      <c r="AI283" s="295">
        <v>9864233769</v>
      </c>
      <c r="AJ283" s="295"/>
      <c r="AK283" s="295" t="s">
        <v>3834</v>
      </c>
      <c r="AL283" s="295" t="s">
        <v>1642</v>
      </c>
      <c r="AM283" s="400"/>
      <c r="AN283" s="400"/>
      <c r="AO283" s="400"/>
    </row>
    <row r="284" spans="1:41" ht="96.75" thickBot="1">
      <c r="A284" s="282">
        <v>9</v>
      </c>
      <c r="B284" s="210" t="s">
        <v>6145</v>
      </c>
      <c r="C284" s="394" t="s">
        <v>7975</v>
      </c>
      <c r="D284" s="395" t="s">
        <v>7976</v>
      </c>
      <c r="E284" s="395"/>
      <c r="F284" s="285" t="s">
        <v>45</v>
      </c>
      <c r="G284" s="286" t="s">
        <v>6148</v>
      </c>
      <c r="H284" s="287" t="s">
        <v>6149</v>
      </c>
      <c r="I284" s="282" t="s">
        <v>1655</v>
      </c>
      <c r="J284" s="396">
        <v>4</v>
      </c>
      <c r="K284" s="397" t="s">
        <v>7977</v>
      </c>
      <c r="L284" s="398">
        <v>8095132111</v>
      </c>
      <c r="M284" s="282"/>
      <c r="N284" s="396"/>
      <c r="O284" s="319">
        <v>0.71</v>
      </c>
      <c r="P284" s="295" t="s">
        <v>50</v>
      </c>
      <c r="Q284" s="295" t="s">
        <v>6243</v>
      </c>
      <c r="R284" s="396" t="s">
        <v>51</v>
      </c>
      <c r="S284" s="396" t="s">
        <v>51</v>
      </c>
      <c r="T284" s="396" t="s">
        <v>51</v>
      </c>
      <c r="U284" s="396"/>
      <c r="V284" s="396"/>
      <c r="W284" s="396"/>
      <c r="X284" s="396"/>
      <c r="Y284" s="396"/>
      <c r="Z284" s="288"/>
      <c r="AA284" s="288"/>
      <c r="AB284" s="288"/>
      <c r="AC284" s="396"/>
      <c r="AD284" s="396"/>
      <c r="AE284" s="396" t="s">
        <v>7978</v>
      </c>
      <c r="AF284" s="390">
        <v>36175</v>
      </c>
      <c r="AG284" s="389" t="s">
        <v>7979</v>
      </c>
      <c r="AH284" s="295" t="s">
        <v>7980</v>
      </c>
      <c r="AI284" s="295">
        <v>8884413500</v>
      </c>
      <c r="AJ284" s="295" t="s">
        <v>4030</v>
      </c>
      <c r="AK284" s="295" t="s">
        <v>3911</v>
      </c>
      <c r="AL284" s="295" t="s">
        <v>1642</v>
      </c>
      <c r="AM284" s="400"/>
      <c r="AN284" s="400"/>
      <c r="AO284" s="400"/>
    </row>
    <row r="285" spans="1:41" ht="144.75" thickBot="1">
      <c r="A285" s="282">
        <v>1</v>
      </c>
      <c r="B285" s="210" t="s">
        <v>6145</v>
      </c>
      <c r="C285" s="394" t="s">
        <v>7981</v>
      </c>
      <c r="D285" s="395" t="s">
        <v>7982</v>
      </c>
      <c r="E285" s="395"/>
      <c r="F285" s="285" t="s">
        <v>45</v>
      </c>
      <c r="G285" s="286" t="s">
        <v>6148</v>
      </c>
      <c r="H285" s="287" t="s">
        <v>6149</v>
      </c>
      <c r="I285" s="282" t="s">
        <v>1655</v>
      </c>
      <c r="J285" s="396">
        <v>4</v>
      </c>
      <c r="K285" s="397" t="s">
        <v>7983</v>
      </c>
      <c r="L285" s="398"/>
      <c r="M285" s="282"/>
      <c r="N285" s="396"/>
      <c r="O285" s="295">
        <v>72</v>
      </c>
      <c r="P285" s="295" t="s">
        <v>6179</v>
      </c>
      <c r="Q285" s="295" t="s">
        <v>6180</v>
      </c>
      <c r="R285" s="396" t="s">
        <v>51</v>
      </c>
      <c r="S285" s="396" t="s">
        <v>51</v>
      </c>
      <c r="T285" s="396" t="s">
        <v>51</v>
      </c>
      <c r="U285" s="396"/>
      <c r="V285" s="396"/>
      <c r="W285" s="396"/>
      <c r="X285" s="396"/>
      <c r="Y285" s="396"/>
      <c r="Z285" s="288"/>
      <c r="AA285" s="288"/>
      <c r="AB285" s="288"/>
      <c r="AC285" s="396"/>
      <c r="AD285" s="396"/>
      <c r="AE285" s="396" t="s">
        <v>7984</v>
      </c>
      <c r="AF285" s="390">
        <v>36151</v>
      </c>
      <c r="AG285" s="295" t="s">
        <v>7985</v>
      </c>
      <c r="AH285" s="295" t="s">
        <v>7986</v>
      </c>
      <c r="AI285" s="295">
        <v>9900804308</v>
      </c>
      <c r="AJ285" s="295" t="s">
        <v>7739</v>
      </c>
      <c r="AK285" s="295" t="s">
        <v>3834</v>
      </c>
      <c r="AL285" s="295" t="s">
        <v>1642</v>
      </c>
      <c r="AM285" s="400"/>
      <c r="AN285" s="400"/>
      <c r="AO285" s="400"/>
    </row>
    <row r="286" spans="1:41" ht="108.75" thickBot="1">
      <c r="A286" s="282">
        <v>8</v>
      </c>
      <c r="B286" s="210" t="s">
        <v>6145</v>
      </c>
      <c r="C286" s="394" t="s">
        <v>7987</v>
      </c>
      <c r="D286" s="395" t="s">
        <v>7988</v>
      </c>
      <c r="E286" s="395"/>
      <c r="F286" s="285" t="s">
        <v>45</v>
      </c>
      <c r="G286" s="286" t="s">
        <v>6148</v>
      </c>
      <c r="H286" s="287" t="s">
        <v>6149</v>
      </c>
      <c r="I286" s="282" t="s">
        <v>1655</v>
      </c>
      <c r="J286" s="396">
        <v>4</v>
      </c>
      <c r="K286" s="397" t="s">
        <v>7989</v>
      </c>
      <c r="L286" s="398">
        <v>7407202359</v>
      </c>
      <c r="M286" s="282"/>
      <c r="N286" s="396"/>
      <c r="O286" s="295">
        <v>70</v>
      </c>
      <c r="P286" s="295" t="s">
        <v>7990</v>
      </c>
      <c r="Q286" s="295" t="s">
        <v>7990</v>
      </c>
      <c r="R286" s="396" t="s">
        <v>51</v>
      </c>
      <c r="S286" s="396" t="s">
        <v>51</v>
      </c>
      <c r="T286" s="396" t="s">
        <v>51</v>
      </c>
      <c r="U286" s="396"/>
      <c r="V286" s="396"/>
      <c r="W286" s="396"/>
      <c r="X286" s="396"/>
      <c r="Y286" s="396"/>
      <c r="Z286" s="288"/>
      <c r="AA286" s="288"/>
      <c r="AB286" s="288"/>
      <c r="AC286" s="396"/>
      <c r="AD286" s="396"/>
      <c r="AE286" s="396" t="s">
        <v>7991</v>
      </c>
      <c r="AF286" s="390">
        <v>35723</v>
      </c>
      <c r="AG286" s="295" t="s">
        <v>7992</v>
      </c>
      <c r="AH286" s="295" t="s">
        <v>7993</v>
      </c>
      <c r="AI286" s="295">
        <v>8972839772</v>
      </c>
      <c r="AJ286" s="295" t="s">
        <v>3884</v>
      </c>
      <c r="AK286" s="295" t="s">
        <v>3834</v>
      </c>
      <c r="AL286" s="295" t="s">
        <v>1642</v>
      </c>
      <c r="AM286" s="400"/>
      <c r="AN286" s="400"/>
      <c r="AO286" s="400"/>
    </row>
    <row r="287" spans="1:41" ht="120.75" thickBot="1">
      <c r="A287" s="282">
        <v>41</v>
      </c>
      <c r="B287" s="210" t="s">
        <v>6145</v>
      </c>
      <c r="C287" s="394" t="s">
        <v>7994</v>
      </c>
      <c r="D287" s="395" t="s">
        <v>7995</v>
      </c>
      <c r="E287" s="395"/>
      <c r="F287" s="285" t="s">
        <v>45</v>
      </c>
      <c r="G287" s="286" t="s">
        <v>6148</v>
      </c>
      <c r="H287" s="287" t="s">
        <v>6149</v>
      </c>
      <c r="I287" s="282" t="s">
        <v>1655</v>
      </c>
      <c r="J287" s="396">
        <v>4</v>
      </c>
      <c r="K287" s="397" t="s">
        <v>7996</v>
      </c>
      <c r="L287" s="398"/>
      <c r="M287" s="282"/>
      <c r="N287" s="396"/>
      <c r="O287" s="295">
        <v>75</v>
      </c>
      <c r="P287" s="295" t="s">
        <v>50</v>
      </c>
      <c r="Q287" s="295" t="s">
        <v>6243</v>
      </c>
      <c r="R287" s="396" t="s">
        <v>51</v>
      </c>
      <c r="S287" s="396" t="s">
        <v>51</v>
      </c>
      <c r="T287" s="396" t="s">
        <v>51</v>
      </c>
      <c r="U287" s="396"/>
      <c r="V287" s="396"/>
      <c r="W287" s="396"/>
      <c r="X287" s="396"/>
      <c r="Y287" s="396"/>
      <c r="Z287" s="288"/>
      <c r="AA287" s="288"/>
      <c r="AB287" s="288"/>
      <c r="AC287" s="396"/>
      <c r="AD287" s="396"/>
      <c r="AE287" s="396" t="s">
        <v>7997</v>
      </c>
      <c r="AF287" s="390">
        <v>36033</v>
      </c>
      <c r="AG287" s="295" t="s">
        <v>7998</v>
      </c>
      <c r="AH287" s="295" t="s">
        <v>7999</v>
      </c>
      <c r="AI287" s="295" t="s">
        <v>8000</v>
      </c>
      <c r="AJ287" s="295" t="s">
        <v>8001</v>
      </c>
      <c r="AK287" s="295" t="s">
        <v>3834</v>
      </c>
      <c r="AL287" s="295" t="s">
        <v>1642</v>
      </c>
      <c r="AM287" s="400"/>
      <c r="AN287" s="400"/>
      <c r="AO287" s="400"/>
    </row>
    <row r="288" spans="1:41" ht="168.75" thickBot="1">
      <c r="A288" s="282">
        <v>7</v>
      </c>
      <c r="B288" s="210" t="s">
        <v>6145</v>
      </c>
      <c r="C288" s="394" t="s">
        <v>8002</v>
      </c>
      <c r="D288" s="395" t="s">
        <v>8003</v>
      </c>
      <c r="E288" s="395"/>
      <c r="F288" s="285" t="s">
        <v>45</v>
      </c>
      <c r="G288" s="286" t="s">
        <v>6148</v>
      </c>
      <c r="H288" s="287" t="s">
        <v>6149</v>
      </c>
      <c r="I288" s="282" t="s">
        <v>1655</v>
      </c>
      <c r="J288" s="396">
        <v>4</v>
      </c>
      <c r="K288" s="397" t="s">
        <v>8004</v>
      </c>
      <c r="L288" s="398"/>
      <c r="M288" s="282"/>
      <c r="N288" s="396"/>
      <c r="O288" s="319">
        <v>0.64</v>
      </c>
      <c r="P288" s="295" t="s">
        <v>6179</v>
      </c>
      <c r="Q288" s="295" t="s">
        <v>6180</v>
      </c>
      <c r="R288" s="396" t="s">
        <v>51</v>
      </c>
      <c r="S288" s="396" t="s">
        <v>51</v>
      </c>
      <c r="T288" s="396" t="s">
        <v>51</v>
      </c>
      <c r="U288" s="396"/>
      <c r="V288" s="396"/>
      <c r="W288" s="396"/>
      <c r="X288" s="396"/>
      <c r="Y288" s="396"/>
      <c r="Z288" s="288"/>
      <c r="AA288" s="288"/>
      <c r="AB288" s="288"/>
      <c r="AC288" s="396"/>
      <c r="AD288" s="396"/>
      <c r="AE288" s="396" t="s">
        <v>8005</v>
      </c>
      <c r="AF288" s="390">
        <v>35945</v>
      </c>
      <c r="AG288" s="295" t="s">
        <v>8006</v>
      </c>
      <c r="AH288" s="295" t="s">
        <v>8007</v>
      </c>
      <c r="AI288" s="295">
        <v>9243110025</v>
      </c>
      <c r="AJ288" s="295" t="s">
        <v>3939</v>
      </c>
      <c r="AK288" s="295" t="s">
        <v>3834</v>
      </c>
      <c r="AL288" s="295" t="s">
        <v>1642</v>
      </c>
      <c r="AM288" s="400"/>
      <c r="AN288" s="400"/>
      <c r="AO288" s="400"/>
    </row>
    <row r="289" spans="1:41" ht="108.75" thickBot="1">
      <c r="A289" s="282">
        <v>26</v>
      </c>
      <c r="B289" s="210" t="s">
        <v>6145</v>
      </c>
      <c r="C289" s="394" t="s">
        <v>8008</v>
      </c>
      <c r="D289" s="395" t="s">
        <v>8009</v>
      </c>
      <c r="E289" s="395"/>
      <c r="F289" s="285" t="s">
        <v>45</v>
      </c>
      <c r="G289" s="286" t="s">
        <v>6148</v>
      </c>
      <c r="H289" s="287" t="s">
        <v>6149</v>
      </c>
      <c r="I289" s="282" t="s">
        <v>1655</v>
      </c>
      <c r="J289" s="396">
        <v>4</v>
      </c>
      <c r="K289" s="410"/>
      <c r="L289" s="398">
        <v>8670387311</v>
      </c>
      <c r="M289" s="282"/>
      <c r="N289" s="396"/>
      <c r="O289" s="295">
        <v>2015</v>
      </c>
      <c r="P289" s="295" t="s">
        <v>8010</v>
      </c>
      <c r="Q289" s="295" t="s">
        <v>8011</v>
      </c>
      <c r="R289" s="396" t="s">
        <v>51</v>
      </c>
      <c r="S289" s="396" t="s">
        <v>51</v>
      </c>
      <c r="T289" s="396" t="s">
        <v>51</v>
      </c>
      <c r="U289" s="396"/>
      <c r="V289" s="396"/>
      <c r="W289" s="396"/>
      <c r="X289" s="396"/>
      <c r="Y289" s="396"/>
      <c r="Z289" s="288"/>
      <c r="AA289" s="288"/>
      <c r="AB289" s="288"/>
      <c r="AC289" s="396"/>
      <c r="AD289" s="396"/>
      <c r="AE289" s="396" t="s">
        <v>8012</v>
      </c>
      <c r="AF289" s="317">
        <v>35439</v>
      </c>
      <c r="AG289" s="295" t="s">
        <v>8013</v>
      </c>
      <c r="AH289" s="295" t="s">
        <v>8014</v>
      </c>
      <c r="AI289" s="295">
        <v>7866047122</v>
      </c>
      <c r="AJ289" s="295" t="s">
        <v>3833</v>
      </c>
      <c r="AK289" s="295" t="s">
        <v>3834</v>
      </c>
      <c r="AL289" s="295" t="s">
        <v>1642</v>
      </c>
      <c r="AM289" s="400"/>
      <c r="AN289" s="400"/>
      <c r="AO289" s="400"/>
    </row>
    <row r="290" spans="1:41" ht="144.75" thickBot="1">
      <c r="A290" s="282">
        <v>19</v>
      </c>
      <c r="B290" s="210" t="s">
        <v>6145</v>
      </c>
      <c r="C290" s="394" t="s">
        <v>8015</v>
      </c>
      <c r="D290" s="395" t="s">
        <v>8016</v>
      </c>
      <c r="E290" s="395"/>
      <c r="F290" s="285" t="s">
        <v>45</v>
      </c>
      <c r="G290" s="286" t="s">
        <v>6148</v>
      </c>
      <c r="H290" s="287" t="s">
        <v>6149</v>
      </c>
      <c r="I290" s="282" t="s">
        <v>1655</v>
      </c>
      <c r="J290" s="396">
        <v>4</v>
      </c>
      <c r="K290" s="397" t="s">
        <v>8017</v>
      </c>
      <c r="L290" s="398"/>
      <c r="M290" s="282"/>
      <c r="N290" s="396"/>
      <c r="O290" s="295">
        <v>59</v>
      </c>
      <c r="P290" s="295" t="s">
        <v>6179</v>
      </c>
      <c r="Q290" s="295" t="s">
        <v>6180</v>
      </c>
      <c r="R290" s="396" t="s">
        <v>51</v>
      </c>
      <c r="S290" s="396" t="s">
        <v>51</v>
      </c>
      <c r="T290" s="396" t="s">
        <v>51</v>
      </c>
      <c r="U290" s="396"/>
      <c r="V290" s="396"/>
      <c r="W290" s="396"/>
      <c r="X290" s="396"/>
      <c r="Y290" s="396"/>
      <c r="Z290" s="288"/>
      <c r="AA290" s="288"/>
      <c r="AB290" s="288"/>
      <c r="AC290" s="396"/>
      <c r="AD290" s="396"/>
      <c r="AE290" s="396" t="s">
        <v>8018</v>
      </c>
      <c r="AF290" s="390">
        <v>35817</v>
      </c>
      <c r="AG290" s="295" t="s">
        <v>8019</v>
      </c>
      <c r="AH290" s="295" t="s">
        <v>8020</v>
      </c>
      <c r="AI290" s="295">
        <v>9448062692</v>
      </c>
      <c r="AJ290" s="295" t="s">
        <v>3939</v>
      </c>
      <c r="AK290" s="295" t="s">
        <v>3834</v>
      </c>
      <c r="AL290" s="295" t="s">
        <v>1642</v>
      </c>
      <c r="AM290" s="400"/>
      <c r="AN290" s="400"/>
      <c r="AO290" s="400"/>
    </row>
    <row r="291" spans="1:41" ht="168.75" thickBot="1">
      <c r="A291" s="282">
        <v>77</v>
      </c>
      <c r="B291" s="210" t="s">
        <v>6145</v>
      </c>
      <c r="C291" s="394" t="s">
        <v>8021</v>
      </c>
      <c r="D291" s="395" t="s">
        <v>8022</v>
      </c>
      <c r="E291" s="395"/>
      <c r="F291" s="285" t="s">
        <v>1633</v>
      </c>
      <c r="G291" s="286" t="s">
        <v>6465</v>
      </c>
      <c r="H291" s="287" t="s">
        <v>6466</v>
      </c>
      <c r="I291" s="282" t="s">
        <v>1655</v>
      </c>
      <c r="J291" s="396">
        <v>4</v>
      </c>
      <c r="K291" s="397" t="s">
        <v>8023</v>
      </c>
      <c r="L291" s="398">
        <v>9701846488</v>
      </c>
      <c r="M291" s="282"/>
      <c r="N291" s="396"/>
      <c r="O291" s="295">
        <v>81</v>
      </c>
      <c r="P291" s="396"/>
      <c r="Q291" s="295" t="s">
        <v>6243</v>
      </c>
      <c r="R291" s="396" t="s">
        <v>51</v>
      </c>
      <c r="S291" s="396" t="s">
        <v>51</v>
      </c>
      <c r="T291" s="396" t="s">
        <v>51</v>
      </c>
      <c r="U291" s="396"/>
      <c r="V291" s="396"/>
      <c r="W291" s="396"/>
      <c r="X291" s="396"/>
      <c r="Y291" s="396"/>
      <c r="Z291" s="288"/>
      <c r="AA291" s="288"/>
      <c r="AB291" s="288"/>
      <c r="AC291" s="396"/>
      <c r="AD291" s="396"/>
      <c r="AE291" s="396" t="s">
        <v>8024</v>
      </c>
      <c r="AF291" s="390">
        <v>36465</v>
      </c>
      <c r="AG291" s="295" t="s">
        <v>8025</v>
      </c>
      <c r="AH291" s="295" t="s">
        <v>8026</v>
      </c>
      <c r="AI291" s="295">
        <v>9502727119</v>
      </c>
      <c r="AJ291" s="295" t="s">
        <v>8027</v>
      </c>
      <c r="AK291" s="295" t="s">
        <v>3834</v>
      </c>
      <c r="AL291" s="295" t="s">
        <v>1642</v>
      </c>
      <c r="AM291" s="400"/>
      <c r="AN291" s="400"/>
      <c r="AO291" s="400"/>
    </row>
    <row r="292" spans="1:41" ht="120.75" thickBot="1">
      <c r="A292" s="282">
        <v>90</v>
      </c>
      <c r="B292" s="210" t="s">
        <v>6145</v>
      </c>
      <c r="C292" s="394" t="s">
        <v>8028</v>
      </c>
      <c r="D292" s="395" t="s">
        <v>8029</v>
      </c>
      <c r="E292" s="395"/>
      <c r="F292" s="285" t="s">
        <v>1633</v>
      </c>
      <c r="G292" s="286" t="s">
        <v>6465</v>
      </c>
      <c r="H292" s="287" t="s">
        <v>6466</v>
      </c>
      <c r="I292" s="282" t="s">
        <v>1655</v>
      </c>
      <c r="J292" s="396">
        <v>4</v>
      </c>
      <c r="K292" s="397" t="s">
        <v>8030</v>
      </c>
      <c r="L292" s="398">
        <v>8861811999</v>
      </c>
      <c r="M292" s="282"/>
      <c r="N292" s="396"/>
      <c r="O292" s="295">
        <v>47.6</v>
      </c>
      <c r="P292" s="396"/>
      <c r="Q292" s="295" t="s">
        <v>1287</v>
      </c>
      <c r="R292" s="396" t="s">
        <v>51</v>
      </c>
      <c r="S292" s="396" t="s">
        <v>51</v>
      </c>
      <c r="T292" s="396" t="s">
        <v>51</v>
      </c>
      <c r="U292" s="396"/>
      <c r="V292" s="396"/>
      <c r="W292" s="396"/>
      <c r="X292" s="396"/>
      <c r="Y292" s="396"/>
      <c r="Z292" s="288"/>
      <c r="AA292" s="288"/>
      <c r="AB292" s="288"/>
      <c r="AC292" s="396"/>
      <c r="AD292" s="396"/>
      <c r="AE292" s="396" t="s">
        <v>8031</v>
      </c>
      <c r="AF292" s="390">
        <v>34731</v>
      </c>
      <c r="AG292" s="295" t="s">
        <v>8032</v>
      </c>
      <c r="AH292" s="295" t="s">
        <v>8033</v>
      </c>
      <c r="AI292" s="295">
        <v>9902333221</v>
      </c>
      <c r="AJ292" s="295"/>
      <c r="AK292" s="295" t="s">
        <v>3834</v>
      </c>
      <c r="AL292" s="295" t="s">
        <v>1642</v>
      </c>
      <c r="AM292" s="400"/>
      <c r="AN292" s="400"/>
      <c r="AO292" s="400"/>
    </row>
    <row r="293" spans="1:41" ht="180.75" thickBot="1">
      <c r="A293" s="282">
        <v>70</v>
      </c>
      <c r="B293" s="210" t="s">
        <v>6145</v>
      </c>
      <c r="C293" s="394" t="s">
        <v>8034</v>
      </c>
      <c r="D293" s="395" t="s">
        <v>8035</v>
      </c>
      <c r="E293" s="395"/>
      <c r="F293" s="285" t="s">
        <v>1633</v>
      </c>
      <c r="G293" s="286" t="s">
        <v>6465</v>
      </c>
      <c r="H293" s="287" t="s">
        <v>6466</v>
      </c>
      <c r="I293" s="282" t="s">
        <v>1655</v>
      </c>
      <c r="J293" s="396">
        <v>4</v>
      </c>
      <c r="K293" s="397" t="s">
        <v>8036</v>
      </c>
      <c r="L293" s="398">
        <v>8496876611</v>
      </c>
      <c r="M293" s="282"/>
      <c r="N293" s="396"/>
      <c r="O293" s="295">
        <v>74</v>
      </c>
      <c r="P293" s="396"/>
      <c r="Q293" s="295" t="s">
        <v>6180</v>
      </c>
      <c r="R293" s="396" t="s">
        <v>51</v>
      </c>
      <c r="S293" s="396" t="s">
        <v>51</v>
      </c>
      <c r="T293" s="396" t="s">
        <v>51</v>
      </c>
      <c r="U293" s="396"/>
      <c r="V293" s="396"/>
      <c r="W293" s="396"/>
      <c r="X293" s="396"/>
      <c r="Y293" s="396"/>
      <c r="Z293" s="288"/>
      <c r="AA293" s="288"/>
      <c r="AB293" s="288"/>
      <c r="AC293" s="396"/>
      <c r="AD293" s="396"/>
      <c r="AE293" s="396" t="s">
        <v>8037</v>
      </c>
      <c r="AF293" s="390">
        <v>35886</v>
      </c>
      <c r="AG293" s="295" t="s">
        <v>8038</v>
      </c>
      <c r="AH293" s="295" t="s">
        <v>8039</v>
      </c>
      <c r="AI293" s="295">
        <v>9886546283</v>
      </c>
      <c r="AJ293" s="295" t="s">
        <v>3939</v>
      </c>
      <c r="AK293" s="295" t="s">
        <v>3834</v>
      </c>
      <c r="AL293" s="295" t="s">
        <v>1642</v>
      </c>
      <c r="AM293" s="400"/>
      <c r="AN293" s="400"/>
      <c r="AO293" s="400"/>
    </row>
    <row r="294" spans="1:41" ht="180.75" thickBot="1">
      <c r="A294" s="282">
        <v>69</v>
      </c>
      <c r="B294" s="210" t="s">
        <v>6145</v>
      </c>
      <c r="C294" s="394" t="s">
        <v>8040</v>
      </c>
      <c r="D294" s="395" t="s">
        <v>8041</v>
      </c>
      <c r="E294" s="395"/>
      <c r="F294" s="285" t="s">
        <v>1633</v>
      </c>
      <c r="G294" s="286" t="s">
        <v>6465</v>
      </c>
      <c r="H294" s="287" t="s">
        <v>6466</v>
      </c>
      <c r="I294" s="282" t="s">
        <v>1655</v>
      </c>
      <c r="J294" s="396">
        <v>4</v>
      </c>
      <c r="K294" s="397" t="s">
        <v>8042</v>
      </c>
      <c r="L294" s="398">
        <v>9164765487</v>
      </c>
      <c r="M294" s="282"/>
      <c r="N294" s="396"/>
      <c r="O294" s="295">
        <v>66</v>
      </c>
      <c r="P294" s="396"/>
      <c r="Q294" s="295" t="s">
        <v>6180</v>
      </c>
      <c r="R294" s="396" t="s">
        <v>51</v>
      </c>
      <c r="S294" s="396" t="s">
        <v>51</v>
      </c>
      <c r="T294" s="396" t="s">
        <v>51</v>
      </c>
      <c r="U294" s="396"/>
      <c r="V294" s="396"/>
      <c r="W294" s="396"/>
      <c r="X294" s="396"/>
      <c r="Y294" s="396"/>
      <c r="Z294" s="288"/>
      <c r="AA294" s="288"/>
      <c r="AB294" s="288"/>
      <c r="AC294" s="396"/>
      <c r="AD294" s="396"/>
      <c r="AE294" s="396" t="s">
        <v>8043</v>
      </c>
      <c r="AF294" s="390">
        <v>35969</v>
      </c>
      <c r="AG294" s="295" t="s">
        <v>8044</v>
      </c>
      <c r="AH294" s="295" t="s">
        <v>8045</v>
      </c>
      <c r="AI294" s="295">
        <v>9845265487</v>
      </c>
      <c r="AJ294" s="295" t="s">
        <v>5273</v>
      </c>
      <c r="AK294" s="295" t="s">
        <v>3834</v>
      </c>
      <c r="AL294" s="295" t="s">
        <v>1642</v>
      </c>
      <c r="AM294" s="400"/>
      <c r="AN294" s="400"/>
      <c r="AO294" s="400"/>
    </row>
    <row r="295" spans="1:41" ht="144.75" thickBot="1">
      <c r="A295" s="282">
        <v>68</v>
      </c>
      <c r="B295" s="210" t="s">
        <v>6145</v>
      </c>
      <c r="C295" s="394" t="s">
        <v>8046</v>
      </c>
      <c r="D295" s="395" t="s">
        <v>8047</v>
      </c>
      <c r="E295" s="395"/>
      <c r="F295" s="285" t="s">
        <v>1633</v>
      </c>
      <c r="G295" s="286" t="s">
        <v>6465</v>
      </c>
      <c r="H295" s="287" t="s">
        <v>6466</v>
      </c>
      <c r="I295" s="282" t="s">
        <v>1655</v>
      </c>
      <c r="J295" s="396">
        <v>4</v>
      </c>
      <c r="K295" s="397" t="s">
        <v>8048</v>
      </c>
      <c r="L295" s="398">
        <v>8050134789</v>
      </c>
      <c r="M295" s="282"/>
      <c r="N295" s="396"/>
      <c r="O295" s="295">
        <v>68</v>
      </c>
      <c r="P295" s="396"/>
      <c r="Q295" s="295" t="s">
        <v>6180</v>
      </c>
      <c r="R295" s="396" t="s">
        <v>51</v>
      </c>
      <c r="S295" s="396" t="s">
        <v>51</v>
      </c>
      <c r="T295" s="396" t="s">
        <v>51</v>
      </c>
      <c r="U295" s="396"/>
      <c r="V295" s="396"/>
      <c r="W295" s="396"/>
      <c r="X295" s="396"/>
      <c r="Y295" s="396"/>
      <c r="Z295" s="288"/>
      <c r="AA295" s="288"/>
      <c r="AB295" s="288"/>
      <c r="AC295" s="396"/>
      <c r="AD295" s="396"/>
      <c r="AE295" s="396" t="s">
        <v>8049</v>
      </c>
      <c r="AF295" s="390">
        <v>35995</v>
      </c>
      <c r="AG295" s="295" t="s">
        <v>8050</v>
      </c>
      <c r="AH295" s="295" t="s">
        <v>8051</v>
      </c>
      <c r="AI295" s="295">
        <v>9886634559</v>
      </c>
      <c r="AJ295" s="295" t="s">
        <v>4076</v>
      </c>
      <c r="AK295" s="295" t="s">
        <v>3834</v>
      </c>
      <c r="AL295" s="295" t="s">
        <v>1642</v>
      </c>
      <c r="AM295" s="400"/>
      <c r="AN295" s="400"/>
      <c r="AO295" s="400"/>
    </row>
    <row r="296" spans="1:41" ht="120.75" thickBot="1">
      <c r="A296" s="282">
        <v>71</v>
      </c>
      <c r="B296" s="210" t="s">
        <v>6145</v>
      </c>
      <c r="C296" s="394" t="s">
        <v>8052</v>
      </c>
      <c r="D296" s="395" t="s">
        <v>8053</v>
      </c>
      <c r="E296" s="395"/>
      <c r="F296" s="285" t="s">
        <v>1633</v>
      </c>
      <c r="G296" s="286" t="s">
        <v>6465</v>
      </c>
      <c r="H296" s="287" t="s">
        <v>6466</v>
      </c>
      <c r="I296" s="282" t="s">
        <v>1655</v>
      </c>
      <c r="J296" s="396">
        <v>4</v>
      </c>
      <c r="K296" s="397" t="s">
        <v>8054</v>
      </c>
      <c r="L296" s="398"/>
      <c r="M296" s="282"/>
      <c r="N296" s="396"/>
      <c r="O296" s="295">
        <v>65</v>
      </c>
      <c r="P296" s="396"/>
      <c r="Q296" s="295" t="s">
        <v>6180</v>
      </c>
      <c r="R296" s="396" t="s">
        <v>51</v>
      </c>
      <c r="S296" s="396" t="s">
        <v>51</v>
      </c>
      <c r="T296" s="396" t="s">
        <v>51</v>
      </c>
      <c r="U296" s="396"/>
      <c r="V296" s="396"/>
      <c r="W296" s="396"/>
      <c r="X296" s="396"/>
      <c r="Y296" s="396"/>
      <c r="Z296" s="288"/>
      <c r="AA296" s="288"/>
      <c r="AB296" s="288"/>
      <c r="AC296" s="396"/>
      <c r="AD296" s="396"/>
      <c r="AE296" s="396" t="s">
        <v>8055</v>
      </c>
      <c r="AF296" s="390">
        <v>35858</v>
      </c>
      <c r="AG296" s="295" t="s">
        <v>8056</v>
      </c>
      <c r="AH296" s="295" t="s">
        <v>8057</v>
      </c>
      <c r="AI296" s="295">
        <v>7795814399</v>
      </c>
      <c r="AJ296" s="295" t="s">
        <v>8058</v>
      </c>
      <c r="AK296" s="295" t="s">
        <v>3834</v>
      </c>
      <c r="AL296" s="295" t="s">
        <v>1642</v>
      </c>
      <c r="AM296" s="400"/>
      <c r="AN296" s="400"/>
      <c r="AO296" s="400"/>
    </row>
    <row r="297" spans="1:41" ht="144.75" thickBot="1">
      <c r="A297" s="282">
        <v>26</v>
      </c>
      <c r="B297" s="210" t="s">
        <v>6145</v>
      </c>
      <c r="C297" s="394" t="s">
        <v>8059</v>
      </c>
      <c r="D297" s="395" t="s">
        <v>8060</v>
      </c>
      <c r="E297" s="395"/>
      <c r="F297" s="285" t="s">
        <v>1633</v>
      </c>
      <c r="G297" s="286" t="s">
        <v>6465</v>
      </c>
      <c r="H297" s="287" t="s">
        <v>6466</v>
      </c>
      <c r="I297" s="282" t="s">
        <v>1655</v>
      </c>
      <c r="J297" s="396">
        <v>4</v>
      </c>
      <c r="K297" s="397" t="s">
        <v>8061</v>
      </c>
      <c r="L297" s="398">
        <v>7022672410</v>
      </c>
      <c r="M297" s="282"/>
      <c r="N297" s="396"/>
      <c r="O297" s="295">
        <v>66</v>
      </c>
      <c r="P297" s="396"/>
      <c r="Q297" s="295" t="s">
        <v>6180</v>
      </c>
      <c r="R297" s="396" t="s">
        <v>51</v>
      </c>
      <c r="S297" s="396" t="s">
        <v>51</v>
      </c>
      <c r="T297" s="396" t="s">
        <v>51</v>
      </c>
      <c r="U297" s="396"/>
      <c r="V297" s="396"/>
      <c r="W297" s="396"/>
      <c r="X297" s="396"/>
      <c r="Y297" s="396"/>
      <c r="Z297" s="288"/>
      <c r="AA297" s="288"/>
      <c r="AB297" s="288"/>
      <c r="AC297" s="396"/>
      <c r="AD297" s="396"/>
      <c r="AE297" s="396" t="s">
        <v>8062</v>
      </c>
      <c r="AF297" s="390">
        <v>35708</v>
      </c>
      <c r="AG297" s="295" t="s">
        <v>8063</v>
      </c>
      <c r="AH297" s="295" t="s">
        <v>8064</v>
      </c>
      <c r="AI297" s="295">
        <v>9448321479</v>
      </c>
      <c r="AJ297" s="295" t="s">
        <v>8065</v>
      </c>
      <c r="AK297" s="295" t="s">
        <v>3834</v>
      </c>
      <c r="AL297" s="295" t="s">
        <v>1642</v>
      </c>
      <c r="AM297" s="400"/>
      <c r="AN297" s="400"/>
      <c r="AO297" s="400"/>
    </row>
    <row r="298" spans="1:41" ht="168.75" thickBot="1">
      <c r="A298" s="282">
        <v>67</v>
      </c>
      <c r="B298" s="210" t="s">
        <v>6145</v>
      </c>
      <c r="C298" s="394" t="s">
        <v>8066</v>
      </c>
      <c r="D298" s="395" t="s">
        <v>8067</v>
      </c>
      <c r="E298" s="395"/>
      <c r="F298" s="285" t="s">
        <v>1633</v>
      </c>
      <c r="G298" s="286" t="s">
        <v>6465</v>
      </c>
      <c r="H298" s="287" t="s">
        <v>6466</v>
      </c>
      <c r="I298" s="282" t="s">
        <v>1655</v>
      </c>
      <c r="J298" s="396">
        <v>4</v>
      </c>
      <c r="K298" s="397" t="s">
        <v>8068</v>
      </c>
      <c r="L298" s="398">
        <v>8904540545</v>
      </c>
      <c r="M298" s="282"/>
      <c r="N298" s="396"/>
      <c r="O298" s="295">
        <v>77</v>
      </c>
      <c r="P298" s="396"/>
      <c r="Q298" s="295" t="s">
        <v>6180</v>
      </c>
      <c r="R298" s="396" t="s">
        <v>51</v>
      </c>
      <c r="S298" s="396" t="s">
        <v>51</v>
      </c>
      <c r="T298" s="396" t="s">
        <v>51</v>
      </c>
      <c r="U298" s="396"/>
      <c r="V298" s="396"/>
      <c r="W298" s="396"/>
      <c r="X298" s="396"/>
      <c r="Y298" s="396"/>
      <c r="Z298" s="288"/>
      <c r="AA298" s="288"/>
      <c r="AB298" s="288"/>
      <c r="AC298" s="396"/>
      <c r="AD298" s="396"/>
      <c r="AE298" s="396" t="s">
        <v>8069</v>
      </c>
      <c r="AF298" s="390">
        <v>35993</v>
      </c>
      <c r="AG298" s="295" t="s">
        <v>8070</v>
      </c>
      <c r="AH298" s="295" t="s">
        <v>8071</v>
      </c>
      <c r="AI298" s="295">
        <v>9880294695</v>
      </c>
      <c r="AJ298" s="295" t="s">
        <v>8072</v>
      </c>
      <c r="AK298" s="295" t="s">
        <v>3912</v>
      </c>
      <c r="AL298" s="295" t="s">
        <v>1642</v>
      </c>
      <c r="AM298" s="400"/>
      <c r="AN298" s="400"/>
      <c r="AO298" s="400"/>
    </row>
    <row r="299" spans="1:41" ht="86.25" thickBot="1">
      <c r="A299" s="282">
        <v>96</v>
      </c>
      <c r="B299" s="210" t="s">
        <v>6145</v>
      </c>
      <c r="C299" s="394" t="s">
        <v>8073</v>
      </c>
      <c r="D299" s="395" t="s">
        <v>8074</v>
      </c>
      <c r="E299" s="395"/>
      <c r="F299" s="285" t="s">
        <v>1633</v>
      </c>
      <c r="G299" s="286" t="s">
        <v>6465</v>
      </c>
      <c r="H299" s="287" t="s">
        <v>6466</v>
      </c>
      <c r="I299" s="282" t="s">
        <v>1655</v>
      </c>
      <c r="J299" s="396">
        <v>4</v>
      </c>
      <c r="K299" s="410" t="s">
        <v>8075</v>
      </c>
      <c r="L299" s="398"/>
      <c r="M299" s="282"/>
      <c r="N299" s="396"/>
      <c r="O299" s="295">
        <v>78.8</v>
      </c>
      <c r="P299" s="396"/>
      <c r="Q299" s="295" t="s">
        <v>50</v>
      </c>
      <c r="R299" s="396" t="s">
        <v>51</v>
      </c>
      <c r="S299" s="396" t="s">
        <v>51</v>
      </c>
      <c r="T299" s="396" t="s">
        <v>51</v>
      </c>
      <c r="U299" s="396"/>
      <c r="V299" s="396"/>
      <c r="W299" s="396"/>
      <c r="X299" s="396"/>
      <c r="Y299" s="396"/>
      <c r="Z299" s="288"/>
      <c r="AA299" s="288"/>
      <c r="AB299" s="288"/>
      <c r="AC299" s="396"/>
      <c r="AD299" s="396"/>
      <c r="AE299" s="396" t="s">
        <v>8076</v>
      </c>
      <c r="AF299" s="317">
        <v>35924</v>
      </c>
      <c r="AG299" s="295" t="s">
        <v>8077</v>
      </c>
      <c r="AH299" s="295" t="s">
        <v>8078</v>
      </c>
      <c r="AI299" s="295"/>
      <c r="AJ299" s="295" t="s">
        <v>6900</v>
      </c>
      <c r="AK299" s="295" t="s">
        <v>3834</v>
      </c>
      <c r="AL299" s="295" t="s">
        <v>5475</v>
      </c>
      <c r="AM299" s="400"/>
      <c r="AN299" s="400"/>
      <c r="AO299" s="400"/>
    </row>
    <row r="300" spans="1:41" ht="96.75" thickBot="1">
      <c r="A300" s="347">
        <v>51</v>
      </c>
      <c r="B300" s="210" t="s">
        <v>6145</v>
      </c>
      <c r="C300" s="411" t="s">
        <v>8079</v>
      </c>
      <c r="D300" s="412" t="s">
        <v>8080</v>
      </c>
      <c r="E300" s="412"/>
      <c r="F300" s="285" t="s">
        <v>1633</v>
      </c>
      <c r="G300" s="286" t="s">
        <v>6465</v>
      </c>
      <c r="H300" s="287" t="s">
        <v>6466</v>
      </c>
      <c r="I300" s="403" t="s">
        <v>1655</v>
      </c>
      <c r="J300" s="404">
        <v>4</v>
      </c>
      <c r="K300" s="413" t="s">
        <v>8081</v>
      </c>
      <c r="L300" s="412"/>
      <c r="M300" s="403"/>
      <c r="N300" s="404"/>
      <c r="O300" s="414">
        <v>65</v>
      </c>
      <c r="P300" s="404"/>
      <c r="Q300" s="414" t="s">
        <v>50</v>
      </c>
      <c r="R300" s="404" t="s">
        <v>51</v>
      </c>
      <c r="S300" s="404" t="s">
        <v>51</v>
      </c>
      <c r="T300" s="404" t="s">
        <v>51</v>
      </c>
      <c r="U300" s="404"/>
      <c r="V300" s="404"/>
      <c r="W300" s="404"/>
      <c r="X300" s="404"/>
      <c r="Y300" s="404"/>
      <c r="Z300" s="350"/>
      <c r="AA300" s="350"/>
      <c r="AB300" s="350"/>
      <c r="AC300" s="404"/>
      <c r="AD300" s="404"/>
      <c r="AE300" s="404" t="s">
        <v>8082</v>
      </c>
      <c r="AF300" s="407">
        <v>35794</v>
      </c>
      <c r="AG300" s="414" t="s">
        <v>8083</v>
      </c>
      <c r="AH300" s="414" t="s">
        <v>8084</v>
      </c>
      <c r="AI300" s="414">
        <v>9739403125</v>
      </c>
      <c r="AJ300" s="414" t="s">
        <v>6900</v>
      </c>
      <c r="AK300" s="414" t="s">
        <v>3834</v>
      </c>
      <c r="AL300" s="414" t="s">
        <v>8085</v>
      </c>
      <c r="AM300" s="408"/>
      <c r="AN300" s="408"/>
      <c r="AO300" s="409"/>
    </row>
    <row r="301" spans="1:41" ht="144.75" thickBot="1">
      <c r="A301" s="282">
        <v>19</v>
      </c>
      <c r="B301" s="210" t="s">
        <v>6145</v>
      </c>
      <c r="C301" s="394" t="s">
        <v>8086</v>
      </c>
      <c r="D301" s="395" t="s">
        <v>8087</v>
      </c>
      <c r="E301" s="395"/>
      <c r="F301" s="285" t="s">
        <v>1633</v>
      </c>
      <c r="G301" s="286" t="s">
        <v>6465</v>
      </c>
      <c r="H301" s="287" t="s">
        <v>6466</v>
      </c>
      <c r="I301" s="282" t="s">
        <v>1655</v>
      </c>
      <c r="J301" s="396">
        <v>4</v>
      </c>
      <c r="K301" s="397" t="s">
        <v>8088</v>
      </c>
      <c r="L301" s="398">
        <v>9986336397</v>
      </c>
      <c r="M301" s="282"/>
      <c r="N301" s="396"/>
      <c r="O301" s="295">
        <v>58</v>
      </c>
      <c r="P301" s="396"/>
      <c r="Q301" s="295" t="s">
        <v>6243</v>
      </c>
      <c r="R301" s="396" t="s">
        <v>51</v>
      </c>
      <c r="S301" s="396" t="s">
        <v>51</v>
      </c>
      <c r="T301" s="396" t="s">
        <v>51</v>
      </c>
      <c r="U301" s="396"/>
      <c r="V301" s="396"/>
      <c r="W301" s="396"/>
      <c r="X301" s="396"/>
      <c r="Y301" s="396"/>
      <c r="Z301" s="288"/>
      <c r="AA301" s="288"/>
      <c r="AB301" s="288"/>
      <c r="AC301" s="396"/>
      <c r="AD301" s="396"/>
      <c r="AE301" s="396" t="s">
        <v>8089</v>
      </c>
      <c r="AF301" s="390">
        <v>35484</v>
      </c>
      <c r="AG301" s="295" t="s">
        <v>8090</v>
      </c>
      <c r="AH301" s="295" t="s">
        <v>8091</v>
      </c>
      <c r="AI301" s="295">
        <v>9739726325</v>
      </c>
      <c r="AJ301" s="295" t="s">
        <v>4592</v>
      </c>
      <c r="AK301" s="295" t="s">
        <v>3834</v>
      </c>
      <c r="AL301" s="295" t="s">
        <v>1642</v>
      </c>
      <c r="AM301" s="400"/>
      <c r="AN301" s="400"/>
      <c r="AO301" s="400"/>
    </row>
    <row r="302" spans="1:41" ht="120.75" thickBot="1">
      <c r="A302" s="282">
        <v>66</v>
      </c>
      <c r="B302" s="210" t="s">
        <v>6145</v>
      </c>
      <c r="C302" s="394" t="s">
        <v>8092</v>
      </c>
      <c r="D302" s="395" t="s">
        <v>8093</v>
      </c>
      <c r="E302" s="395"/>
      <c r="F302" s="285" t="s">
        <v>1633</v>
      </c>
      <c r="G302" s="286" t="s">
        <v>6465</v>
      </c>
      <c r="H302" s="287" t="s">
        <v>6466</v>
      </c>
      <c r="I302" s="282" t="s">
        <v>1655</v>
      </c>
      <c r="J302" s="396">
        <v>4</v>
      </c>
      <c r="K302" s="397" t="s">
        <v>8094</v>
      </c>
      <c r="L302" s="398">
        <v>9827169729</v>
      </c>
      <c r="M302" s="282"/>
      <c r="N302" s="396"/>
      <c r="O302" s="295">
        <v>59</v>
      </c>
      <c r="P302" s="396"/>
      <c r="Q302" s="295" t="s">
        <v>6180</v>
      </c>
      <c r="R302" s="396" t="s">
        <v>51</v>
      </c>
      <c r="S302" s="396" t="s">
        <v>51</v>
      </c>
      <c r="T302" s="396" t="s">
        <v>51</v>
      </c>
      <c r="U302" s="396"/>
      <c r="V302" s="396"/>
      <c r="W302" s="396"/>
      <c r="X302" s="396"/>
      <c r="Y302" s="396"/>
      <c r="Z302" s="288"/>
      <c r="AA302" s="288"/>
      <c r="AB302" s="288"/>
      <c r="AC302" s="396"/>
      <c r="AD302" s="396"/>
      <c r="AE302" s="396" t="s">
        <v>8095</v>
      </c>
      <c r="AF302" s="390">
        <v>35961</v>
      </c>
      <c r="AG302" s="295" t="s">
        <v>8096</v>
      </c>
      <c r="AH302" s="295" t="s">
        <v>8097</v>
      </c>
      <c r="AI302" s="295">
        <v>9691462010</v>
      </c>
      <c r="AJ302" s="295"/>
      <c r="AK302" s="295" t="s">
        <v>3834</v>
      </c>
      <c r="AL302" s="295" t="s">
        <v>1642</v>
      </c>
      <c r="AM302" s="400"/>
      <c r="AN302" s="400"/>
      <c r="AO302" s="400"/>
    </row>
    <row r="303" spans="1:41" ht="168.75" thickBot="1">
      <c r="A303" s="282">
        <v>65</v>
      </c>
      <c r="B303" s="210" t="s">
        <v>6145</v>
      </c>
      <c r="C303" s="394" t="s">
        <v>8098</v>
      </c>
      <c r="D303" s="395" t="s">
        <v>8099</v>
      </c>
      <c r="E303" s="395"/>
      <c r="F303" s="12" t="s">
        <v>1633</v>
      </c>
      <c r="G303" s="237" t="s">
        <v>6465</v>
      </c>
      <c r="H303" s="238" t="s">
        <v>6466</v>
      </c>
      <c r="I303" s="282" t="s">
        <v>1655</v>
      </c>
      <c r="J303" s="396">
        <v>4</v>
      </c>
      <c r="K303" s="397" t="s">
        <v>8100</v>
      </c>
      <c r="L303" s="398">
        <v>8884716332</v>
      </c>
      <c r="M303" s="282"/>
      <c r="N303" s="396"/>
      <c r="O303" s="295">
        <v>69</v>
      </c>
      <c r="P303" s="396"/>
      <c r="Q303" s="295" t="s">
        <v>6180</v>
      </c>
      <c r="R303" s="396" t="s">
        <v>51</v>
      </c>
      <c r="S303" s="396" t="s">
        <v>51</v>
      </c>
      <c r="T303" s="396" t="s">
        <v>51</v>
      </c>
      <c r="U303" s="396"/>
      <c r="V303" s="396"/>
      <c r="W303" s="396"/>
      <c r="X303" s="396"/>
      <c r="Y303" s="396"/>
      <c r="Z303" s="288"/>
      <c r="AA303" s="288"/>
      <c r="AB303" s="288"/>
      <c r="AC303" s="396"/>
      <c r="AD303" s="396"/>
      <c r="AE303" s="396" t="s">
        <v>8101</v>
      </c>
      <c r="AF303" s="390">
        <v>36059</v>
      </c>
      <c r="AG303" s="295" t="s">
        <v>8102</v>
      </c>
      <c r="AH303" s="295" t="s">
        <v>8103</v>
      </c>
      <c r="AI303" s="295">
        <v>9448783349</v>
      </c>
      <c r="AJ303" s="295" t="s">
        <v>3939</v>
      </c>
      <c r="AK303" s="295" t="s">
        <v>3834</v>
      </c>
      <c r="AL303" s="295" t="s">
        <v>1642</v>
      </c>
      <c r="AM303" s="400"/>
      <c r="AN303" s="400"/>
      <c r="AO303" s="400"/>
    </row>
    <row r="304" spans="1:41" ht="156.75" thickBot="1">
      <c r="A304" s="282">
        <v>95</v>
      </c>
      <c r="B304" s="210" t="s">
        <v>6145</v>
      </c>
      <c r="C304" s="394" t="s">
        <v>8104</v>
      </c>
      <c r="D304" s="395" t="s">
        <v>8105</v>
      </c>
      <c r="E304" s="395"/>
      <c r="F304" s="12" t="s">
        <v>1633</v>
      </c>
      <c r="G304" s="237" t="s">
        <v>6465</v>
      </c>
      <c r="H304" s="238" t="s">
        <v>6466</v>
      </c>
      <c r="I304" s="282" t="s">
        <v>1655</v>
      </c>
      <c r="J304" s="396">
        <v>4</v>
      </c>
      <c r="K304" s="397" t="s">
        <v>8106</v>
      </c>
      <c r="L304" s="398">
        <v>9741105058</v>
      </c>
      <c r="M304" s="282"/>
      <c r="N304" s="396"/>
      <c r="O304" s="295">
        <v>58.8</v>
      </c>
      <c r="P304" s="396"/>
      <c r="Q304" s="295" t="s">
        <v>6180</v>
      </c>
      <c r="R304" s="396" t="s">
        <v>51</v>
      </c>
      <c r="S304" s="396" t="s">
        <v>51</v>
      </c>
      <c r="T304" s="396" t="s">
        <v>51</v>
      </c>
      <c r="U304" s="396"/>
      <c r="V304" s="396"/>
      <c r="W304" s="396"/>
      <c r="X304" s="396"/>
      <c r="Y304" s="396"/>
      <c r="Z304" s="288"/>
      <c r="AA304" s="288"/>
      <c r="AB304" s="288"/>
      <c r="AC304" s="396"/>
      <c r="AD304" s="396"/>
      <c r="AE304" s="396" t="s">
        <v>8107</v>
      </c>
      <c r="AF304" s="390">
        <v>35895</v>
      </c>
      <c r="AG304" s="295" t="s">
        <v>8108</v>
      </c>
      <c r="AH304" s="295" t="s">
        <v>8109</v>
      </c>
      <c r="AI304" s="295">
        <v>9741103803</v>
      </c>
      <c r="AJ304" s="295"/>
      <c r="AK304" s="295" t="s">
        <v>3912</v>
      </c>
      <c r="AL304" s="295" t="s">
        <v>1642</v>
      </c>
      <c r="AM304" s="400"/>
      <c r="AN304" s="400"/>
      <c r="AO304" s="400"/>
    </row>
    <row r="305" spans="1:41" ht="108.75" thickBot="1">
      <c r="A305" s="282">
        <v>38</v>
      </c>
      <c r="B305" s="210" t="s">
        <v>6145</v>
      </c>
      <c r="C305" s="388" t="s">
        <v>8110</v>
      </c>
      <c r="D305" s="387" t="s">
        <v>8111</v>
      </c>
      <c r="E305" s="387"/>
      <c r="F305" s="12" t="s">
        <v>1633</v>
      </c>
      <c r="G305" s="237" t="s">
        <v>6465</v>
      </c>
      <c r="H305" s="238" t="s">
        <v>6466</v>
      </c>
      <c r="I305" s="282" t="s">
        <v>1655</v>
      </c>
      <c r="J305" s="396">
        <v>4</v>
      </c>
      <c r="K305" s="410" t="s">
        <v>8112</v>
      </c>
      <c r="L305" s="387"/>
      <c r="M305" s="282"/>
      <c r="N305" s="396"/>
      <c r="O305" s="389">
        <v>69.16</v>
      </c>
      <c r="P305" s="396"/>
      <c r="Q305" s="389" t="s">
        <v>127</v>
      </c>
      <c r="R305" s="396" t="s">
        <v>51</v>
      </c>
      <c r="S305" s="396" t="s">
        <v>51</v>
      </c>
      <c r="T305" s="396" t="s">
        <v>51</v>
      </c>
      <c r="U305" s="396"/>
      <c r="V305" s="396"/>
      <c r="W305" s="396"/>
      <c r="X305" s="396"/>
      <c r="Y305" s="396"/>
      <c r="Z305" s="288"/>
      <c r="AA305" s="288"/>
      <c r="AB305" s="288"/>
      <c r="AC305" s="396"/>
      <c r="AD305" s="396"/>
      <c r="AE305" s="396" t="s">
        <v>8113</v>
      </c>
      <c r="AF305" s="390">
        <v>35544</v>
      </c>
      <c r="AG305" s="389" t="s">
        <v>8114</v>
      </c>
      <c r="AH305" s="389" t="s">
        <v>8115</v>
      </c>
      <c r="AI305" s="389"/>
      <c r="AJ305" s="389" t="s">
        <v>6900</v>
      </c>
      <c r="AK305" s="389" t="s">
        <v>3834</v>
      </c>
      <c r="AL305" s="389" t="s">
        <v>5475</v>
      </c>
      <c r="AM305" s="400"/>
      <c r="AN305" s="400"/>
      <c r="AO305" s="400"/>
    </row>
    <row r="306" spans="1:41" ht="156.75" thickBot="1">
      <c r="A306" s="282">
        <v>12</v>
      </c>
      <c r="B306" s="210" t="s">
        <v>6145</v>
      </c>
      <c r="C306" s="394" t="s">
        <v>8116</v>
      </c>
      <c r="D306" s="395" t="s">
        <v>8117</v>
      </c>
      <c r="E306" s="395"/>
      <c r="F306" s="12" t="s">
        <v>1633</v>
      </c>
      <c r="G306" s="237" t="s">
        <v>6465</v>
      </c>
      <c r="H306" s="238" t="s">
        <v>6466</v>
      </c>
      <c r="I306" s="282" t="s">
        <v>1655</v>
      </c>
      <c r="J306" s="396">
        <v>4</v>
      </c>
      <c r="K306" s="397" t="s">
        <v>8118</v>
      </c>
      <c r="L306" s="398">
        <v>9036933806</v>
      </c>
      <c r="M306" s="282"/>
      <c r="N306" s="396"/>
      <c r="O306" s="295">
        <v>95</v>
      </c>
      <c r="P306" s="396"/>
      <c r="Q306" s="295" t="s">
        <v>6180</v>
      </c>
      <c r="R306" s="396" t="s">
        <v>51</v>
      </c>
      <c r="S306" s="396" t="s">
        <v>51</v>
      </c>
      <c r="T306" s="396" t="s">
        <v>51</v>
      </c>
      <c r="U306" s="396"/>
      <c r="V306" s="396"/>
      <c r="W306" s="396"/>
      <c r="X306" s="396"/>
      <c r="Y306" s="396"/>
      <c r="Z306" s="288"/>
      <c r="AA306" s="288"/>
      <c r="AB306" s="288"/>
      <c r="AC306" s="396"/>
      <c r="AD306" s="396"/>
      <c r="AE306" s="396" t="s">
        <v>8119</v>
      </c>
      <c r="AF306" s="390">
        <v>35970</v>
      </c>
      <c r="AG306" s="295" t="s">
        <v>8120</v>
      </c>
      <c r="AH306" s="295" t="s">
        <v>8121</v>
      </c>
      <c r="AI306" s="295">
        <v>9902909968</v>
      </c>
      <c r="AJ306" s="295" t="s">
        <v>8122</v>
      </c>
      <c r="AK306" s="295" t="s">
        <v>3834</v>
      </c>
      <c r="AL306" s="295" t="s">
        <v>1642</v>
      </c>
      <c r="AM306" s="400"/>
      <c r="AN306" s="400"/>
      <c r="AO306" s="400"/>
    </row>
    <row r="307" spans="1:41" ht="96.75" thickBot="1">
      <c r="A307" s="282">
        <v>94</v>
      </c>
      <c r="B307" s="210" t="s">
        <v>6145</v>
      </c>
      <c r="C307" s="388" t="s">
        <v>8123</v>
      </c>
      <c r="D307" s="387" t="s">
        <v>8124</v>
      </c>
      <c r="E307" s="387"/>
      <c r="F307" s="12" t="s">
        <v>1633</v>
      </c>
      <c r="G307" s="237" t="s">
        <v>6465</v>
      </c>
      <c r="H307" s="238" t="s">
        <v>6466</v>
      </c>
      <c r="I307" s="282" t="s">
        <v>1655</v>
      </c>
      <c r="J307" s="396">
        <v>4</v>
      </c>
      <c r="K307" s="410" t="s">
        <v>8125</v>
      </c>
      <c r="L307" s="387"/>
      <c r="M307" s="282"/>
      <c r="N307" s="396"/>
      <c r="O307" s="389">
        <v>70.400000000000006</v>
      </c>
      <c r="P307" s="396"/>
      <c r="Q307" s="389" t="s">
        <v>50</v>
      </c>
      <c r="R307" s="396" t="s">
        <v>51</v>
      </c>
      <c r="S307" s="396" t="s">
        <v>51</v>
      </c>
      <c r="T307" s="396" t="s">
        <v>51</v>
      </c>
      <c r="U307" s="396"/>
      <c r="V307" s="396"/>
      <c r="W307" s="396"/>
      <c r="X307" s="396"/>
      <c r="Y307" s="396"/>
      <c r="Z307" s="288"/>
      <c r="AA307" s="288"/>
      <c r="AB307" s="288"/>
      <c r="AC307" s="396"/>
      <c r="AD307" s="396"/>
      <c r="AE307" s="396" t="s">
        <v>8126</v>
      </c>
      <c r="AF307" s="390">
        <v>35835</v>
      </c>
      <c r="AG307" s="389" t="s">
        <v>8127</v>
      </c>
      <c r="AH307" s="389" t="s">
        <v>8128</v>
      </c>
      <c r="AI307" s="389">
        <v>9841751721</v>
      </c>
      <c r="AJ307" s="389" t="s">
        <v>6900</v>
      </c>
      <c r="AK307" s="389" t="s">
        <v>3834</v>
      </c>
      <c r="AL307" s="389" t="s">
        <v>5475</v>
      </c>
      <c r="AM307" s="400"/>
      <c r="AN307" s="400"/>
      <c r="AO307" s="400"/>
    </row>
    <row r="308" spans="1:41" ht="120.75" thickBot="1">
      <c r="A308" s="282">
        <v>44</v>
      </c>
      <c r="B308" s="210" t="s">
        <v>6145</v>
      </c>
      <c r="C308" s="394" t="s">
        <v>8129</v>
      </c>
      <c r="D308" s="395" t="s">
        <v>8130</v>
      </c>
      <c r="E308" s="395"/>
      <c r="F308" s="12" t="s">
        <v>1633</v>
      </c>
      <c r="G308" s="237" t="s">
        <v>6465</v>
      </c>
      <c r="H308" s="238" t="s">
        <v>6466</v>
      </c>
      <c r="I308" s="282" t="s">
        <v>1655</v>
      </c>
      <c r="J308" s="396">
        <v>4</v>
      </c>
      <c r="K308" s="397" t="s">
        <v>8131</v>
      </c>
      <c r="L308" s="398">
        <v>8866044672</v>
      </c>
      <c r="M308" s="282"/>
      <c r="N308" s="396"/>
      <c r="O308" s="295">
        <v>71.8</v>
      </c>
      <c r="P308" s="396"/>
      <c r="Q308" s="295" t="s">
        <v>6243</v>
      </c>
      <c r="R308" s="396" t="s">
        <v>51</v>
      </c>
      <c r="S308" s="396" t="s">
        <v>51</v>
      </c>
      <c r="T308" s="396" t="s">
        <v>51</v>
      </c>
      <c r="U308" s="396"/>
      <c r="V308" s="396"/>
      <c r="W308" s="396"/>
      <c r="X308" s="396"/>
      <c r="Y308" s="396"/>
      <c r="Z308" s="288"/>
      <c r="AA308" s="288"/>
      <c r="AB308" s="288"/>
      <c r="AC308" s="396"/>
      <c r="AD308" s="396"/>
      <c r="AE308" s="396" t="s">
        <v>8132</v>
      </c>
      <c r="AF308" s="390">
        <v>35715</v>
      </c>
      <c r="AG308" s="295" t="s">
        <v>8133</v>
      </c>
      <c r="AH308" s="295" t="s">
        <v>8134</v>
      </c>
      <c r="AI308" s="295">
        <v>9712151666</v>
      </c>
      <c r="AJ308" s="295" t="s">
        <v>3939</v>
      </c>
      <c r="AK308" s="295" t="s">
        <v>3834</v>
      </c>
      <c r="AL308" s="295" t="s">
        <v>1642</v>
      </c>
      <c r="AM308" s="400"/>
      <c r="AN308" s="400"/>
      <c r="AO308" s="400"/>
    </row>
    <row r="309" spans="1:41" ht="144.75" thickBot="1">
      <c r="A309" s="282">
        <v>18</v>
      </c>
      <c r="B309" s="210" t="s">
        <v>6145</v>
      </c>
      <c r="C309" s="394" t="s">
        <v>8135</v>
      </c>
      <c r="D309" s="395" t="s">
        <v>8136</v>
      </c>
      <c r="E309" s="395"/>
      <c r="F309" s="12" t="s">
        <v>1633</v>
      </c>
      <c r="G309" s="237" t="s">
        <v>6465</v>
      </c>
      <c r="H309" s="238" t="s">
        <v>6466</v>
      </c>
      <c r="I309" s="282" t="s">
        <v>1655</v>
      </c>
      <c r="J309" s="396">
        <v>4</v>
      </c>
      <c r="K309" s="397" t="s">
        <v>8137</v>
      </c>
      <c r="L309" s="398">
        <v>7022247193</v>
      </c>
      <c r="M309" s="282"/>
      <c r="N309" s="396"/>
      <c r="O309" s="295">
        <v>65</v>
      </c>
      <c r="P309" s="396"/>
      <c r="Q309" s="295" t="s">
        <v>8138</v>
      </c>
      <c r="R309" s="396" t="s">
        <v>51</v>
      </c>
      <c r="S309" s="396" t="s">
        <v>51</v>
      </c>
      <c r="T309" s="396" t="s">
        <v>51</v>
      </c>
      <c r="U309" s="396"/>
      <c r="V309" s="396"/>
      <c r="W309" s="396"/>
      <c r="X309" s="396"/>
      <c r="Y309" s="396"/>
      <c r="Z309" s="288"/>
      <c r="AA309" s="288"/>
      <c r="AB309" s="288"/>
      <c r="AC309" s="396"/>
      <c r="AD309" s="396"/>
      <c r="AE309" s="396" t="s">
        <v>8139</v>
      </c>
      <c r="AF309" s="390">
        <v>36317</v>
      </c>
      <c r="AG309" s="295" t="s">
        <v>8140</v>
      </c>
      <c r="AH309" s="295" t="s">
        <v>8141</v>
      </c>
      <c r="AI309" s="295">
        <v>9916370088</v>
      </c>
      <c r="AJ309" s="295" t="s">
        <v>3911</v>
      </c>
      <c r="AK309" s="295" t="s">
        <v>3912</v>
      </c>
      <c r="AL309" s="295" t="s">
        <v>1642</v>
      </c>
      <c r="AM309" s="400"/>
      <c r="AN309" s="400"/>
      <c r="AO309" s="400"/>
    </row>
    <row r="310" spans="1:41" ht="156.75" thickBot="1">
      <c r="A310" s="282">
        <v>17</v>
      </c>
      <c r="B310" s="210" t="s">
        <v>6145</v>
      </c>
      <c r="C310" s="394" t="s">
        <v>8142</v>
      </c>
      <c r="D310" s="395" t="s">
        <v>8143</v>
      </c>
      <c r="E310" s="395"/>
      <c r="F310" s="12" t="s">
        <v>1633</v>
      </c>
      <c r="G310" s="237" t="s">
        <v>6465</v>
      </c>
      <c r="H310" s="238" t="s">
        <v>6466</v>
      </c>
      <c r="I310" s="282" t="s">
        <v>1655</v>
      </c>
      <c r="J310" s="396">
        <v>4</v>
      </c>
      <c r="K310" s="397" t="s">
        <v>8144</v>
      </c>
      <c r="L310" s="398">
        <v>8892970906</v>
      </c>
      <c r="M310" s="282"/>
      <c r="N310" s="396"/>
      <c r="O310" s="295">
        <v>70</v>
      </c>
      <c r="P310" s="396"/>
      <c r="Q310" s="295" t="s">
        <v>6180</v>
      </c>
      <c r="R310" s="396" t="s">
        <v>51</v>
      </c>
      <c r="S310" s="396" t="s">
        <v>51</v>
      </c>
      <c r="T310" s="396" t="s">
        <v>51</v>
      </c>
      <c r="U310" s="396"/>
      <c r="V310" s="396"/>
      <c r="W310" s="396"/>
      <c r="X310" s="396"/>
      <c r="Y310" s="396"/>
      <c r="Z310" s="288"/>
      <c r="AA310" s="288"/>
      <c r="AB310" s="288"/>
      <c r="AC310" s="396"/>
      <c r="AD310" s="396"/>
      <c r="AE310" s="396" t="s">
        <v>8145</v>
      </c>
      <c r="AF310" s="390">
        <v>35963</v>
      </c>
      <c r="AG310" s="295" t="s">
        <v>8146</v>
      </c>
      <c r="AH310" s="295" t="s">
        <v>8147</v>
      </c>
      <c r="AI310" s="295">
        <v>9449674798</v>
      </c>
      <c r="AJ310" s="295" t="s">
        <v>6184</v>
      </c>
      <c r="AK310" s="295" t="s">
        <v>3834</v>
      </c>
      <c r="AL310" s="295" t="s">
        <v>1642</v>
      </c>
      <c r="AM310" s="400"/>
      <c r="AN310" s="400"/>
      <c r="AO310" s="400"/>
    </row>
    <row r="311" spans="1:41" ht="168.75" thickBot="1">
      <c r="A311" s="282">
        <v>33</v>
      </c>
      <c r="B311" s="210" t="s">
        <v>6145</v>
      </c>
      <c r="C311" s="394" t="s">
        <v>8148</v>
      </c>
      <c r="D311" s="395" t="s">
        <v>8149</v>
      </c>
      <c r="E311" s="395"/>
      <c r="F311" s="12" t="s">
        <v>1633</v>
      </c>
      <c r="G311" s="237" t="s">
        <v>6465</v>
      </c>
      <c r="H311" s="238" t="s">
        <v>6466</v>
      </c>
      <c r="I311" s="282" t="s">
        <v>1655</v>
      </c>
      <c r="J311" s="396">
        <v>4</v>
      </c>
      <c r="K311" s="397" t="s">
        <v>8150</v>
      </c>
      <c r="L311" s="398">
        <v>9036412514</v>
      </c>
      <c r="M311" s="282"/>
      <c r="N311" s="396"/>
      <c r="O311" s="295">
        <v>65.2</v>
      </c>
      <c r="P311" s="396"/>
      <c r="Q311" s="295" t="s">
        <v>127</v>
      </c>
      <c r="R311" s="396" t="s">
        <v>51</v>
      </c>
      <c r="S311" s="396" t="s">
        <v>51</v>
      </c>
      <c r="T311" s="396" t="s">
        <v>51</v>
      </c>
      <c r="U311" s="396"/>
      <c r="V311" s="396"/>
      <c r="W311" s="396"/>
      <c r="X311" s="396"/>
      <c r="Y311" s="396"/>
      <c r="Z311" s="288"/>
      <c r="AA311" s="288"/>
      <c r="AB311" s="288"/>
      <c r="AC311" s="396"/>
      <c r="AD311" s="396"/>
      <c r="AE311" s="396" t="s">
        <v>8151</v>
      </c>
      <c r="AF311" s="390">
        <v>35570</v>
      </c>
      <c r="AG311" s="295" t="s">
        <v>8152</v>
      </c>
      <c r="AH311" s="295" t="s">
        <v>8153</v>
      </c>
      <c r="AI311" s="295">
        <v>9448371601</v>
      </c>
      <c r="AJ311" s="295" t="s">
        <v>3939</v>
      </c>
      <c r="AK311" s="295" t="s">
        <v>3834</v>
      </c>
      <c r="AL311" s="295" t="s">
        <v>1642</v>
      </c>
      <c r="AM311" s="400"/>
      <c r="AN311" s="400"/>
      <c r="AO311" s="400"/>
    </row>
    <row r="312" spans="1:41" ht="180.75" thickBot="1">
      <c r="A312" s="282">
        <v>55</v>
      </c>
      <c r="B312" s="210" t="s">
        <v>6145</v>
      </c>
      <c r="C312" s="394" t="s">
        <v>8154</v>
      </c>
      <c r="D312" s="395" t="s">
        <v>8155</v>
      </c>
      <c r="E312" s="395"/>
      <c r="F312" s="12" t="s">
        <v>1633</v>
      </c>
      <c r="G312" s="237" t="s">
        <v>6465</v>
      </c>
      <c r="H312" s="238" t="s">
        <v>6466</v>
      </c>
      <c r="I312" s="282" t="s">
        <v>1655</v>
      </c>
      <c r="J312" s="396">
        <v>4</v>
      </c>
      <c r="K312" s="397" t="s">
        <v>8156</v>
      </c>
      <c r="L312" s="398">
        <v>9546457925</v>
      </c>
      <c r="M312" s="282"/>
      <c r="N312" s="396"/>
      <c r="O312" s="295">
        <v>66</v>
      </c>
      <c r="P312" s="396"/>
      <c r="Q312" s="295" t="s">
        <v>6243</v>
      </c>
      <c r="R312" s="396" t="s">
        <v>51</v>
      </c>
      <c r="S312" s="396" t="s">
        <v>51</v>
      </c>
      <c r="T312" s="396" t="s">
        <v>51</v>
      </c>
      <c r="U312" s="396"/>
      <c r="V312" s="396"/>
      <c r="W312" s="396"/>
      <c r="X312" s="396"/>
      <c r="Y312" s="396"/>
      <c r="Z312" s="288"/>
      <c r="AA312" s="288"/>
      <c r="AB312" s="288"/>
      <c r="AC312" s="396"/>
      <c r="AD312" s="396"/>
      <c r="AE312" s="396" t="s">
        <v>8157</v>
      </c>
      <c r="AF312" s="390">
        <v>35827</v>
      </c>
      <c r="AG312" s="295" t="s">
        <v>8158</v>
      </c>
      <c r="AH312" s="295" t="s">
        <v>8159</v>
      </c>
      <c r="AI312" s="295"/>
      <c r="AJ312" s="295"/>
      <c r="AK312" s="295" t="s">
        <v>3834</v>
      </c>
      <c r="AL312" s="295" t="s">
        <v>1642</v>
      </c>
      <c r="AM312" s="400"/>
      <c r="AN312" s="400"/>
      <c r="AO312" s="400"/>
    </row>
    <row r="313" spans="1:41" ht="204.75" thickBot="1">
      <c r="A313" s="282">
        <v>49</v>
      </c>
      <c r="B313" s="210" t="s">
        <v>6145</v>
      </c>
      <c r="C313" s="394" t="s">
        <v>8160</v>
      </c>
      <c r="D313" s="395" t="s">
        <v>8161</v>
      </c>
      <c r="E313" s="395"/>
      <c r="F313" s="12" t="s">
        <v>1633</v>
      </c>
      <c r="G313" s="237" t="s">
        <v>6465</v>
      </c>
      <c r="H313" s="238" t="s">
        <v>6466</v>
      </c>
      <c r="I313" s="282" t="s">
        <v>1655</v>
      </c>
      <c r="J313" s="396">
        <v>4</v>
      </c>
      <c r="K313" s="397" t="s">
        <v>8162</v>
      </c>
      <c r="L313" s="398"/>
      <c r="M313" s="282"/>
      <c r="N313" s="396"/>
      <c r="O313" s="295">
        <v>55</v>
      </c>
      <c r="P313" s="396"/>
      <c r="Q313" s="295" t="s">
        <v>6180</v>
      </c>
      <c r="R313" s="396" t="s">
        <v>51</v>
      </c>
      <c r="S313" s="396" t="s">
        <v>51</v>
      </c>
      <c r="T313" s="396" t="s">
        <v>51</v>
      </c>
      <c r="U313" s="396"/>
      <c r="V313" s="396"/>
      <c r="W313" s="396"/>
      <c r="X313" s="396"/>
      <c r="Y313" s="396"/>
      <c r="Z313" s="288"/>
      <c r="AA313" s="288"/>
      <c r="AB313" s="288"/>
      <c r="AC313" s="396"/>
      <c r="AD313" s="396"/>
      <c r="AE313" s="396" t="s">
        <v>8163</v>
      </c>
      <c r="AF313" s="390">
        <v>35426</v>
      </c>
      <c r="AG313" s="295" t="s">
        <v>8164</v>
      </c>
      <c r="AH313" s="295" t="s">
        <v>8165</v>
      </c>
      <c r="AI313" s="295">
        <v>9620759361</v>
      </c>
      <c r="AJ313" s="295"/>
      <c r="AK313" s="295" t="s">
        <v>3834</v>
      </c>
      <c r="AL313" s="295" t="s">
        <v>1642</v>
      </c>
      <c r="AM313" s="400"/>
      <c r="AN313" s="400"/>
      <c r="AO313" s="400"/>
    </row>
    <row r="314" spans="1:41" ht="144.75" thickBot="1">
      <c r="A314" s="282">
        <v>64</v>
      </c>
      <c r="B314" s="210" t="s">
        <v>6145</v>
      </c>
      <c r="C314" s="394" t="s">
        <v>8166</v>
      </c>
      <c r="D314" s="395" t="s">
        <v>8167</v>
      </c>
      <c r="E314" s="395"/>
      <c r="F314" s="12" t="s">
        <v>1633</v>
      </c>
      <c r="G314" s="237" t="s">
        <v>6465</v>
      </c>
      <c r="H314" s="238" t="s">
        <v>6466</v>
      </c>
      <c r="I314" s="282" t="s">
        <v>1655</v>
      </c>
      <c r="J314" s="396">
        <v>4</v>
      </c>
      <c r="K314" s="397" t="s">
        <v>8168</v>
      </c>
      <c r="L314" s="398">
        <v>8971237057</v>
      </c>
      <c r="M314" s="282"/>
      <c r="N314" s="396"/>
      <c r="O314" s="295">
        <v>75</v>
      </c>
      <c r="P314" s="396"/>
      <c r="Q314" s="295" t="s">
        <v>6180</v>
      </c>
      <c r="R314" s="396" t="s">
        <v>51</v>
      </c>
      <c r="S314" s="396" t="s">
        <v>51</v>
      </c>
      <c r="T314" s="396" t="s">
        <v>51</v>
      </c>
      <c r="U314" s="396"/>
      <c r="V314" s="396"/>
      <c r="W314" s="396"/>
      <c r="X314" s="396"/>
      <c r="Y314" s="396"/>
      <c r="Z314" s="288"/>
      <c r="AA314" s="288"/>
      <c r="AB314" s="288"/>
      <c r="AC314" s="396"/>
      <c r="AD314" s="396"/>
      <c r="AE314" s="396" t="s">
        <v>8169</v>
      </c>
      <c r="AF314" s="390">
        <v>36115</v>
      </c>
      <c r="AG314" s="295" t="s">
        <v>8170</v>
      </c>
      <c r="AH314" s="295" t="s">
        <v>8171</v>
      </c>
      <c r="AI314" s="295">
        <v>8197236177</v>
      </c>
      <c r="AJ314" s="295" t="s">
        <v>8172</v>
      </c>
      <c r="AK314" s="389" t="s">
        <v>3834</v>
      </c>
      <c r="AL314" s="295" t="s">
        <v>1642</v>
      </c>
      <c r="AM314" s="400"/>
      <c r="AN314" s="400"/>
      <c r="AO314" s="400"/>
    </row>
    <row r="315" spans="1:41" ht="180.75" thickBot="1">
      <c r="A315" s="282">
        <v>46</v>
      </c>
      <c r="B315" s="210" t="s">
        <v>6145</v>
      </c>
      <c r="C315" s="394" t="s">
        <v>8173</v>
      </c>
      <c r="D315" s="395" t="s">
        <v>8174</v>
      </c>
      <c r="E315" s="395"/>
      <c r="F315" s="12" t="s">
        <v>1633</v>
      </c>
      <c r="G315" s="237" t="s">
        <v>6465</v>
      </c>
      <c r="H315" s="238" t="s">
        <v>6466</v>
      </c>
      <c r="I315" s="282" t="s">
        <v>1655</v>
      </c>
      <c r="J315" s="396">
        <v>4</v>
      </c>
      <c r="K315" s="397" t="s">
        <v>8175</v>
      </c>
      <c r="L315" s="398">
        <v>9880079672</v>
      </c>
      <c r="M315" s="282"/>
      <c r="N315" s="396"/>
      <c r="O315" s="295">
        <v>50</v>
      </c>
      <c r="P315" s="396"/>
      <c r="Q315" s="295" t="s">
        <v>6180</v>
      </c>
      <c r="R315" s="396" t="s">
        <v>51</v>
      </c>
      <c r="S315" s="396" t="s">
        <v>51</v>
      </c>
      <c r="T315" s="396" t="s">
        <v>51</v>
      </c>
      <c r="U315" s="396"/>
      <c r="V315" s="396"/>
      <c r="W315" s="396"/>
      <c r="X315" s="396"/>
      <c r="Y315" s="396"/>
      <c r="Z315" s="288"/>
      <c r="AA315" s="288"/>
      <c r="AB315" s="288"/>
      <c r="AC315" s="396"/>
      <c r="AD315" s="396"/>
      <c r="AE315" s="396" t="s">
        <v>8176</v>
      </c>
      <c r="AF315" s="390">
        <v>36026</v>
      </c>
      <c r="AG315" s="295" t="s">
        <v>8177</v>
      </c>
      <c r="AH315" s="295" t="s">
        <v>8178</v>
      </c>
      <c r="AI315" s="295">
        <v>9481103738</v>
      </c>
      <c r="AJ315" s="295" t="s">
        <v>6209</v>
      </c>
      <c r="AK315" s="295" t="s">
        <v>3834</v>
      </c>
      <c r="AL315" s="295" t="s">
        <v>1642</v>
      </c>
      <c r="AM315" s="400"/>
      <c r="AN315" s="400"/>
      <c r="AO315" s="400"/>
    </row>
    <row r="316" spans="1:41" ht="144.75" thickBot="1">
      <c r="A316" s="282">
        <v>37</v>
      </c>
      <c r="B316" s="210" t="s">
        <v>6145</v>
      </c>
      <c r="C316" s="394" t="s">
        <v>8179</v>
      </c>
      <c r="D316" s="395" t="s">
        <v>8180</v>
      </c>
      <c r="E316" s="395"/>
      <c r="F316" s="12" t="s">
        <v>1633</v>
      </c>
      <c r="G316" s="237" t="s">
        <v>6465</v>
      </c>
      <c r="H316" s="238" t="s">
        <v>6466</v>
      </c>
      <c r="I316" s="282" t="s">
        <v>1655</v>
      </c>
      <c r="J316" s="396">
        <v>4</v>
      </c>
      <c r="K316" s="397" t="s">
        <v>8181</v>
      </c>
      <c r="L316" s="398">
        <v>8884344476</v>
      </c>
      <c r="M316" s="282"/>
      <c r="N316" s="396"/>
      <c r="O316" s="295">
        <v>80</v>
      </c>
      <c r="P316" s="396"/>
      <c r="Q316" s="295" t="s">
        <v>6180</v>
      </c>
      <c r="R316" s="396" t="s">
        <v>51</v>
      </c>
      <c r="S316" s="396" t="s">
        <v>51</v>
      </c>
      <c r="T316" s="396" t="s">
        <v>51</v>
      </c>
      <c r="U316" s="396"/>
      <c r="V316" s="396"/>
      <c r="W316" s="396"/>
      <c r="X316" s="396"/>
      <c r="Y316" s="396"/>
      <c r="Z316" s="288"/>
      <c r="AA316" s="288"/>
      <c r="AB316" s="288"/>
      <c r="AC316" s="396"/>
      <c r="AD316" s="396"/>
      <c r="AE316" s="396" t="s">
        <v>8182</v>
      </c>
      <c r="AF316" s="390">
        <v>36116</v>
      </c>
      <c r="AG316" s="295" t="s">
        <v>8183</v>
      </c>
      <c r="AH316" s="295" t="s">
        <v>8184</v>
      </c>
      <c r="AI316" s="295">
        <v>9448575406</v>
      </c>
      <c r="AJ316" s="295" t="s">
        <v>4048</v>
      </c>
      <c r="AK316" s="295" t="s">
        <v>3834</v>
      </c>
      <c r="AL316" s="295" t="s">
        <v>1642</v>
      </c>
      <c r="AM316" s="400"/>
      <c r="AN316" s="400"/>
      <c r="AO316" s="400"/>
    </row>
    <row r="317" spans="1:41" ht="204.75" thickBot="1">
      <c r="A317" s="282">
        <v>48</v>
      </c>
      <c r="B317" s="210" t="s">
        <v>6145</v>
      </c>
      <c r="C317" s="394" t="s">
        <v>8185</v>
      </c>
      <c r="D317" s="395" t="s">
        <v>8186</v>
      </c>
      <c r="E317" s="395"/>
      <c r="F317" s="12" t="s">
        <v>1633</v>
      </c>
      <c r="G317" s="237" t="s">
        <v>6465</v>
      </c>
      <c r="H317" s="238" t="s">
        <v>6466</v>
      </c>
      <c r="I317" s="282" t="s">
        <v>1655</v>
      </c>
      <c r="J317" s="396">
        <v>4</v>
      </c>
      <c r="K317" s="397" t="s">
        <v>8187</v>
      </c>
      <c r="L317" s="398">
        <v>9035290863</v>
      </c>
      <c r="M317" s="282"/>
      <c r="N317" s="396"/>
      <c r="O317" s="295">
        <v>55</v>
      </c>
      <c r="P317" s="396"/>
      <c r="Q317" s="295" t="s">
        <v>6243</v>
      </c>
      <c r="R317" s="396" t="s">
        <v>51</v>
      </c>
      <c r="S317" s="396" t="s">
        <v>51</v>
      </c>
      <c r="T317" s="396" t="s">
        <v>51</v>
      </c>
      <c r="U317" s="396"/>
      <c r="V317" s="396"/>
      <c r="W317" s="396"/>
      <c r="X317" s="396"/>
      <c r="Y317" s="396"/>
      <c r="Z317" s="288"/>
      <c r="AA317" s="288"/>
      <c r="AB317" s="288"/>
      <c r="AC317" s="396"/>
      <c r="AD317" s="396"/>
      <c r="AE317" s="396" t="s">
        <v>8188</v>
      </c>
      <c r="AF317" s="390">
        <v>35955</v>
      </c>
      <c r="AG317" s="295" t="s">
        <v>8189</v>
      </c>
      <c r="AH317" s="295" t="s">
        <v>8190</v>
      </c>
      <c r="AI317" s="295">
        <v>9901111264</v>
      </c>
      <c r="AJ317" s="295" t="s">
        <v>150</v>
      </c>
      <c r="AK317" s="295" t="s">
        <v>3834</v>
      </c>
      <c r="AL317" s="295" t="s">
        <v>1642</v>
      </c>
      <c r="AM317" s="400"/>
      <c r="AN317" s="400"/>
      <c r="AO317" s="400"/>
    </row>
    <row r="318" spans="1:41" ht="192.75" thickBot="1">
      <c r="A318" s="282">
        <v>83</v>
      </c>
      <c r="B318" s="210" t="s">
        <v>6145</v>
      </c>
      <c r="C318" s="394" t="s">
        <v>8191</v>
      </c>
      <c r="D318" s="395" t="s">
        <v>8192</v>
      </c>
      <c r="E318" s="395"/>
      <c r="F318" s="12" t="s">
        <v>1633</v>
      </c>
      <c r="G318" s="237" t="s">
        <v>6465</v>
      </c>
      <c r="H318" s="238" t="s">
        <v>6466</v>
      </c>
      <c r="I318" s="282" t="s">
        <v>1655</v>
      </c>
      <c r="J318" s="396">
        <v>4</v>
      </c>
      <c r="K318" s="397" t="s">
        <v>8193</v>
      </c>
      <c r="L318" s="398">
        <v>8050373897</v>
      </c>
      <c r="M318" s="282"/>
      <c r="N318" s="396"/>
      <c r="O318" s="295">
        <v>81</v>
      </c>
      <c r="P318" s="396"/>
      <c r="Q318" s="295" t="s">
        <v>6180</v>
      </c>
      <c r="R318" s="396" t="s">
        <v>51</v>
      </c>
      <c r="S318" s="396" t="s">
        <v>51</v>
      </c>
      <c r="T318" s="396" t="s">
        <v>51</v>
      </c>
      <c r="U318" s="396"/>
      <c r="V318" s="396"/>
      <c r="W318" s="396"/>
      <c r="X318" s="396"/>
      <c r="Y318" s="396"/>
      <c r="Z318" s="288"/>
      <c r="AA318" s="288"/>
      <c r="AB318" s="288"/>
      <c r="AC318" s="396"/>
      <c r="AD318" s="396"/>
      <c r="AE318" s="396" t="s">
        <v>8194</v>
      </c>
      <c r="AF318" s="390">
        <v>36094</v>
      </c>
      <c r="AG318" s="295" t="s">
        <v>8195</v>
      </c>
      <c r="AH318" s="295" t="s">
        <v>8196</v>
      </c>
      <c r="AI318" s="295">
        <v>9449658693</v>
      </c>
      <c r="AJ318" s="295" t="s">
        <v>4785</v>
      </c>
      <c r="AK318" s="295" t="s">
        <v>3834</v>
      </c>
      <c r="AL318" s="295" t="s">
        <v>1642</v>
      </c>
      <c r="AM318" s="400"/>
      <c r="AN318" s="400"/>
      <c r="AO318" s="400"/>
    </row>
    <row r="319" spans="1:41" ht="192.75" thickBot="1">
      <c r="A319" s="282">
        <v>22</v>
      </c>
      <c r="B319" s="210" t="s">
        <v>6145</v>
      </c>
      <c r="C319" s="394" t="s">
        <v>8197</v>
      </c>
      <c r="D319" s="395" t="s">
        <v>8198</v>
      </c>
      <c r="E319" s="395"/>
      <c r="F319" s="12" t="s">
        <v>1633</v>
      </c>
      <c r="G319" s="237" t="s">
        <v>6465</v>
      </c>
      <c r="H319" s="238" t="s">
        <v>6466</v>
      </c>
      <c r="I319" s="282" t="s">
        <v>1655</v>
      </c>
      <c r="J319" s="396">
        <v>4</v>
      </c>
      <c r="K319" s="397" t="s">
        <v>8199</v>
      </c>
      <c r="L319" s="398"/>
      <c r="M319" s="282"/>
      <c r="N319" s="396"/>
      <c r="O319" s="319">
        <v>0.69</v>
      </c>
      <c r="P319" s="396"/>
      <c r="Q319" s="295" t="s">
        <v>6180</v>
      </c>
      <c r="R319" s="396" t="s">
        <v>51</v>
      </c>
      <c r="S319" s="396" t="s">
        <v>51</v>
      </c>
      <c r="T319" s="396" t="s">
        <v>51</v>
      </c>
      <c r="U319" s="396"/>
      <c r="V319" s="396"/>
      <c r="W319" s="396"/>
      <c r="X319" s="396"/>
      <c r="Y319" s="396"/>
      <c r="Z319" s="288"/>
      <c r="AA319" s="288"/>
      <c r="AB319" s="288"/>
      <c r="AC319" s="396"/>
      <c r="AD319" s="396"/>
      <c r="AE319" s="396" t="s">
        <v>8200</v>
      </c>
      <c r="AF319" s="390">
        <v>35594</v>
      </c>
      <c r="AG319" s="295" t="s">
        <v>8201</v>
      </c>
      <c r="AH319" s="295" t="s">
        <v>8202</v>
      </c>
      <c r="AI319" s="295">
        <v>9845016379</v>
      </c>
      <c r="AJ319" s="295" t="s">
        <v>8203</v>
      </c>
      <c r="AK319" s="295" t="s">
        <v>3834</v>
      </c>
      <c r="AL319" s="295" t="s">
        <v>1642</v>
      </c>
      <c r="AM319" s="400"/>
      <c r="AN319" s="400"/>
      <c r="AO319" s="400"/>
    </row>
    <row r="320" spans="1:41" ht="156.75" thickBot="1">
      <c r="A320" s="282">
        <v>63</v>
      </c>
      <c r="B320" s="210" t="s">
        <v>6145</v>
      </c>
      <c r="C320" s="394" t="s">
        <v>8204</v>
      </c>
      <c r="D320" s="395" t="s">
        <v>8205</v>
      </c>
      <c r="E320" s="395"/>
      <c r="F320" s="12" t="s">
        <v>1633</v>
      </c>
      <c r="G320" s="237" t="s">
        <v>6465</v>
      </c>
      <c r="H320" s="238" t="s">
        <v>6466</v>
      </c>
      <c r="I320" s="282" t="s">
        <v>1655</v>
      </c>
      <c r="J320" s="396">
        <v>4</v>
      </c>
      <c r="K320" s="397" t="s">
        <v>8206</v>
      </c>
      <c r="L320" s="398">
        <v>9513333007</v>
      </c>
      <c r="M320" s="282"/>
      <c r="N320" s="396"/>
      <c r="O320" s="295">
        <v>80</v>
      </c>
      <c r="P320" s="396"/>
      <c r="Q320" s="295" t="s">
        <v>6180</v>
      </c>
      <c r="R320" s="396" t="s">
        <v>51</v>
      </c>
      <c r="S320" s="396" t="s">
        <v>51</v>
      </c>
      <c r="T320" s="396" t="s">
        <v>51</v>
      </c>
      <c r="U320" s="396"/>
      <c r="V320" s="396"/>
      <c r="W320" s="396"/>
      <c r="X320" s="396"/>
      <c r="Y320" s="396"/>
      <c r="Z320" s="288"/>
      <c r="AA320" s="288"/>
      <c r="AB320" s="288"/>
      <c r="AC320" s="396"/>
      <c r="AD320" s="396"/>
      <c r="AE320" s="396" t="s">
        <v>8207</v>
      </c>
      <c r="AF320" s="390">
        <v>36161</v>
      </c>
      <c r="AG320" s="295" t="s">
        <v>8208</v>
      </c>
      <c r="AH320" s="295" t="s">
        <v>8209</v>
      </c>
      <c r="AI320" s="295">
        <v>9886430503</v>
      </c>
      <c r="AJ320" s="295" t="s">
        <v>3939</v>
      </c>
      <c r="AK320" s="295" t="s">
        <v>3834</v>
      </c>
      <c r="AL320" s="295" t="s">
        <v>1642</v>
      </c>
      <c r="AM320" s="400"/>
      <c r="AN320" s="400"/>
      <c r="AO320" s="400"/>
    </row>
    <row r="321" spans="1:41" ht="132.75" thickBot="1">
      <c r="A321" s="282">
        <v>25</v>
      </c>
      <c r="B321" s="210" t="s">
        <v>6145</v>
      </c>
      <c r="C321" s="394" t="s">
        <v>8210</v>
      </c>
      <c r="D321" s="395" t="s">
        <v>8211</v>
      </c>
      <c r="E321" s="395"/>
      <c r="F321" s="12" t="s">
        <v>1633</v>
      </c>
      <c r="G321" s="237" t="s">
        <v>6465</v>
      </c>
      <c r="H321" s="238" t="s">
        <v>6466</v>
      </c>
      <c r="I321" s="282" t="s">
        <v>1655</v>
      </c>
      <c r="J321" s="396">
        <v>4</v>
      </c>
      <c r="K321" s="397" t="s">
        <v>8212</v>
      </c>
      <c r="L321" s="398">
        <v>9008263377</v>
      </c>
      <c r="M321" s="282"/>
      <c r="N321" s="396"/>
      <c r="O321" s="295">
        <v>60</v>
      </c>
      <c r="P321" s="396"/>
      <c r="Q321" s="295" t="s">
        <v>6180</v>
      </c>
      <c r="R321" s="396" t="s">
        <v>51</v>
      </c>
      <c r="S321" s="396" t="s">
        <v>51</v>
      </c>
      <c r="T321" s="396" t="s">
        <v>51</v>
      </c>
      <c r="U321" s="396"/>
      <c r="V321" s="396"/>
      <c r="W321" s="396"/>
      <c r="X321" s="396"/>
      <c r="Y321" s="396"/>
      <c r="Z321" s="288"/>
      <c r="AA321" s="288"/>
      <c r="AB321" s="288"/>
      <c r="AC321" s="396"/>
      <c r="AD321" s="396"/>
      <c r="AE321" s="396" t="s">
        <v>8213</v>
      </c>
      <c r="AF321" s="390">
        <v>35922</v>
      </c>
      <c r="AG321" s="295" t="s">
        <v>8214</v>
      </c>
      <c r="AH321" s="295" t="s">
        <v>8215</v>
      </c>
      <c r="AI321" s="295">
        <v>9590249537</v>
      </c>
      <c r="AJ321" s="295" t="s">
        <v>4009</v>
      </c>
      <c r="AK321" s="295" t="s">
        <v>3834</v>
      </c>
      <c r="AL321" s="295" t="s">
        <v>1642</v>
      </c>
      <c r="AM321" s="400"/>
      <c r="AN321" s="400"/>
      <c r="AO321" s="400"/>
    </row>
    <row r="322" spans="1:41" ht="96.75" thickBot="1">
      <c r="A322" s="282">
        <v>102</v>
      </c>
      <c r="B322" s="210" t="s">
        <v>6145</v>
      </c>
      <c r="C322" s="388" t="s">
        <v>8216</v>
      </c>
      <c r="D322" s="387" t="s">
        <v>8217</v>
      </c>
      <c r="E322" s="387"/>
      <c r="F322" s="12" t="s">
        <v>1633</v>
      </c>
      <c r="G322" s="237" t="s">
        <v>6465</v>
      </c>
      <c r="H322" s="238" t="s">
        <v>6466</v>
      </c>
      <c r="I322" s="282" t="s">
        <v>1655</v>
      </c>
      <c r="J322" s="396">
        <v>4</v>
      </c>
      <c r="K322" s="410" t="s">
        <v>8218</v>
      </c>
      <c r="L322" s="387"/>
      <c r="M322" s="282"/>
      <c r="N322" s="396"/>
      <c r="O322" s="389">
        <v>60.25</v>
      </c>
      <c r="P322" s="396"/>
      <c r="Q322" s="389" t="s">
        <v>8219</v>
      </c>
      <c r="R322" s="396" t="s">
        <v>51</v>
      </c>
      <c r="S322" s="396" t="s">
        <v>51</v>
      </c>
      <c r="T322" s="396" t="s">
        <v>51</v>
      </c>
      <c r="U322" s="396"/>
      <c r="V322" s="396"/>
      <c r="W322" s="396"/>
      <c r="X322" s="396"/>
      <c r="Y322" s="396"/>
      <c r="Z322" s="288"/>
      <c r="AA322" s="288"/>
      <c r="AB322" s="288"/>
      <c r="AC322" s="396"/>
      <c r="AD322" s="396"/>
      <c r="AE322" s="396" t="s">
        <v>8220</v>
      </c>
      <c r="AF322" s="390">
        <v>35592</v>
      </c>
      <c r="AG322" s="389" t="s">
        <v>8221</v>
      </c>
      <c r="AH322" s="389" t="s">
        <v>8222</v>
      </c>
      <c r="AI322" s="389">
        <v>9779851075147</v>
      </c>
      <c r="AJ322" s="389" t="s">
        <v>6900</v>
      </c>
      <c r="AK322" s="389" t="s">
        <v>3834</v>
      </c>
      <c r="AL322" s="389" t="s">
        <v>8085</v>
      </c>
      <c r="AM322" s="400"/>
      <c r="AN322" s="400"/>
      <c r="AO322" s="400"/>
    </row>
    <row r="323" spans="1:41" ht="168.75" thickBot="1">
      <c r="A323" s="282">
        <v>78</v>
      </c>
      <c r="B323" s="210" t="s">
        <v>6145</v>
      </c>
      <c r="C323" s="394" t="s">
        <v>8223</v>
      </c>
      <c r="D323" s="395" t="s">
        <v>8224</v>
      </c>
      <c r="E323" s="395"/>
      <c r="F323" s="12" t="s">
        <v>1633</v>
      </c>
      <c r="G323" s="237" t="s">
        <v>6465</v>
      </c>
      <c r="H323" s="238" t="s">
        <v>6466</v>
      </c>
      <c r="I323" s="282" t="s">
        <v>1655</v>
      </c>
      <c r="J323" s="396">
        <v>4</v>
      </c>
      <c r="K323" s="397" t="s">
        <v>8225</v>
      </c>
      <c r="L323" s="398">
        <v>9901651620</v>
      </c>
      <c r="M323" s="282"/>
      <c r="N323" s="396"/>
      <c r="O323" s="295">
        <v>47.6</v>
      </c>
      <c r="P323" s="396"/>
      <c r="Q323" s="295" t="s">
        <v>1287</v>
      </c>
      <c r="R323" s="396" t="s">
        <v>51</v>
      </c>
      <c r="S323" s="396" t="s">
        <v>51</v>
      </c>
      <c r="T323" s="396" t="s">
        <v>51</v>
      </c>
      <c r="U323" s="396"/>
      <c r="V323" s="396"/>
      <c r="W323" s="396"/>
      <c r="X323" s="396"/>
      <c r="Y323" s="396"/>
      <c r="Z323" s="288"/>
      <c r="AA323" s="288"/>
      <c r="AB323" s="288"/>
      <c r="AC323" s="396"/>
      <c r="AD323" s="396"/>
      <c r="AE323" s="396" t="s">
        <v>8226</v>
      </c>
      <c r="AF323" s="390">
        <v>34359</v>
      </c>
      <c r="AG323" s="295" t="s">
        <v>8227</v>
      </c>
      <c r="AH323" s="295" t="s">
        <v>8228</v>
      </c>
      <c r="AI323" s="295">
        <v>9739858313</v>
      </c>
      <c r="AJ323" s="295" t="s">
        <v>3939</v>
      </c>
      <c r="AK323" s="295" t="s">
        <v>3834</v>
      </c>
      <c r="AL323" s="295" t="s">
        <v>1642</v>
      </c>
      <c r="AM323" s="400"/>
      <c r="AN323" s="400"/>
      <c r="AO323" s="400"/>
    </row>
    <row r="324" spans="1:41" ht="132.75" thickBot="1">
      <c r="A324" s="282">
        <v>15</v>
      </c>
      <c r="B324" s="210" t="s">
        <v>6145</v>
      </c>
      <c r="C324" s="394" t="s">
        <v>8229</v>
      </c>
      <c r="D324" s="395" t="s">
        <v>8230</v>
      </c>
      <c r="E324" s="395"/>
      <c r="F324" s="12" t="s">
        <v>1633</v>
      </c>
      <c r="G324" s="237" t="s">
        <v>6465</v>
      </c>
      <c r="H324" s="238" t="s">
        <v>6466</v>
      </c>
      <c r="I324" s="282" t="s">
        <v>1655</v>
      </c>
      <c r="J324" s="396">
        <v>4</v>
      </c>
      <c r="K324" s="397" t="s">
        <v>8231</v>
      </c>
      <c r="L324" s="398">
        <v>8884763475</v>
      </c>
      <c r="M324" s="282"/>
      <c r="N324" s="396"/>
      <c r="O324" s="295">
        <v>71</v>
      </c>
      <c r="P324" s="396"/>
      <c r="Q324" s="295" t="s">
        <v>6180</v>
      </c>
      <c r="R324" s="396" t="s">
        <v>51</v>
      </c>
      <c r="S324" s="396" t="s">
        <v>51</v>
      </c>
      <c r="T324" s="396" t="s">
        <v>51</v>
      </c>
      <c r="U324" s="396"/>
      <c r="V324" s="396"/>
      <c r="W324" s="396"/>
      <c r="X324" s="396"/>
      <c r="Y324" s="396"/>
      <c r="Z324" s="288"/>
      <c r="AA324" s="288"/>
      <c r="AB324" s="288"/>
      <c r="AC324" s="396"/>
      <c r="AD324" s="396"/>
      <c r="AE324" s="396" t="s">
        <v>8232</v>
      </c>
      <c r="AF324" s="390">
        <v>35833</v>
      </c>
      <c r="AG324" s="295" t="s">
        <v>8233</v>
      </c>
      <c r="AH324" s="295" t="s">
        <v>8234</v>
      </c>
      <c r="AI324" s="295">
        <v>9980470869</v>
      </c>
      <c r="AJ324" s="295" t="s">
        <v>3939</v>
      </c>
      <c r="AK324" s="295" t="s">
        <v>3834</v>
      </c>
      <c r="AL324" s="295" t="s">
        <v>1642</v>
      </c>
      <c r="AM324" s="400"/>
      <c r="AN324" s="400"/>
      <c r="AO324" s="400"/>
    </row>
    <row r="325" spans="1:41" ht="132.75" thickBot="1">
      <c r="A325" s="282">
        <v>79</v>
      </c>
      <c r="B325" s="210" t="s">
        <v>6145</v>
      </c>
      <c r="C325" s="394" t="s">
        <v>8235</v>
      </c>
      <c r="D325" s="395" t="s">
        <v>8236</v>
      </c>
      <c r="E325" s="395"/>
      <c r="F325" s="12" t="s">
        <v>1633</v>
      </c>
      <c r="G325" s="237" t="s">
        <v>6465</v>
      </c>
      <c r="H325" s="238" t="s">
        <v>6466</v>
      </c>
      <c r="I325" s="282" t="s">
        <v>1655</v>
      </c>
      <c r="J325" s="396">
        <v>4</v>
      </c>
      <c r="K325" s="397" t="s">
        <v>8237</v>
      </c>
      <c r="L325" s="398">
        <v>9986072837</v>
      </c>
      <c r="M325" s="282"/>
      <c r="N325" s="396"/>
      <c r="O325" s="295">
        <v>51.6</v>
      </c>
      <c r="P325" s="396"/>
      <c r="Q325" s="295" t="s">
        <v>6180</v>
      </c>
      <c r="R325" s="396" t="s">
        <v>51</v>
      </c>
      <c r="S325" s="396" t="s">
        <v>51</v>
      </c>
      <c r="T325" s="396" t="s">
        <v>51</v>
      </c>
      <c r="U325" s="396"/>
      <c r="V325" s="396"/>
      <c r="W325" s="396"/>
      <c r="X325" s="396"/>
      <c r="Y325" s="396"/>
      <c r="Z325" s="288"/>
      <c r="AA325" s="288"/>
      <c r="AB325" s="288"/>
      <c r="AC325" s="396"/>
      <c r="AD325" s="396"/>
      <c r="AE325" s="396" t="s">
        <v>8238</v>
      </c>
      <c r="AF325" s="390">
        <v>35130</v>
      </c>
      <c r="AG325" s="295" t="s">
        <v>8239</v>
      </c>
      <c r="AH325" s="295" t="s">
        <v>8240</v>
      </c>
      <c r="AI325" s="295">
        <v>9731636999</v>
      </c>
      <c r="AJ325" s="295" t="s">
        <v>5163</v>
      </c>
      <c r="AK325" s="295" t="s">
        <v>3834</v>
      </c>
      <c r="AL325" s="295" t="s">
        <v>1642</v>
      </c>
      <c r="AM325" s="400"/>
      <c r="AN325" s="400"/>
      <c r="AO325" s="400"/>
    </row>
    <row r="326" spans="1:41" ht="156.75" thickBot="1">
      <c r="A326" s="282">
        <v>62</v>
      </c>
      <c r="B326" s="210" t="s">
        <v>6145</v>
      </c>
      <c r="C326" s="394" t="s">
        <v>8241</v>
      </c>
      <c r="D326" s="395" t="s">
        <v>8242</v>
      </c>
      <c r="E326" s="395"/>
      <c r="F326" s="12" t="s">
        <v>1633</v>
      </c>
      <c r="G326" s="237" t="s">
        <v>6465</v>
      </c>
      <c r="H326" s="238" t="s">
        <v>6466</v>
      </c>
      <c r="I326" s="282" t="s">
        <v>1655</v>
      </c>
      <c r="J326" s="396">
        <v>4</v>
      </c>
      <c r="K326" s="397" t="s">
        <v>8243</v>
      </c>
      <c r="L326" s="398">
        <v>9945650443</v>
      </c>
      <c r="M326" s="282"/>
      <c r="N326" s="396"/>
      <c r="O326" s="295">
        <v>78</v>
      </c>
      <c r="P326" s="396"/>
      <c r="Q326" s="295" t="s">
        <v>6180</v>
      </c>
      <c r="R326" s="396" t="s">
        <v>51</v>
      </c>
      <c r="S326" s="396" t="s">
        <v>51</v>
      </c>
      <c r="T326" s="396" t="s">
        <v>51</v>
      </c>
      <c r="U326" s="396"/>
      <c r="V326" s="396"/>
      <c r="W326" s="396"/>
      <c r="X326" s="396"/>
      <c r="Y326" s="396"/>
      <c r="Z326" s="288"/>
      <c r="AA326" s="288"/>
      <c r="AB326" s="288"/>
      <c r="AC326" s="396"/>
      <c r="AD326" s="396"/>
      <c r="AE326" s="396" t="s">
        <v>8244</v>
      </c>
      <c r="AF326" s="390">
        <v>35818</v>
      </c>
      <c r="AG326" s="389" t="s">
        <v>8245</v>
      </c>
      <c r="AH326" s="389" t="s">
        <v>8246</v>
      </c>
      <c r="AI326" s="295">
        <v>9108284027</v>
      </c>
      <c r="AJ326" s="389" t="s">
        <v>3939</v>
      </c>
      <c r="AK326" s="295" t="s">
        <v>3834</v>
      </c>
      <c r="AL326" s="295" t="s">
        <v>1642</v>
      </c>
      <c r="AM326" s="400"/>
      <c r="AN326" s="400"/>
      <c r="AO326" s="400"/>
    </row>
    <row r="327" spans="1:41" ht="168.75" thickBot="1">
      <c r="A327" s="282">
        <v>14</v>
      </c>
      <c r="B327" s="210" t="s">
        <v>6145</v>
      </c>
      <c r="C327" s="394" t="s">
        <v>8247</v>
      </c>
      <c r="D327" s="395" t="s">
        <v>8248</v>
      </c>
      <c r="E327" s="395"/>
      <c r="F327" s="12" t="s">
        <v>1633</v>
      </c>
      <c r="G327" s="237" t="s">
        <v>6465</v>
      </c>
      <c r="H327" s="238" t="s">
        <v>6466</v>
      </c>
      <c r="I327" s="282" t="s">
        <v>1655</v>
      </c>
      <c r="J327" s="396">
        <v>4</v>
      </c>
      <c r="K327" s="397" t="s">
        <v>8249</v>
      </c>
      <c r="L327" s="398">
        <v>7760278598</v>
      </c>
      <c r="M327" s="282"/>
      <c r="N327" s="396"/>
      <c r="O327" s="295">
        <v>60</v>
      </c>
      <c r="P327" s="396"/>
      <c r="Q327" s="295" t="s">
        <v>6180</v>
      </c>
      <c r="R327" s="396" t="s">
        <v>51</v>
      </c>
      <c r="S327" s="396" t="s">
        <v>51</v>
      </c>
      <c r="T327" s="396" t="s">
        <v>51</v>
      </c>
      <c r="U327" s="396"/>
      <c r="V327" s="396"/>
      <c r="W327" s="396"/>
      <c r="X327" s="396"/>
      <c r="Y327" s="396"/>
      <c r="Z327" s="288"/>
      <c r="AA327" s="288"/>
      <c r="AB327" s="288"/>
      <c r="AC327" s="396"/>
      <c r="AD327" s="396"/>
      <c r="AE327" s="396" t="s">
        <v>8250</v>
      </c>
      <c r="AF327" s="390">
        <v>35676</v>
      </c>
      <c r="AG327" s="295" t="s">
        <v>8251</v>
      </c>
      <c r="AH327" s="295" t="s">
        <v>8252</v>
      </c>
      <c r="AI327" s="295">
        <v>9945519384</v>
      </c>
      <c r="AJ327" s="295" t="s">
        <v>3912</v>
      </c>
      <c r="AK327" s="295" t="s">
        <v>3911</v>
      </c>
      <c r="AL327" s="295" t="s">
        <v>1642</v>
      </c>
      <c r="AM327" s="400"/>
      <c r="AN327" s="400"/>
      <c r="AO327" s="400"/>
    </row>
    <row r="328" spans="1:41" ht="168.75" thickBot="1">
      <c r="A328" s="282">
        <v>13</v>
      </c>
      <c r="B328" s="210" t="s">
        <v>6145</v>
      </c>
      <c r="C328" s="394" t="s">
        <v>8253</v>
      </c>
      <c r="D328" s="395" t="s">
        <v>8254</v>
      </c>
      <c r="E328" s="395"/>
      <c r="F328" s="12" t="s">
        <v>1633</v>
      </c>
      <c r="G328" s="237" t="s">
        <v>6465</v>
      </c>
      <c r="H328" s="238" t="s">
        <v>6466</v>
      </c>
      <c r="I328" s="282" t="s">
        <v>1655</v>
      </c>
      <c r="J328" s="396">
        <v>4</v>
      </c>
      <c r="K328" s="397" t="s">
        <v>8255</v>
      </c>
      <c r="L328" s="398">
        <v>9900746492</v>
      </c>
      <c r="M328" s="282"/>
      <c r="N328" s="396"/>
      <c r="O328" s="295">
        <v>87</v>
      </c>
      <c r="P328" s="396"/>
      <c r="Q328" s="295" t="s">
        <v>6180</v>
      </c>
      <c r="R328" s="396" t="s">
        <v>51</v>
      </c>
      <c r="S328" s="396" t="s">
        <v>51</v>
      </c>
      <c r="T328" s="396" t="s">
        <v>51</v>
      </c>
      <c r="U328" s="396"/>
      <c r="V328" s="396"/>
      <c r="W328" s="396"/>
      <c r="X328" s="396"/>
      <c r="Y328" s="396"/>
      <c r="Z328" s="288"/>
      <c r="AA328" s="288"/>
      <c r="AB328" s="288"/>
      <c r="AC328" s="396"/>
      <c r="AD328" s="396"/>
      <c r="AE328" s="396" t="s">
        <v>8256</v>
      </c>
      <c r="AF328" s="390">
        <v>35738</v>
      </c>
      <c r="AG328" s="295" t="s">
        <v>8257</v>
      </c>
      <c r="AH328" s="295" t="s">
        <v>8258</v>
      </c>
      <c r="AI328" s="295">
        <v>9901534675</v>
      </c>
      <c r="AJ328" s="295"/>
      <c r="AK328" s="295" t="s">
        <v>3834</v>
      </c>
      <c r="AL328" s="295" t="s">
        <v>1642</v>
      </c>
      <c r="AM328" s="400"/>
      <c r="AN328" s="400"/>
      <c r="AO328" s="400"/>
    </row>
    <row r="329" spans="1:41" ht="168.75" thickBot="1">
      <c r="A329" s="282">
        <v>61</v>
      </c>
      <c r="B329" s="210" t="s">
        <v>6145</v>
      </c>
      <c r="C329" s="394" t="s">
        <v>8259</v>
      </c>
      <c r="D329" s="395" t="s">
        <v>8260</v>
      </c>
      <c r="E329" s="395"/>
      <c r="F329" s="12" t="s">
        <v>1633</v>
      </c>
      <c r="G329" s="237" t="s">
        <v>6465</v>
      </c>
      <c r="H329" s="238" t="s">
        <v>6466</v>
      </c>
      <c r="I329" s="282" t="s">
        <v>1655</v>
      </c>
      <c r="J329" s="396">
        <v>4</v>
      </c>
      <c r="K329" s="295" t="s">
        <v>8261</v>
      </c>
      <c r="L329" s="398"/>
      <c r="M329" s="282"/>
      <c r="N329" s="396"/>
      <c r="O329" s="295">
        <v>52</v>
      </c>
      <c r="P329" s="396"/>
      <c r="Q329" s="295" t="s">
        <v>6180</v>
      </c>
      <c r="R329" s="396" t="s">
        <v>51</v>
      </c>
      <c r="S329" s="396" t="s">
        <v>51</v>
      </c>
      <c r="T329" s="396" t="s">
        <v>51</v>
      </c>
      <c r="U329" s="396"/>
      <c r="V329" s="396"/>
      <c r="W329" s="396"/>
      <c r="X329" s="396"/>
      <c r="Y329" s="396"/>
      <c r="Z329" s="288"/>
      <c r="AA329" s="288"/>
      <c r="AB329" s="288"/>
      <c r="AC329" s="396"/>
      <c r="AD329" s="396"/>
      <c r="AE329" s="396" t="s">
        <v>8262</v>
      </c>
      <c r="AF329" s="390">
        <v>35790</v>
      </c>
      <c r="AG329" s="295" t="s">
        <v>8263</v>
      </c>
      <c r="AH329" s="295" t="s">
        <v>8264</v>
      </c>
      <c r="AI329" s="295">
        <v>9341270740</v>
      </c>
      <c r="AJ329" s="295" t="s">
        <v>4712</v>
      </c>
      <c r="AK329" s="295" t="s">
        <v>3834</v>
      </c>
      <c r="AL329" s="295" t="s">
        <v>1642</v>
      </c>
      <c r="AM329" s="400"/>
      <c r="AN329" s="400"/>
      <c r="AO329" s="400"/>
    </row>
    <row r="330" spans="1:41" ht="144.75" thickBot="1">
      <c r="A330" s="282">
        <v>104</v>
      </c>
      <c r="B330" s="210" t="s">
        <v>6145</v>
      </c>
      <c r="C330" s="394" t="s">
        <v>8265</v>
      </c>
      <c r="D330" s="395" t="s">
        <v>8266</v>
      </c>
      <c r="E330" s="395"/>
      <c r="F330" s="12" t="s">
        <v>1633</v>
      </c>
      <c r="G330" s="237" t="s">
        <v>6465</v>
      </c>
      <c r="H330" s="238" t="s">
        <v>6466</v>
      </c>
      <c r="I330" s="282" t="s">
        <v>1655</v>
      </c>
      <c r="J330" s="396">
        <v>4</v>
      </c>
      <c r="K330" s="295" t="s">
        <v>8267</v>
      </c>
      <c r="L330" s="398">
        <v>9916981046</v>
      </c>
      <c r="M330" s="282"/>
      <c r="N330" s="396"/>
      <c r="O330" s="295">
        <v>48</v>
      </c>
      <c r="P330" s="396"/>
      <c r="Q330" s="295" t="s">
        <v>6180</v>
      </c>
      <c r="R330" s="396" t="s">
        <v>51</v>
      </c>
      <c r="S330" s="396" t="s">
        <v>51</v>
      </c>
      <c r="T330" s="396" t="s">
        <v>51</v>
      </c>
      <c r="U330" s="396"/>
      <c r="V330" s="396"/>
      <c r="W330" s="396"/>
      <c r="X330" s="396"/>
      <c r="Y330" s="396"/>
      <c r="Z330" s="288"/>
      <c r="AA330" s="288"/>
      <c r="AB330" s="288"/>
      <c r="AC330" s="396"/>
      <c r="AD330" s="396"/>
      <c r="AE330" s="396" t="s">
        <v>8268</v>
      </c>
      <c r="AF330" s="390">
        <v>35026</v>
      </c>
      <c r="AG330" s="295" t="s">
        <v>8269</v>
      </c>
      <c r="AH330" s="295" t="s">
        <v>8270</v>
      </c>
      <c r="AI330" s="295"/>
      <c r="AJ330" s="295"/>
      <c r="AK330" s="295" t="s">
        <v>3834</v>
      </c>
      <c r="AL330" s="295" t="s">
        <v>1642</v>
      </c>
      <c r="AM330" s="400"/>
      <c r="AN330" s="400"/>
      <c r="AO330" s="400"/>
    </row>
    <row r="331" spans="1:41" ht="180.75" thickBot="1">
      <c r="A331" s="282">
        <v>11</v>
      </c>
      <c r="B331" s="210" t="s">
        <v>6145</v>
      </c>
      <c r="C331" s="394" t="s">
        <v>8271</v>
      </c>
      <c r="D331" s="395" t="s">
        <v>8272</v>
      </c>
      <c r="E331" s="395"/>
      <c r="F331" s="12" t="s">
        <v>1633</v>
      </c>
      <c r="G331" s="237" t="s">
        <v>6465</v>
      </c>
      <c r="H331" s="238" t="s">
        <v>6466</v>
      </c>
      <c r="I331" s="282" t="s">
        <v>1655</v>
      </c>
      <c r="J331" s="396">
        <v>4</v>
      </c>
      <c r="K331" s="397" t="s">
        <v>8273</v>
      </c>
      <c r="L331" s="398">
        <v>9446264032</v>
      </c>
      <c r="M331" s="282"/>
      <c r="N331" s="396"/>
      <c r="O331" s="295">
        <v>53</v>
      </c>
      <c r="P331" s="396"/>
      <c r="Q331" s="295" t="s">
        <v>6243</v>
      </c>
      <c r="R331" s="396" t="s">
        <v>51</v>
      </c>
      <c r="S331" s="396" t="s">
        <v>51</v>
      </c>
      <c r="T331" s="396" t="s">
        <v>51</v>
      </c>
      <c r="U331" s="396"/>
      <c r="V331" s="396"/>
      <c r="W331" s="396"/>
      <c r="X331" s="396"/>
      <c r="Y331" s="396"/>
      <c r="Z331" s="288"/>
      <c r="AA331" s="288"/>
      <c r="AB331" s="288"/>
      <c r="AC331" s="396"/>
      <c r="AD331" s="396"/>
      <c r="AE331" s="396" t="s">
        <v>8274</v>
      </c>
      <c r="AF331" s="390">
        <v>35281</v>
      </c>
      <c r="AG331" s="295" t="s">
        <v>8275</v>
      </c>
      <c r="AH331" s="295" t="s">
        <v>8276</v>
      </c>
      <c r="AI331" s="295">
        <v>8129483418</v>
      </c>
      <c r="AJ331" s="295" t="s">
        <v>6126</v>
      </c>
      <c r="AK331" s="295" t="s">
        <v>3834</v>
      </c>
      <c r="AL331" s="295" t="s">
        <v>1642</v>
      </c>
      <c r="AM331" s="400"/>
      <c r="AN331" s="400"/>
      <c r="AO331" s="400"/>
    </row>
    <row r="332" spans="1:41" ht="132.75" thickBot="1">
      <c r="A332" s="282">
        <v>29</v>
      </c>
      <c r="B332" s="210" t="s">
        <v>6145</v>
      </c>
      <c r="C332" s="394" t="s">
        <v>8277</v>
      </c>
      <c r="D332" s="395" t="s">
        <v>8278</v>
      </c>
      <c r="E332" s="395"/>
      <c r="F332" s="12" t="s">
        <v>1633</v>
      </c>
      <c r="G332" s="237" t="s">
        <v>6465</v>
      </c>
      <c r="H332" s="238" t="s">
        <v>6466</v>
      </c>
      <c r="I332" s="282" t="s">
        <v>1655</v>
      </c>
      <c r="J332" s="396">
        <v>4</v>
      </c>
      <c r="K332" s="397" t="s">
        <v>8279</v>
      </c>
      <c r="L332" s="398">
        <v>8553996264</v>
      </c>
      <c r="M332" s="282"/>
      <c r="N332" s="396"/>
      <c r="O332" s="295">
        <v>73</v>
      </c>
      <c r="P332" s="396"/>
      <c r="Q332" s="295" t="s">
        <v>6180</v>
      </c>
      <c r="R332" s="396" t="s">
        <v>51</v>
      </c>
      <c r="S332" s="396" t="s">
        <v>51</v>
      </c>
      <c r="T332" s="396" t="s">
        <v>51</v>
      </c>
      <c r="U332" s="396"/>
      <c r="V332" s="396"/>
      <c r="W332" s="396"/>
      <c r="X332" s="396"/>
      <c r="Y332" s="396"/>
      <c r="Z332" s="288"/>
      <c r="AA332" s="288"/>
      <c r="AB332" s="288"/>
      <c r="AC332" s="396"/>
      <c r="AD332" s="396"/>
      <c r="AE332" s="396" t="s">
        <v>8280</v>
      </c>
      <c r="AF332" s="390">
        <v>35962</v>
      </c>
      <c r="AG332" s="295" t="s">
        <v>8281</v>
      </c>
      <c r="AH332" s="295" t="s">
        <v>8282</v>
      </c>
      <c r="AI332" s="295">
        <v>9844123424</v>
      </c>
      <c r="AJ332" s="295" t="s">
        <v>3911</v>
      </c>
      <c r="AK332" s="295" t="s">
        <v>3912</v>
      </c>
      <c r="AL332" s="295" t="s">
        <v>1642</v>
      </c>
      <c r="AM332" s="400"/>
      <c r="AN332" s="400"/>
      <c r="AO332" s="400"/>
    </row>
    <row r="333" spans="1:41" ht="168.75" thickBot="1">
      <c r="A333" s="282">
        <v>34</v>
      </c>
      <c r="B333" s="210" t="s">
        <v>6145</v>
      </c>
      <c r="C333" s="394" t="s">
        <v>8283</v>
      </c>
      <c r="D333" s="395" t="s">
        <v>8284</v>
      </c>
      <c r="E333" s="395"/>
      <c r="F333" s="12" t="s">
        <v>1633</v>
      </c>
      <c r="G333" s="237" t="s">
        <v>6465</v>
      </c>
      <c r="H333" s="238" t="s">
        <v>6466</v>
      </c>
      <c r="I333" s="282" t="s">
        <v>1655</v>
      </c>
      <c r="J333" s="396">
        <v>4</v>
      </c>
      <c r="K333" s="397" t="s">
        <v>8285</v>
      </c>
      <c r="L333" s="398">
        <v>7022118238</v>
      </c>
      <c r="M333" s="282"/>
      <c r="N333" s="396"/>
      <c r="O333" s="295">
        <v>62.67</v>
      </c>
      <c r="P333" s="396"/>
      <c r="Q333" s="295" t="s">
        <v>6180</v>
      </c>
      <c r="R333" s="396" t="s">
        <v>51</v>
      </c>
      <c r="S333" s="396" t="s">
        <v>51</v>
      </c>
      <c r="T333" s="396" t="s">
        <v>51</v>
      </c>
      <c r="U333" s="396"/>
      <c r="V333" s="396"/>
      <c r="W333" s="396"/>
      <c r="X333" s="396"/>
      <c r="Y333" s="396"/>
      <c r="Z333" s="288"/>
      <c r="AA333" s="288"/>
      <c r="AB333" s="288"/>
      <c r="AC333" s="396"/>
      <c r="AD333" s="396"/>
      <c r="AE333" s="396" t="s">
        <v>8286</v>
      </c>
      <c r="AF333" s="390">
        <v>35296</v>
      </c>
      <c r="AG333" s="295" t="s">
        <v>8287</v>
      </c>
      <c r="AH333" s="295" t="s">
        <v>8288</v>
      </c>
      <c r="AI333" s="295">
        <v>9986415022</v>
      </c>
      <c r="AJ333" s="295" t="s">
        <v>7739</v>
      </c>
      <c r="AK333" s="295" t="s">
        <v>3834</v>
      </c>
      <c r="AL333" s="295" t="s">
        <v>1642</v>
      </c>
      <c r="AM333" s="400"/>
      <c r="AN333" s="400"/>
      <c r="AO333" s="400"/>
    </row>
    <row r="334" spans="1:41" ht="108.75" thickBot="1">
      <c r="A334" s="282">
        <v>86</v>
      </c>
      <c r="B334" s="210" t="s">
        <v>6145</v>
      </c>
      <c r="C334" s="394" t="s">
        <v>8289</v>
      </c>
      <c r="D334" s="395" t="s">
        <v>8290</v>
      </c>
      <c r="E334" s="395"/>
      <c r="F334" s="12" t="s">
        <v>1633</v>
      </c>
      <c r="G334" s="237" t="s">
        <v>6465</v>
      </c>
      <c r="H334" s="238" t="s">
        <v>6466</v>
      </c>
      <c r="I334" s="282" t="s">
        <v>1655</v>
      </c>
      <c r="J334" s="396">
        <v>4</v>
      </c>
      <c r="K334" s="397" t="s">
        <v>8291</v>
      </c>
      <c r="L334" s="398">
        <v>7397696178</v>
      </c>
      <c r="M334" s="282"/>
      <c r="N334" s="396"/>
      <c r="O334" s="319">
        <v>0.7</v>
      </c>
      <c r="P334" s="396"/>
      <c r="Q334" s="295" t="s">
        <v>6243</v>
      </c>
      <c r="R334" s="396" t="s">
        <v>51</v>
      </c>
      <c r="S334" s="396" t="s">
        <v>51</v>
      </c>
      <c r="T334" s="396" t="s">
        <v>51</v>
      </c>
      <c r="U334" s="396"/>
      <c r="V334" s="396"/>
      <c r="W334" s="396"/>
      <c r="X334" s="396"/>
      <c r="Y334" s="396"/>
      <c r="Z334" s="288"/>
      <c r="AA334" s="288"/>
      <c r="AB334" s="288"/>
      <c r="AC334" s="396"/>
      <c r="AD334" s="396"/>
      <c r="AE334" s="396" t="s">
        <v>8292</v>
      </c>
      <c r="AF334" s="390">
        <v>35967</v>
      </c>
      <c r="AG334" s="295" t="s">
        <v>8293</v>
      </c>
      <c r="AH334" s="295" t="s">
        <v>4825</v>
      </c>
      <c r="AI334" s="295">
        <v>9894876809</v>
      </c>
      <c r="AJ334" s="295" t="s">
        <v>6184</v>
      </c>
      <c r="AK334" s="295" t="s">
        <v>3834</v>
      </c>
      <c r="AL334" s="295" t="s">
        <v>1642</v>
      </c>
      <c r="AM334" s="400"/>
      <c r="AN334" s="400"/>
      <c r="AO334" s="400"/>
    </row>
    <row r="335" spans="1:41" ht="120.75" thickBot="1">
      <c r="A335" s="282">
        <v>76</v>
      </c>
      <c r="B335" s="210" t="s">
        <v>6145</v>
      </c>
      <c r="C335" s="394" t="s">
        <v>8294</v>
      </c>
      <c r="D335" s="395" t="s">
        <v>8295</v>
      </c>
      <c r="E335" s="395"/>
      <c r="F335" s="12" t="s">
        <v>1633</v>
      </c>
      <c r="G335" s="237" t="s">
        <v>6465</v>
      </c>
      <c r="H335" s="238" t="s">
        <v>6466</v>
      </c>
      <c r="I335" s="282" t="s">
        <v>1655</v>
      </c>
      <c r="J335" s="396">
        <v>4</v>
      </c>
      <c r="K335" s="397" t="s">
        <v>8296</v>
      </c>
      <c r="L335" s="398">
        <v>9849228007</v>
      </c>
      <c r="M335" s="282"/>
      <c r="N335" s="396"/>
      <c r="O335" s="295">
        <v>91</v>
      </c>
      <c r="P335" s="396"/>
      <c r="Q335" s="295" t="s">
        <v>6243</v>
      </c>
      <c r="R335" s="396" t="s">
        <v>51</v>
      </c>
      <c r="S335" s="396" t="s">
        <v>51</v>
      </c>
      <c r="T335" s="396" t="s">
        <v>51</v>
      </c>
      <c r="U335" s="396"/>
      <c r="V335" s="396"/>
      <c r="W335" s="396"/>
      <c r="X335" s="396"/>
      <c r="Y335" s="396"/>
      <c r="Z335" s="288"/>
      <c r="AA335" s="288"/>
      <c r="AB335" s="288"/>
      <c r="AC335" s="396"/>
      <c r="AD335" s="396"/>
      <c r="AE335" s="396" t="s">
        <v>8297</v>
      </c>
      <c r="AF335" s="390">
        <v>36017</v>
      </c>
      <c r="AG335" s="295" t="s">
        <v>8298</v>
      </c>
      <c r="AH335" s="295" t="s">
        <v>8299</v>
      </c>
      <c r="AI335" s="295">
        <v>8885817234</v>
      </c>
      <c r="AJ335" s="295" t="s">
        <v>3892</v>
      </c>
      <c r="AK335" s="295" t="s">
        <v>3834</v>
      </c>
      <c r="AL335" s="295" t="s">
        <v>1642</v>
      </c>
      <c r="AM335" s="400"/>
      <c r="AN335" s="400"/>
      <c r="AO335" s="400"/>
    </row>
    <row r="336" spans="1:41" ht="96.75" thickBot="1">
      <c r="A336" s="282">
        <v>24</v>
      </c>
      <c r="B336" s="210" t="s">
        <v>6145</v>
      </c>
      <c r="C336" s="394" t="s">
        <v>8300</v>
      </c>
      <c r="D336" s="387" t="s">
        <v>8301</v>
      </c>
      <c r="E336" s="387"/>
      <c r="F336" s="12" t="s">
        <v>1633</v>
      </c>
      <c r="G336" s="237" t="s">
        <v>6465</v>
      </c>
      <c r="H336" s="238" t="s">
        <v>6466</v>
      </c>
      <c r="I336" s="282" t="s">
        <v>1655</v>
      </c>
      <c r="J336" s="396">
        <v>4</v>
      </c>
      <c r="K336" s="397" t="s">
        <v>8302</v>
      </c>
      <c r="L336" s="398"/>
      <c r="M336" s="282"/>
      <c r="N336" s="396"/>
      <c r="O336" s="295">
        <v>50</v>
      </c>
      <c r="P336" s="396"/>
      <c r="Q336" s="295" t="s">
        <v>6180</v>
      </c>
      <c r="R336" s="396" t="s">
        <v>51</v>
      </c>
      <c r="S336" s="396" t="s">
        <v>51</v>
      </c>
      <c r="T336" s="396" t="s">
        <v>51</v>
      </c>
      <c r="U336" s="396"/>
      <c r="V336" s="396"/>
      <c r="W336" s="396"/>
      <c r="X336" s="396"/>
      <c r="Y336" s="396"/>
      <c r="Z336" s="288"/>
      <c r="AA336" s="288"/>
      <c r="AB336" s="288"/>
      <c r="AC336" s="396"/>
      <c r="AD336" s="396"/>
      <c r="AE336" s="396" t="s">
        <v>8303</v>
      </c>
      <c r="AF336" s="390">
        <v>36040</v>
      </c>
      <c r="AG336" s="295" t="s">
        <v>8304</v>
      </c>
      <c r="AH336" s="295" t="s">
        <v>8305</v>
      </c>
      <c r="AI336" s="295">
        <v>9731388874</v>
      </c>
      <c r="AJ336" s="295" t="s">
        <v>3912</v>
      </c>
      <c r="AK336" s="295" t="s">
        <v>3911</v>
      </c>
      <c r="AL336" s="295" t="s">
        <v>1642</v>
      </c>
      <c r="AM336" s="400"/>
      <c r="AN336" s="400"/>
      <c r="AO336" s="400"/>
    </row>
    <row r="337" spans="1:41" ht="144.75" thickBot="1">
      <c r="A337" s="282">
        <v>93</v>
      </c>
      <c r="B337" s="210" t="s">
        <v>6145</v>
      </c>
      <c r="C337" s="388" t="s">
        <v>8306</v>
      </c>
      <c r="D337" s="395" t="s">
        <v>8307</v>
      </c>
      <c r="E337" s="395"/>
      <c r="F337" s="12" t="s">
        <v>1633</v>
      </c>
      <c r="G337" s="237" t="s">
        <v>6465</v>
      </c>
      <c r="H337" s="238" t="s">
        <v>6466</v>
      </c>
      <c r="I337" s="282" t="s">
        <v>1655</v>
      </c>
      <c r="J337" s="396">
        <v>4</v>
      </c>
      <c r="K337" s="410" t="s">
        <v>8308</v>
      </c>
      <c r="L337" s="398">
        <v>8431334494</v>
      </c>
      <c r="M337" s="282"/>
      <c r="N337" s="396"/>
      <c r="O337" s="295">
        <v>76.2</v>
      </c>
      <c r="P337" s="396"/>
      <c r="Q337" s="295" t="s">
        <v>50</v>
      </c>
      <c r="R337" s="396" t="s">
        <v>51</v>
      </c>
      <c r="S337" s="396" t="s">
        <v>51</v>
      </c>
      <c r="T337" s="396" t="s">
        <v>51</v>
      </c>
      <c r="U337" s="396"/>
      <c r="V337" s="396"/>
      <c r="W337" s="396"/>
      <c r="X337" s="396"/>
      <c r="Y337" s="396"/>
      <c r="Z337" s="288"/>
      <c r="AA337" s="288"/>
      <c r="AB337" s="288"/>
      <c r="AC337" s="396"/>
      <c r="AD337" s="396"/>
      <c r="AE337" s="396" t="s">
        <v>8309</v>
      </c>
      <c r="AF337" s="317">
        <v>35596</v>
      </c>
      <c r="AG337" s="295" t="s">
        <v>8310</v>
      </c>
      <c r="AH337" s="295" t="s">
        <v>8311</v>
      </c>
      <c r="AI337" s="295"/>
      <c r="AJ337" s="295" t="s">
        <v>6900</v>
      </c>
      <c r="AK337" s="295" t="s">
        <v>3834</v>
      </c>
      <c r="AL337" s="295" t="s">
        <v>1642</v>
      </c>
      <c r="AM337" s="400"/>
      <c r="AN337" s="400"/>
      <c r="AO337" s="400"/>
    </row>
    <row r="338" spans="1:41" ht="120.75" thickBot="1">
      <c r="A338" s="282">
        <v>9</v>
      </c>
      <c r="B338" s="210" t="s">
        <v>6145</v>
      </c>
      <c r="C338" s="394" t="s">
        <v>8312</v>
      </c>
      <c r="D338" s="395" t="s">
        <v>8313</v>
      </c>
      <c r="E338" s="395"/>
      <c r="F338" s="12" t="s">
        <v>1633</v>
      </c>
      <c r="G338" s="237" t="s">
        <v>6465</v>
      </c>
      <c r="H338" s="238" t="s">
        <v>6466</v>
      </c>
      <c r="I338" s="282" t="s">
        <v>1655</v>
      </c>
      <c r="J338" s="396">
        <v>4</v>
      </c>
      <c r="K338" s="397" t="s">
        <v>8314</v>
      </c>
      <c r="L338" s="398">
        <v>9019321353</v>
      </c>
      <c r="M338" s="282"/>
      <c r="N338" s="396"/>
      <c r="O338" s="295">
        <v>53</v>
      </c>
      <c r="P338" s="396"/>
      <c r="Q338" s="295" t="s">
        <v>6180</v>
      </c>
      <c r="R338" s="396" t="s">
        <v>51</v>
      </c>
      <c r="S338" s="396" t="s">
        <v>51</v>
      </c>
      <c r="T338" s="396" t="s">
        <v>51</v>
      </c>
      <c r="U338" s="396"/>
      <c r="V338" s="396"/>
      <c r="W338" s="396"/>
      <c r="X338" s="396"/>
      <c r="Y338" s="396"/>
      <c r="Z338" s="288"/>
      <c r="AA338" s="288"/>
      <c r="AB338" s="288"/>
      <c r="AC338" s="396"/>
      <c r="AD338" s="396"/>
      <c r="AE338" s="396" t="s">
        <v>8315</v>
      </c>
      <c r="AF338" s="390">
        <v>35545</v>
      </c>
      <c r="AG338" s="295" t="s">
        <v>8316</v>
      </c>
      <c r="AH338" s="295" t="s">
        <v>8317</v>
      </c>
      <c r="AI338" s="295">
        <v>8792558121</v>
      </c>
      <c r="AJ338" s="295" t="s">
        <v>3911</v>
      </c>
      <c r="AK338" s="295" t="s">
        <v>3912</v>
      </c>
      <c r="AL338" s="295" t="s">
        <v>1642</v>
      </c>
      <c r="AM338" s="400"/>
      <c r="AN338" s="400"/>
      <c r="AO338" s="400"/>
    </row>
    <row r="339" spans="1:41" ht="108.75" thickBot="1">
      <c r="A339" s="282">
        <v>45</v>
      </c>
      <c r="B339" s="210" t="s">
        <v>6145</v>
      </c>
      <c r="C339" s="394" t="s">
        <v>8318</v>
      </c>
      <c r="D339" s="395" t="s">
        <v>8319</v>
      </c>
      <c r="E339" s="395"/>
      <c r="F339" s="12" t="s">
        <v>1633</v>
      </c>
      <c r="G339" s="237" t="s">
        <v>6465</v>
      </c>
      <c r="H339" s="238" t="s">
        <v>6466</v>
      </c>
      <c r="I339" s="282" t="s">
        <v>1655</v>
      </c>
      <c r="J339" s="396">
        <v>4</v>
      </c>
      <c r="K339" s="397" t="s">
        <v>8320</v>
      </c>
      <c r="L339" s="398">
        <v>9538334183</v>
      </c>
      <c r="M339" s="282"/>
      <c r="N339" s="396"/>
      <c r="O339" s="295">
        <v>63</v>
      </c>
      <c r="P339" s="396"/>
      <c r="Q339" s="295" t="s">
        <v>6180</v>
      </c>
      <c r="R339" s="396" t="s">
        <v>51</v>
      </c>
      <c r="S339" s="396" t="s">
        <v>51</v>
      </c>
      <c r="T339" s="396" t="s">
        <v>51</v>
      </c>
      <c r="U339" s="396"/>
      <c r="V339" s="396"/>
      <c r="W339" s="396"/>
      <c r="X339" s="396"/>
      <c r="Y339" s="396"/>
      <c r="Z339" s="288"/>
      <c r="AA339" s="288"/>
      <c r="AB339" s="288"/>
      <c r="AC339" s="396"/>
      <c r="AD339" s="396"/>
      <c r="AE339" s="396" t="s">
        <v>8321</v>
      </c>
      <c r="AF339" s="390">
        <v>35784</v>
      </c>
      <c r="AG339" s="295" t="s">
        <v>8322</v>
      </c>
      <c r="AH339" s="295" t="s">
        <v>8323</v>
      </c>
      <c r="AI339" s="295">
        <v>8971340969</v>
      </c>
      <c r="AJ339" s="295" t="s">
        <v>3912</v>
      </c>
      <c r="AK339" s="295" t="s">
        <v>3911</v>
      </c>
      <c r="AL339" s="295" t="s">
        <v>1642</v>
      </c>
      <c r="AM339" s="400"/>
      <c r="AN339" s="400"/>
      <c r="AO339" s="400"/>
    </row>
    <row r="340" spans="1:41" ht="132.75" thickBot="1">
      <c r="A340" s="282">
        <v>10</v>
      </c>
      <c r="B340" s="210" t="s">
        <v>6145</v>
      </c>
      <c r="C340" s="394" t="s">
        <v>8324</v>
      </c>
      <c r="D340" s="395" t="s">
        <v>8325</v>
      </c>
      <c r="E340" s="395"/>
      <c r="F340" s="12" t="s">
        <v>1633</v>
      </c>
      <c r="G340" s="237" t="s">
        <v>6465</v>
      </c>
      <c r="H340" s="238" t="s">
        <v>6466</v>
      </c>
      <c r="I340" s="282" t="s">
        <v>1655</v>
      </c>
      <c r="J340" s="396">
        <v>4</v>
      </c>
      <c r="K340" s="397" t="s">
        <v>8326</v>
      </c>
      <c r="L340" s="398">
        <v>9986983381</v>
      </c>
      <c r="M340" s="282"/>
      <c r="N340" s="396"/>
      <c r="O340" s="295">
        <v>62</v>
      </c>
      <c r="P340" s="396"/>
      <c r="Q340" s="295" t="s">
        <v>6180</v>
      </c>
      <c r="R340" s="396" t="s">
        <v>51</v>
      </c>
      <c r="S340" s="396" t="s">
        <v>51</v>
      </c>
      <c r="T340" s="396" t="s">
        <v>51</v>
      </c>
      <c r="U340" s="396"/>
      <c r="V340" s="396"/>
      <c r="W340" s="396"/>
      <c r="X340" s="396"/>
      <c r="Y340" s="396"/>
      <c r="Z340" s="288"/>
      <c r="AA340" s="288"/>
      <c r="AB340" s="288"/>
      <c r="AC340" s="396"/>
      <c r="AD340" s="396"/>
      <c r="AE340" s="396" t="s">
        <v>8327</v>
      </c>
      <c r="AF340" s="390">
        <v>35583</v>
      </c>
      <c r="AG340" s="295" t="s">
        <v>5994</v>
      </c>
      <c r="AH340" s="295" t="s">
        <v>8328</v>
      </c>
      <c r="AI340" s="295">
        <v>9845598014</v>
      </c>
      <c r="AJ340" s="295" t="s">
        <v>4030</v>
      </c>
      <c r="AK340" s="295" t="s">
        <v>3912</v>
      </c>
      <c r="AL340" s="295" t="s">
        <v>1642</v>
      </c>
      <c r="AM340" s="400"/>
      <c r="AN340" s="400"/>
      <c r="AO340" s="400"/>
    </row>
    <row r="341" spans="1:41" ht="180.75" thickBot="1">
      <c r="A341" s="282">
        <v>60</v>
      </c>
      <c r="B341" s="210" t="s">
        <v>6145</v>
      </c>
      <c r="C341" s="394" t="s">
        <v>8329</v>
      </c>
      <c r="D341" s="395" t="s">
        <v>8330</v>
      </c>
      <c r="E341" s="395"/>
      <c r="F341" s="12" t="s">
        <v>1633</v>
      </c>
      <c r="G341" s="237" t="s">
        <v>6465</v>
      </c>
      <c r="H341" s="238" t="s">
        <v>6466</v>
      </c>
      <c r="I341" s="282" t="s">
        <v>1655</v>
      </c>
      <c r="J341" s="396">
        <v>4</v>
      </c>
      <c r="K341" s="397" t="s">
        <v>8331</v>
      </c>
      <c r="L341" s="398"/>
      <c r="M341" s="282"/>
      <c r="N341" s="396"/>
      <c r="O341" s="295">
        <v>55</v>
      </c>
      <c r="P341" s="396"/>
      <c r="Q341" s="295" t="s">
        <v>6180</v>
      </c>
      <c r="R341" s="396" t="s">
        <v>51</v>
      </c>
      <c r="S341" s="396" t="s">
        <v>51</v>
      </c>
      <c r="T341" s="396" t="s">
        <v>51</v>
      </c>
      <c r="U341" s="396"/>
      <c r="V341" s="396"/>
      <c r="W341" s="396"/>
      <c r="X341" s="396"/>
      <c r="Y341" s="396"/>
      <c r="Z341" s="288"/>
      <c r="AA341" s="288"/>
      <c r="AB341" s="288"/>
      <c r="AC341" s="396"/>
      <c r="AD341" s="396"/>
      <c r="AE341" s="396" t="s">
        <v>8332</v>
      </c>
      <c r="AF341" s="390">
        <v>35456</v>
      </c>
      <c r="AG341" s="295" t="s">
        <v>8333</v>
      </c>
      <c r="AH341" s="295" t="s">
        <v>8334</v>
      </c>
      <c r="AI341" s="295">
        <v>9901965191</v>
      </c>
      <c r="AJ341" s="295" t="s">
        <v>169</v>
      </c>
      <c r="AK341" s="295" t="s">
        <v>3834</v>
      </c>
      <c r="AL341" s="295" t="s">
        <v>1642</v>
      </c>
      <c r="AM341" s="400"/>
      <c r="AN341" s="400"/>
      <c r="AO341" s="400"/>
    </row>
    <row r="342" spans="1:41" ht="108.75" thickBot="1">
      <c r="A342" s="282">
        <v>92</v>
      </c>
      <c r="B342" s="210" t="s">
        <v>6145</v>
      </c>
      <c r="C342" s="394" t="s">
        <v>8335</v>
      </c>
      <c r="D342" s="395" t="s">
        <v>8336</v>
      </c>
      <c r="E342" s="395"/>
      <c r="F342" s="12" t="s">
        <v>1633</v>
      </c>
      <c r="G342" s="237" t="s">
        <v>6465</v>
      </c>
      <c r="H342" s="238" t="s">
        <v>6466</v>
      </c>
      <c r="I342" s="282" t="s">
        <v>1655</v>
      </c>
      <c r="J342" s="396">
        <v>4</v>
      </c>
      <c r="K342" s="410" t="s">
        <v>8337</v>
      </c>
      <c r="L342" s="398">
        <v>7899423678</v>
      </c>
      <c r="M342" s="282"/>
      <c r="N342" s="396"/>
      <c r="O342" s="295">
        <v>53.8</v>
      </c>
      <c r="P342" s="396"/>
      <c r="Q342" s="295" t="s">
        <v>6243</v>
      </c>
      <c r="R342" s="396" t="s">
        <v>51</v>
      </c>
      <c r="S342" s="396" t="s">
        <v>51</v>
      </c>
      <c r="T342" s="396" t="s">
        <v>51</v>
      </c>
      <c r="U342" s="396"/>
      <c r="V342" s="396"/>
      <c r="W342" s="396"/>
      <c r="X342" s="396"/>
      <c r="Y342" s="396"/>
      <c r="Z342" s="288"/>
      <c r="AA342" s="288"/>
      <c r="AB342" s="288"/>
      <c r="AC342" s="396"/>
      <c r="AD342" s="396"/>
      <c r="AE342" s="396" t="s">
        <v>8338</v>
      </c>
      <c r="AF342" s="317">
        <v>36138</v>
      </c>
      <c r="AG342" s="295" t="s">
        <v>8339</v>
      </c>
      <c r="AH342" s="295" t="s">
        <v>8340</v>
      </c>
      <c r="AI342" s="295">
        <v>9448242962</v>
      </c>
      <c r="AJ342" s="295" t="s">
        <v>5163</v>
      </c>
      <c r="AK342" s="295" t="s">
        <v>3834</v>
      </c>
      <c r="AL342" s="295" t="s">
        <v>1642</v>
      </c>
      <c r="AM342" s="400"/>
      <c r="AN342" s="400"/>
      <c r="AO342" s="400"/>
    </row>
    <row r="343" spans="1:41" ht="144.75" thickBot="1">
      <c r="A343" s="282">
        <v>8</v>
      </c>
      <c r="B343" s="210" t="s">
        <v>6145</v>
      </c>
      <c r="C343" s="394" t="s">
        <v>8341</v>
      </c>
      <c r="D343" s="395" t="s">
        <v>8342</v>
      </c>
      <c r="E343" s="395"/>
      <c r="F343" s="12" t="s">
        <v>1633</v>
      </c>
      <c r="G343" s="237" t="s">
        <v>6465</v>
      </c>
      <c r="H343" s="238" t="s">
        <v>6466</v>
      </c>
      <c r="I343" s="282" t="s">
        <v>1655</v>
      </c>
      <c r="J343" s="396">
        <v>4</v>
      </c>
      <c r="K343" s="397" t="s">
        <v>8343</v>
      </c>
      <c r="L343" s="398">
        <v>9308891103</v>
      </c>
      <c r="M343" s="282"/>
      <c r="N343" s="396"/>
      <c r="O343" s="295">
        <v>68</v>
      </c>
      <c r="P343" s="396"/>
      <c r="Q343" s="295" t="s">
        <v>6243</v>
      </c>
      <c r="R343" s="396" t="s">
        <v>51</v>
      </c>
      <c r="S343" s="396" t="s">
        <v>51</v>
      </c>
      <c r="T343" s="396" t="s">
        <v>51</v>
      </c>
      <c r="U343" s="396"/>
      <c r="V343" s="396"/>
      <c r="W343" s="396"/>
      <c r="X343" s="396"/>
      <c r="Y343" s="396"/>
      <c r="Z343" s="288"/>
      <c r="AA343" s="288"/>
      <c r="AB343" s="288"/>
      <c r="AC343" s="396"/>
      <c r="AD343" s="396"/>
      <c r="AE343" s="396" t="s">
        <v>8344</v>
      </c>
      <c r="AF343" s="390">
        <v>35724</v>
      </c>
      <c r="AG343" s="295" t="s">
        <v>8345</v>
      </c>
      <c r="AH343" s="295" t="s">
        <v>8346</v>
      </c>
      <c r="AI343" s="295">
        <v>9472913907</v>
      </c>
      <c r="AJ343" s="295" t="s">
        <v>4712</v>
      </c>
      <c r="AK343" s="295" t="s">
        <v>3834</v>
      </c>
      <c r="AL343" s="295" t="s">
        <v>1642</v>
      </c>
      <c r="AM343" s="400"/>
      <c r="AN343" s="400"/>
      <c r="AO343" s="400"/>
    </row>
    <row r="344" spans="1:41" ht="120.75" thickBot="1">
      <c r="A344" s="282">
        <v>82</v>
      </c>
      <c r="B344" s="210" t="s">
        <v>6145</v>
      </c>
      <c r="C344" s="394" t="s">
        <v>8347</v>
      </c>
      <c r="D344" s="395" t="s">
        <v>8348</v>
      </c>
      <c r="E344" s="395"/>
      <c r="F344" s="12" t="s">
        <v>1633</v>
      </c>
      <c r="G344" s="237" t="s">
        <v>6465</v>
      </c>
      <c r="H344" s="238" t="s">
        <v>6466</v>
      </c>
      <c r="I344" s="282" t="s">
        <v>1655</v>
      </c>
      <c r="J344" s="396">
        <v>4</v>
      </c>
      <c r="K344" s="397" t="s">
        <v>8349</v>
      </c>
      <c r="L344" s="398">
        <v>7749002044</v>
      </c>
      <c r="M344" s="282"/>
      <c r="N344" s="396"/>
      <c r="O344" s="295">
        <v>66</v>
      </c>
      <c r="P344" s="396"/>
      <c r="Q344" s="295" t="s">
        <v>6243</v>
      </c>
      <c r="R344" s="396" t="s">
        <v>51</v>
      </c>
      <c r="S344" s="396" t="s">
        <v>51</v>
      </c>
      <c r="T344" s="396" t="s">
        <v>51</v>
      </c>
      <c r="U344" s="396"/>
      <c r="V344" s="396"/>
      <c r="W344" s="396"/>
      <c r="X344" s="396"/>
      <c r="Y344" s="396"/>
      <c r="Z344" s="288"/>
      <c r="AA344" s="288"/>
      <c r="AB344" s="288"/>
      <c r="AC344" s="396"/>
      <c r="AD344" s="396"/>
      <c r="AE344" s="396" t="s">
        <v>8350</v>
      </c>
      <c r="AF344" s="390">
        <v>35951</v>
      </c>
      <c r="AG344" s="295" t="s">
        <v>8351</v>
      </c>
      <c r="AH344" s="295" t="s">
        <v>8352</v>
      </c>
      <c r="AI344" s="295">
        <v>9437094288</v>
      </c>
      <c r="AJ344" s="295" t="s">
        <v>4009</v>
      </c>
      <c r="AK344" s="295" t="s">
        <v>3834</v>
      </c>
      <c r="AL344" s="295" t="s">
        <v>1642</v>
      </c>
      <c r="AM344" s="400"/>
      <c r="AN344" s="400"/>
      <c r="AO344" s="400"/>
    </row>
    <row r="345" spans="1:41" ht="96.75" thickBot="1">
      <c r="A345" s="282">
        <v>98</v>
      </c>
      <c r="B345" s="210" t="s">
        <v>6145</v>
      </c>
      <c r="C345" s="394" t="s">
        <v>8347</v>
      </c>
      <c r="D345" s="395" t="s">
        <v>8353</v>
      </c>
      <c r="E345" s="395"/>
      <c r="F345" s="12" t="s">
        <v>1633</v>
      </c>
      <c r="G345" s="237" t="s">
        <v>6465</v>
      </c>
      <c r="H345" s="238" t="s">
        <v>6466</v>
      </c>
      <c r="I345" s="282" t="s">
        <v>1655</v>
      </c>
      <c r="J345" s="396">
        <v>4</v>
      </c>
      <c r="K345" s="397" t="s">
        <v>8354</v>
      </c>
      <c r="L345" s="398">
        <v>9099259111</v>
      </c>
      <c r="M345" s="282"/>
      <c r="N345" s="396"/>
      <c r="O345" s="295">
        <v>53</v>
      </c>
      <c r="P345" s="396"/>
      <c r="Q345" s="295" t="s">
        <v>6243</v>
      </c>
      <c r="R345" s="396" t="s">
        <v>51</v>
      </c>
      <c r="S345" s="396" t="s">
        <v>51</v>
      </c>
      <c r="T345" s="396" t="s">
        <v>51</v>
      </c>
      <c r="U345" s="396"/>
      <c r="V345" s="396"/>
      <c r="W345" s="396"/>
      <c r="X345" s="396"/>
      <c r="Y345" s="396"/>
      <c r="Z345" s="288"/>
      <c r="AA345" s="288"/>
      <c r="AB345" s="288"/>
      <c r="AC345" s="396"/>
      <c r="AD345" s="396"/>
      <c r="AE345" s="396" t="s">
        <v>8355</v>
      </c>
      <c r="AF345" s="390">
        <v>36084</v>
      </c>
      <c r="AG345" s="295" t="s">
        <v>8356</v>
      </c>
      <c r="AH345" s="295" t="s">
        <v>6624</v>
      </c>
      <c r="AI345" s="295">
        <v>9898499111</v>
      </c>
      <c r="AJ345" s="295" t="s">
        <v>4009</v>
      </c>
      <c r="AK345" s="295" t="s">
        <v>3834</v>
      </c>
      <c r="AL345" s="295" t="s">
        <v>1642</v>
      </c>
      <c r="AM345" s="400"/>
      <c r="AN345" s="400"/>
      <c r="AO345" s="400"/>
    </row>
    <row r="346" spans="1:41" ht="144.75" thickBot="1">
      <c r="A346" s="282">
        <v>28</v>
      </c>
      <c r="B346" s="210" t="s">
        <v>6145</v>
      </c>
      <c r="C346" s="394" t="s">
        <v>8357</v>
      </c>
      <c r="D346" s="395" t="s">
        <v>8358</v>
      </c>
      <c r="E346" s="395"/>
      <c r="F346" s="12" t="s">
        <v>1633</v>
      </c>
      <c r="G346" s="237" t="s">
        <v>6465</v>
      </c>
      <c r="H346" s="238" t="s">
        <v>6466</v>
      </c>
      <c r="I346" s="282" t="s">
        <v>1655</v>
      </c>
      <c r="J346" s="396">
        <v>4</v>
      </c>
      <c r="K346" s="397" t="s">
        <v>8359</v>
      </c>
      <c r="L346" s="398">
        <v>9652775118</v>
      </c>
      <c r="M346" s="282"/>
      <c r="N346" s="396"/>
      <c r="O346" s="295">
        <v>83</v>
      </c>
      <c r="P346" s="396"/>
      <c r="Q346" s="295" t="s">
        <v>6243</v>
      </c>
      <c r="R346" s="396" t="s">
        <v>51</v>
      </c>
      <c r="S346" s="396" t="s">
        <v>51</v>
      </c>
      <c r="T346" s="396" t="s">
        <v>51</v>
      </c>
      <c r="U346" s="396"/>
      <c r="V346" s="396"/>
      <c r="W346" s="396"/>
      <c r="X346" s="396"/>
      <c r="Y346" s="396"/>
      <c r="Z346" s="288"/>
      <c r="AA346" s="288"/>
      <c r="AB346" s="288"/>
      <c r="AC346" s="396"/>
      <c r="AD346" s="396"/>
      <c r="AE346" s="396" t="s">
        <v>8360</v>
      </c>
      <c r="AF346" s="390">
        <v>35544</v>
      </c>
      <c r="AG346" s="295" t="s">
        <v>8361</v>
      </c>
      <c r="AH346" s="295" t="s">
        <v>8362</v>
      </c>
      <c r="AI346" s="295">
        <v>9686747523</v>
      </c>
      <c r="AJ346" s="295"/>
      <c r="AK346" s="295" t="s">
        <v>3834</v>
      </c>
      <c r="AL346" s="295" t="s">
        <v>1642</v>
      </c>
      <c r="AM346" s="400"/>
      <c r="AN346" s="400"/>
      <c r="AO346" s="400"/>
    </row>
    <row r="347" spans="1:41" ht="156.75" thickBot="1">
      <c r="A347" s="282">
        <v>21</v>
      </c>
      <c r="B347" s="210" t="s">
        <v>6145</v>
      </c>
      <c r="C347" s="394" t="s">
        <v>8363</v>
      </c>
      <c r="D347" s="395" t="s">
        <v>8364</v>
      </c>
      <c r="E347" s="395"/>
      <c r="F347" s="12" t="s">
        <v>1633</v>
      </c>
      <c r="G347" s="237" t="s">
        <v>6465</v>
      </c>
      <c r="H347" s="238" t="s">
        <v>6466</v>
      </c>
      <c r="I347" s="282" t="s">
        <v>1655</v>
      </c>
      <c r="J347" s="396">
        <v>4</v>
      </c>
      <c r="K347" s="397" t="s">
        <v>8365</v>
      </c>
      <c r="L347" s="398">
        <v>8892084372</v>
      </c>
      <c r="M347" s="282"/>
      <c r="N347" s="396"/>
      <c r="O347" s="295">
        <v>86</v>
      </c>
      <c r="P347" s="396"/>
      <c r="Q347" s="295" t="s">
        <v>6180</v>
      </c>
      <c r="R347" s="396" t="s">
        <v>51</v>
      </c>
      <c r="S347" s="396" t="s">
        <v>51</v>
      </c>
      <c r="T347" s="396" t="s">
        <v>51</v>
      </c>
      <c r="U347" s="396"/>
      <c r="V347" s="396"/>
      <c r="W347" s="396"/>
      <c r="X347" s="396"/>
      <c r="Y347" s="396"/>
      <c r="Z347" s="288"/>
      <c r="AA347" s="288"/>
      <c r="AB347" s="288"/>
      <c r="AC347" s="396"/>
      <c r="AD347" s="396"/>
      <c r="AE347" s="396" t="s">
        <v>8366</v>
      </c>
      <c r="AF347" s="390">
        <v>36079</v>
      </c>
      <c r="AG347" s="295" t="s">
        <v>8367</v>
      </c>
      <c r="AH347" s="295" t="s">
        <v>8368</v>
      </c>
      <c r="AI347" s="295">
        <v>9845571562</v>
      </c>
      <c r="AJ347" s="295" t="s">
        <v>4712</v>
      </c>
      <c r="AK347" s="295" t="s">
        <v>3834</v>
      </c>
      <c r="AL347" s="295" t="s">
        <v>1642</v>
      </c>
      <c r="AM347" s="400"/>
      <c r="AN347" s="400"/>
      <c r="AO347" s="400"/>
    </row>
    <row r="348" spans="1:41" ht="168.75" thickBot="1">
      <c r="A348" s="282">
        <v>81</v>
      </c>
      <c r="B348" s="210" t="s">
        <v>6145</v>
      </c>
      <c r="C348" s="394" t="s">
        <v>8369</v>
      </c>
      <c r="D348" s="395" t="s">
        <v>8370</v>
      </c>
      <c r="E348" s="395"/>
      <c r="F348" s="12" t="s">
        <v>1633</v>
      </c>
      <c r="G348" s="237" t="s">
        <v>6465</v>
      </c>
      <c r="H348" s="238" t="s">
        <v>6466</v>
      </c>
      <c r="I348" s="282" t="s">
        <v>1655</v>
      </c>
      <c r="J348" s="396">
        <v>4</v>
      </c>
      <c r="K348" s="397" t="s">
        <v>8371</v>
      </c>
      <c r="L348" s="398">
        <v>7093099116</v>
      </c>
      <c r="M348" s="282"/>
      <c r="N348" s="396"/>
      <c r="O348" s="295">
        <v>84</v>
      </c>
      <c r="P348" s="396"/>
      <c r="Q348" s="295" t="s">
        <v>6243</v>
      </c>
      <c r="R348" s="396" t="s">
        <v>51</v>
      </c>
      <c r="S348" s="396" t="s">
        <v>51</v>
      </c>
      <c r="T348" s="396" t="s">
        <v>51</v>
      </c>
      <c r="U348" s="396"/>
      <c r="V348" s="396"/>
      <c r="W348" s="396"/>
      <c r="X348" s="396"/>
      <c r="Y348" s="396"/>
      <c r="Z348" s="288"/>
      <c r="AA348" s="288"/>
      <c r="AB348" s="288"/>
      <c r="AC348" s="396"/>
      <c r="AD348" s="396"/>
      <c r="AE348" s="396" t="s">
        <v>8372</v>
      </c>
      <c r="AF348" s="390">
        <v>35964</v>
      </c>
      <c r="AG348" s="295" t="s">
        <v>8373</v>
      </c>
      <c r="AH348" s="295" t="s">
        <v>8374</v>
      </c>
      <c r="AI348" s="295">
        <v>9391141107</v>
      </c>
      <c r="AJ348" s="295" t="s">
        <v>3732</v>
      </c>
      <c r="AK348" s="295" t="s">
        <v>3834</v>
      </c>
      <c r="AL348" s="295" t="s">
        <v>1642</v>
      </c>
      <c r="AM348" s="400"/>
      <c r="AN348" s="400"/>
      <c r="AO348" s="400"/>
    </row>
    <row r="349" spans="1:41" ht="108.75" thickBot="1">
      <c r="A349" s="282">
        <v>54</v>
      </c>
      <c r="B349" s="210" t="s">
        <v>6145</v>
      </c>
      <c r="C349" s="394" t="s">
        <v>8375</v>
      </c>
      <c r="D349" s="395" t="s">
        <v>8376</v>
      </c>
      <c r="E349" s="395"/>
      <c r="F349" s="12" t="s">
        <v>1633</v>
      </c>
      <c r="G349" s="237" t="s">
        <v>6465</v>
      </c>
      <c r="H349" s="238" t="s">
        <v>6466</v>
      </c>
      <c r="I349" s="282" t="s">
        <v>1655</v>
      </c>
      <c r="J349" s="396">
        <v>4</v>
      </c>
      <c r="K349" s="397" t="s">
        <v>8377</v>
      </c>
      <c r="L349" s="398"/>
      <c r="M349" s="282"/>
      <c r="N349" s="396"/>
      <c r="O349" s="295">
        <v>54</v>
      </c>
      <c r="P349" s="396"/>
      <c r="Q349" s="295" t="s">
        <v>6243</v>
      </c>
      <c r="R349" s="396" t="s">
        <v>51</v>
      </c>
      <c r="S349" s="396" t="s">
        <v>51</v>
      </c>
      <c r="T349" s="396" t="s">
        <v>51</v>
      </c>
      <c r="U349" s="396"/>
      <c r="V349" s="396"/>
      <c r="W349" s="396"/>
      <c r="X349" s="396"/>
      <c r="Y349" s="396"/>
      <c r="Z349" s="288"/>
      <c r="AA349" s="288"/>
      <c r="AB349" s="288"/>
      <c r="AC349" s="396"/>
      <c r="AD349" s="396"/>
      <c r="AE349" s="396" t="s">
        <v>8378</v>
      </c>
      <c r="AF349" s="390">
        <v>36083</v>
      </c>
      <c r="AG349" s="295" t="s">
        <v>8379</v>
      </c>
      <c r="AH349" s="295" t="s">
        <v>8380</v>
      </c>
      <c r="AI349" s="295">
        <v>9866638669</v>
      </c>
      <c r="AJ349" s="295" t="s">
        <v>8381</v>
      </c>
      <c r="AK349" s="295" t="s">
        <v>3834</v>
      </c>
      <c r="AL349" s="295" t="s">
        <v>1642</v>
      </c>
      <c r="AM349" s="400"/>
      <c r="AN349" s="400"/>
      <c r="AO349" s="400"/>
    </row>
    <row r="350" spans="1:41" ht="120.75" thickBot="1">
      <c r="A350" s="282">
        <v>43</v>
      </c>
      <c r="B350" s="210" t="s">
        <v>6145</v>
      </c>
      <c r="C350" s="394" t="s">
        <v>8382</v>
      </c>
      <c r="D350" s="395" t="s">
        <v>8383</v>
      </c>
      <c r="E350" s="395"/>
      <c r="F350" s="12" t="s">
        <v>1633</v>
      </c>
      <c r="G350" s="237" t="s">
        <v>6465</v>
      </c>
      <c r="H350" s="238" t="s">
        <v>6466</v>
      </c>
      <c r="I350" s="282" t="s">
        <v>1655</v>
      </c>
      <c r="J350" s="396">
        <v>4</v>
      </c>
      <c r="K350" s="397" t="s">
        <v>8384</v>
      </c>
      <c r="L350" s="398">
        <v>9820432416</v>
      </c>
      <c r="M350" s="282"/>
      <c r="N350" s="396"/>
      <c r="O350" s="295">
        <v>58</v>
      </c>
      <c r="P350" s="396"/>
      <c r="Q350" s="295" t="s">
        <v>6180</v>
      </c>
      <c r="R350" s="396" t="s">
        <v>51</v>
      </c>
      <c r="S350" s="396" t="s">
        <v>51</v>
      </c>
      <c r="T350" s="396" t="s">
        <v>51</v>
      </c>
      <c r="U350" s="396"/>
      <c r="V350" s="396"/>
      <c r="W350" s="396"/>
      <c r="X350" s="396"/>
      <c r="Y350" s="396"/>
      <c r="Z350" s="288"/>
      <c r="AA350" s="288"/>
      <c r="AB350" s="288"/>
      <c r="AC350" s="396"/>
      <c r="AD350" s="396"/>
      <c r="AE350" s="396" t="s">
        <v>8385</v>
      </c>
      <c r="AF350" s="390">
        <v>35862</v>
      </c>
      <c r="AG350" s="295" t="s">
        <v>8386</v>
      </c>
      <c r="AH350" s="295" t="s">
        <v>8387</v>
      </c>
      <c r="AI350" s="295">
        <v>7208710795</v>
      </c>
      <c r="AJ350" s="295" t="s">
        <v>4009</v>
      </c>
      <c r="AK350" s="295" t="s">
        <v>3834</v>
      </c>
      <c r="AL350" s="295" t="s">
        <v>1642</v>
      </c>
      <c r="AM350" s="400"/>
      <c r="AN350" s="400"/>
      <c r="AO350" s="400"/>
    </row>
    <row r="351" spans="1:41" ht="108.75" thickBot="1">
      <c r="A351" s="282">
        <v>103</v>
      </c>
      <c r="B351" s="210" t="s">
        <v>6145</v>
      </c>
      <c r="C351" s="394" t="s">
        <v>8388</v>
      </c>
      <c r="D351" s="395" t="s">
        <v>8389</v>
      </c>
      <c r="E351" s="395"/>
      <c r="F351" s="12" t="s">
        <v>1633</v>
      </c>
      <c r="G351" s="237" t="s">
        <v>6465</v>
      </c>
      <c r="H351" s="238" t="s">
        <v>6466</v>
      </c>
      <c r="I351" s="282" t="s">
        <v>1655</v>
      </c>
      <c r="J351" s="396">
        <v>4</v>
      </c>
      <c r="K351" s="410" t="s">
        <v>8390</v>
      </c>
      <c r="L351" s="398">
        <v>9990715704</v>
      </c>
      <c r="M351" s="282"/>
      <c r="N351" s="396"/>
      <c r="O351" s="295">
        <v>51.5</v>
      </c>
      <c r="P351" s="396"/>
      <c r="Q351" s="295" t="s">
        <v>8391</v>
      </c>
      <c r="R351" s="396" t="s">
        <v>51</v>
      </c>
      <c r="S351" s="396" t="s">
        <v>51</v>
      </c>
      <c r="T351" s="396" t="s">
        <v>51</v>
      </c>
      <c r="U351" s="396"/>
      <c r="V351" s="396"/>
      <c r="W351" s="396"/>
      <c r="X351" s="396"/>
      <c r="Y351" s="396"/>
      <c r="Z351" s="288"/>
      <c r="AA351" s="288"/>
      <c r="AB351" s="288"/>
      <c r="AC351" s="396"/>
      <c r="AD351" s="396"/>
      <c r="AE351" s="396" t="s">
        <v>8392</v>
      </c>
      <c r="AF351" s="317">
        <v>35344</v>
      </c>
      <c r="AG351" s="295" t="s">
        <v>8393</v>
      </c>
      <c r="AH351" s="295" t="s">
        <v>8394</v>
      </c>
      <c r="AI351" s="295">
        <v>9810290083</v>
      </c>
      <c r="AJ351" s="295" t="s">
        <v>6900</v>
      </c>
      <c r="AK351" s="295" t="s">
        <v>3834</v>
      </c>
      <c r="AL351" s="295" t="s">
        <v>1642</v>
      </c>
      <c r="AM351" s="400"/>
      <c r="AN351" s="400"/>
      <c r="AO351" s="400"/>
    </row>
    <row r="352" spans="1:41" ht="156.75" thickBot="1">
      <c r="A352" s="282">
        <v>27</v>
      </c>
      <c r="B352" s="210" t="s">
        <v>6145</v>
      </c>
      <c r="C352" s="394" t="s">
        <v>8395</v>
      </c>
      <c r="D352" s="395" t="s">
        <v>8396</v>
      </c>
      <c r="E352" s="395"/>
      <c r="F352" s="12" t="s">
        <v>1633</v>
      </c>
      <c r="G352" s="237" t="s">
        <v>6465</v>
      </c>
      <c r="H352" s="238" t="s">
        <v>6466</v>
      </c>
      <c r="I352" s="282" t="s">
        <v>1655</v>
      </c>
      <c r="J352" s="396">
        <v>4</v>
      </c>
      <c r="K352" s="397" t="s">
        <v>8397</v>
      </c>
      <c r="L352" s="398"/>
      <c r="M352" s="282"/>
      <c r="N352" s="396"/>
      <c r="O352" s="295">
        <v>51</v>
      </c>
      <c r="P352" s="396"/>
      <c r="Q352" s="295" t="s">
        <v>6180</v>
      </c>
      <c r="R352" s="396" t="s">
        <v>51</v>
      </c>
      <c r="S352" s="396" t="s">
        <v>51</v>
      </c>
      <c r="T352" s="396" t="s">
        <v>51</v>
      </c>
      <c r="U352" s="396"/>
      <c r="V352" s="396"/>
      <c r="W352" s="396"/>
      <c r="X352" s="396"/>
      <c r="Y352" s="396"/>
      <c r="Z352" s="288"/>
      <c r="AA352" s="288"/>
      <c r="AB352" s="288"/>
      <c r="AC352" s="396"/>
      <c r="AD352" s="396"/>
      <c r="AE352" s="396" t="s">
        <v>8398</v>
      </c>
      <c r="AF352" s="390">
        <v>36325</v>
      </c>
      <c r="AG352" s="295" t="s">
        <v>8399</v>
      </c>
      <c r="AH352" s="295" t="s">
        <v>8400</v>
      </c>
      <c r="AI352" s="295">
        <v>8197008639</v>
      </c>
      <c r="AJ352" s="295" t="s">
        <v>7525</v>
      </c>
      <c r="AK352" s="295" t="s">
        <v>3834</v>
      </c>
      <c r="AL352" s="295" t="s">
        <v>1642</v>
      </c>
      <c r="AM352" s="400"/>
      <c r="AN352" s="400"/>
      <c r="AO352" s="400"/>
    </row>
    <row r="353" spans="1:41" ht="144.75" thickBot="1">
      <c r="A353" s="282">
        <v>59</v>
      </c>
      <c r="B353" s="210" t="s">
        <v>6145</v>
      </c>
      <c r="C353" s="394" t="s">
        <v>8401</v>
      </c>
      <c r="D353" s="395" t="s">
        <v>8402</v>
      </c>
      <c r="E353" s="395"/>
      <c r="F353" s="12" t="s">
        <v>1633</v>
      </c>
      <c r="G353" s="237" t="s">
        <v>6465</v>
      </c>
      <c r="H353" s="238" t="s">
        <v>6466</v>
      </c>
      <c r="I353" s="282" t="s">
        <v>1655</v>
      </c>
      <c r="J353" s="396">
        <v>4</v>
      </c>
      <c r="K353" s="397" t="s">
        <v>8403</v>
      </c>
      <c r="L353" s="398">
        <v>8747015252</v>
      </c>
      <c r="M353" s="282"/>
      <c r="N353" s="396"/>
      <c r="O353" s="295">
        <v>80</v>
      </c>
      <c r="P353" s="396"/>
      <c r="Q353" s="295" t="s">
        <v>6180</v>
      </c>
      <c r="R353" s="396" t="s">
        <v>51</v>
      </c>
      <c r="S353" s="396" t="s">
        <v>51</v>
      </c>
      <c r="T353" s="396" t="s">
        <v>51</v>
      </c>
      <c r="U353" s="396"/>
      <c r="V353" s="396"/>
      <c r="W353" s="396"/>
      <c r="X353" s="396"/>
      <c r="Y353" s="396"/>
      <c r="Z353" s="288"/>
      <c r="AA353" s="288"/>
      <c r="AB353" s="288"/>
      <c r="AC353" s="396"/>
      <c r="AD353" s="396"/>
      <c r="AE353" s="396" t="s">
        <v>8404</v>
      </c>
      <c r="AF353" s="390">
        <v>35961</v>
      </c>
      <c r="AG353" s="295" t="s">
        <v>8405</v>
      </c>
      <c r="AH353" s="295" t="s">
        <v>8406</v>
      </c>
      <c r="AI353" s="295">
        <v>9916204136</v>
      </c>
      <c r="AJ353" s="295" t="s">
        <v>4009</v>
      </c>
      <c r="AK353" s="295" t="s">
        <v>3834</v>
      </c>
      <c r="AL353" s="295" t="s">
        <v>1642</v>
      </c>
      <c r="AM353" s="400"/>
      <c r="AN353" s="400"/>
      <c r="AO353" s="400"/>
    </row>
    <row r="354" spans="1:41" ht="86.25" thickBot="1">
      <c r="A354" s="282">
        <v>7</v>
      </c>
      <c r="B354" s="210" t="s">
        <v>6145</v>
      </c>
      <c r="C354" s="394" t="s">
        <v>8407</v>
      </c>
      <c r="D354" s="395" t="s">
        <v>8408</v>
      </c>
      <c r="E354" s="395"/>
      <c r="F354" s="12" t="s">
        <v>1633</v>
      </c>
      <c r="G354" s="237" t="s">
        <v>6465</v>
      </c>
      <c r="H354" s="238" t="s">
        <v>6466</v>
      </c>
      <c r="I354" s="282" t="s">
        <v>1655</v>
      </c>
      <c r="J354" s="396">
        <v>4</v>
      </c>
      <c r="K354" s="397" t="s">
        <v>8409</v>
      </c>
      <c r="L354" s="398">
        <v>9489561463</v>
      </c>
      <c r="M354" s="282"/>
      <c r="N354" s="396"/>
      <c r="O354" s="295">
        <v>82</v>
      </c>
      <c r="P354" s="396"/>
      <c r="Q354" s="295" t="s">
        <v>6243</v>
      </c>
      <c r="R354" s="396" t="s">
        <v>51</v>
      </c>
      <c r="S354" s="396" t="s">
        <v>51</v>
      </c>
      <c r="T354" s="396" t="s">
        <v>51</v>
      </c>
      <c r="U354" s="396"/>
      <c r="V354" s="396"/>
      <c r="W354" s="396"/>
      <c r="X354" s="396"/>
      <c r="Y354" s="396"/>
      <c r="Z354" s="288"/>
      <c r="AA354" s="288"/>
      <c r="AB354" s="288"/>
      <c r="AC354" s="396"/>
      <c r="AD354" s="396"/>
      <c r="AE354" s="396" t="s">
        <v>8410</v>
      </c>
      <c r="AF354" s="390">
        <v>35819</v>
      </c>
      <c r="AG354" s="295" t="s">
        <v>8411</v>
      </c>
      <c r="AH354" s="295" t="s">
        <v>8412</v>
      </c>
      <c r="AI354" s="295">
        <v>9445961463</v>
      </c>
      <c r="AJ354" s="295" t="s">
        <v>3844</v>
      </c>
      <c r="AK354" s="295" t="s">
        <v>3834</v>
      </c>
      <c r="AL354" s="295" t="s">
        <v>1642</v>
      </c>
      <c r="AM354" s="400"/>
      <c r="AN354" s="400"/>
      <c r="AO354" s="400"/>
    </row>
    <row r="355" spans="1:41" ht="120.75" thickBot="1">
      <c r="A355" s="282">
        <v>42</v>
      </c>
      <c r="B355" s="210" t="s">
        <v>6145</v>
      </c>
      <c r="C355" s="394" t="s">
        <v>8413</v>
      </c>
      <c r="D355" s="395" t="s">
        <v>8414</v>
      </c>
      <c r="E355" s="395"/>
      <c r="F355" s="12" t="s">
        <v>1633</v>
      </c>
      <c r="G355" s="237" t="s">
        <v>6465</v>
      </c>
      <c r="H355" s="238" t="s">
        <v>6466</v>
      </c>
      <c r="I355" s="282" t="s">
        <v>1655</v>
      </c>
      <c r="J355" s="396">
        <v>4</v>
      </c>
      <c r="K355" s="397" t="s">
        <v>8415</v>
      </c>
      <c r="L355" s="398">
        <v>7760839106</v>
      </c>
      <c r="M355" s="282"/>
      <c r="N355" s="396"/>
      <c r="O355" s="295">
        <v>58</v>
      </c>
      <c r="P355" s="396"/>
      <c r="Q355" s="295" t="s">
        <v>6180</v>
      </c>
      <c r="R355" s="396" t="s">
        <v>51</v>
      </c>
      <c r="S355" s="396" t="s">
        <v>51</v>
      </c>
      <c r="T355" s="396" t="s">
        <v>51</v>
      </c>
      <c r="U355" s="396"/>
      <c r="V355" s="396"/>
      <c r="W355" s="396"/>
      <c r="X355" s="396"/>
      <c r="Y355" s="396"/>
      <c r="Z355" s="288"/>
      <c r="AA355" s="288"/>
      <c r="AB355" s="288"/>
      <c r="AC355" s="396"/>
      <c r="AD355" s="396"/>
      <c r="AE355" s="396" t="s">
        <v>8416</v>
      </c>
      <c r="AF355" s="390">
        <v>35686</v>
      </c>
      <c r="AG355" s="295" t="s">
        <v>6600</v>
      </c>
      <c r="AH355" s="295" t="s">
        <v>7986</v>
      </c>
      <c r="AI355" s="295">
        <v>9845444874</v>
      </c>
      <c r="AJ355" s="295" t="s">
        <v>4009</v>
      </c>
      <c r="AK355" s="295" t="s">
        <v>3834</v>
      </c>
      <c r="AL355" s="295" t="s">
        <v>1642</v>
      </c>
      <c r="AM355" s="400"/>
      <c r="AN355" s="400"/>
      <c r="AO355" s="400"/>
    </row>
    <row r="356" spans="1:41" ht="108.75" thickBot="1">
      <c r="A356" s="282">
        <v>50</v>
      </c>
      <c r="B356" s="210" t="s">
        <v>6145</v>
      </c>
      <c r="C356" s="394" t="s">
        <v>8417</v>
      </c>
      <c r="D356" s="395" t="s">
        <v>8418</v>
      </c>
      <c r="E356" s="395"/>
      <c r="F356" s="12" t="s">
        <v>1633</v>
      </c>
      <c r="G356" s="237" t="s">
        <v>6465</v>
      </c>
      <c r="H356" s="238" t="s">
        <v>6466</v>
      </c>
      <c r="I356" s="282" t="s">
        <v>1655</v>
      </c>
      <c r="J356" s="396">
        <v>4</v>
      </c>
      <c r="K356" s="397" t="s">
        <v>8419</v>
      </c>
      <c r="L356" s="398">
        <v>9087115725</v>
      </c>
      <c r="M356" s="282"/>
      <c r="N356" s="396"/>
      <c r="O356" s="295">
        <v>90</v>
      </c>
      <c r="P356" s="396"/>
      <c r="Q356" s="295" t="s">
        <v>65</v>
      </c>
      <c r="R356" s="396" t="s">
        <v>51</v>
      </c>
      <c r="S356" s="396" t="s">
        <v>51</v>
      </c>
      <c r="T356" s="396" t="s">
        <v>51</v>
      </c>
      <c r="U356" s="396"/>
      <c r="V356" s="396"/>
      <c r="W356" s="396"/>
      <c r="X356" s="396"/>
      <c r="Y356" s="396"/>
      <c r="Z356" s="288"/>
      <c r="AA356" s="288"/>
      <c r="AB356" s="288"/>
      <c r="AC356" s="396"/>
      <c r="AD356" s="396"/>
      <c r="AE356" s="396" t="s">
        <v>8420</v>
      </c>
      <c r="AF356" s="390">
        <v>36426</v>
      </c>
      <c r="AG356" s="295" t="s">
        <v>8421</v>
      </c>
      <c r="AH356" s="295" t="s">
        <v>8422</v>
      </c>
      <c r="AI356" s="295">
        <v>9486649552</v>
      </c>
      <c r="AJ356" s="295" t="s">
        <v>6156</v>
      </c>
      <c r="AK356" s="295" t="s">
        <v>3834</v>
      </c>
      <c r="AL356" s="295" t="s">
        <v>1642</v>
      </c>
      <c r="AM356" s="400"/>
      <c r="AN356" s="400"/>
      <c r="AO356" s="400"/>
    </row>
    <row r="357" spans="1:41" ht="144.75" thickBot="1">
      <c r="A357" s="282">
        <v>6</v>
      </c>
      <c r="B357" s="210" t="s">
        <v>6145</v>
      </c>
      <c r="C357" s="394" t="s">
        <v>8423</v>
      </c>
      <c r="D357" s="395" t="s">
        <v>8424</v>
      </c>
      <c r="E357" s="395"/>
      <c r="F357" s="12" t="s">
        <v>1633</v>
      </c>
      <c r="G357" s="237" t="s">
        <v>6465</v>
      </c>
      <c r="H357" s="238" t="s">
        <v>6466</v>
      </c>
      <c r="I357" s="282" t="s">
        <v>1655</v>
      </c>
      <c r="J357" s="396">
        <v>4</v>
      </c>
      <c r="K357" s="397" t="s">
        <v>8425</v>
      </c>
      <c r="L357" s="398">
        <v>9743552860</v>
      </c>
      <c r="M357" s="282"/>
      <c r="N357" s="396"/>
      <c r="O357" s="295">
        <v>80</v>
      </c>
      <c r="P357" s="396"/>
      <c r="Q357" s="295" t="s">
        <v>6180</v>
      </c>
      <c r="R357" s="396" t="s">
        <v>51</v>
      </c>
      <c r="S357" s="396" t="s">
        <v>51</v>
      </c>
      <c r="T357" s="396" t="s">
        <v>51</v>
      </c>
      <c r="U357" s="396"/>
      <c r="V357" s="396"/>
      <c r="W357" s="396"/>
      <c r="X357" s="396"/>
      <c r="Y357" s="396"/>
      <c r="Z357" s="288"/>
      <c r="AA357" s="288"/>
      <c r="AB357" s="288"/>
      <c r="AC357" s="396"/>
      <c r="AD357" s="396"/>
      <c r="AE357" s="396" t="s">
        <v>8426</v>
      </c>
      <c r="AF357" s="390">
        <v>36051</v>
      </c>
      <c r="AG357" s="295" t="s">
        <v>8427</v>
      </c>
      <c r="AH357" s="295" t="s">
        <v>8428</v>
      </c>
      <c r="AI357" s="295">
        <v>9743552670</v>
      </c>
      <c r="AJ357" s="295" t="s">
        <v>8429</v>
      </c>
      <c r="AK357" s="295" t="s">
        <v>3834</v>
      </c>
      <c r="AL357" s="295" t="s">
        <v>1642</v>
      </c>
      <c r="AM357" s="400"/>
      <c r="AN357" s="400"/>
      <c r="AO357" s="400"/>
    </row>
    <row r="358" spans="1:41" ht="132.75" thickBot="1">
      <c r="A358" s="282">
        <v>30</v>
      </c>
      <c r="B358" s="210" t="s">
        <v>6145</v>
      </c>
      <c r="C358" s="394" t="s">
        <v>8430</v>
      </c>
      <c r="D358" s="395" t="s">
        <v>8431</v>
      </c>
      <c r="E358" s="395"/>
      <c r="F358" s="12" t="s">
        <v>1633</v>
      </c>
      <c r="G358" s="237" t="s">
        <v>6465</v>
      </c>
      <c r="H358" s="238" t="s">
        <v>6466</v>
      </c>
      <c r="I358" s="282" t="s">
        <v>1655</v>
      </c>
      <c r="J358" s="396">
        <v>4</v>
      </c>
      <c r="K358" s="397" t="s">
        <v>8432</v>
      </c>
      <c r="L358" s="398">
        <v>9738792078</v>
      </c>
      <c r="M358" s="282"/>
      <c r="N358" s="396"/>
      <c r="O358" s="295">
        <v>49</v>
      </c>
      <c r="P358" s="396"/>
      <c r="Q358" s="295" t="s">
        <v>6180</v>
      </c>
      <c r="R358" s="396" t="s">
        <v>51</v>
      </c>
      <c r="S358" s="396" t="s">
        <v>51</v>
      </c>
      <c r="T358" s="396" t="s">
        <v>51</v>
      </c>
      <c r="U358" s="396"/>
      <c r="V358" s="396"/>
      <c r="W358" s="396"/>
      <c r="X358" s="396"/>
      <c r="Y358" s="396"/>
      <c r="Z358" s="288"/>
      <c r="AA358" s="288"/>
      <c r="AB358" s="288"/>
      <c r="AC358" s="396"/>
      <c r="AD358" s="396"/>
      <c r="AE358" s="396" t="s">
        <v>8433</v>
      </c>
      <c r="AF358" s="390">
        <v>36164</v>
      </c>
      <c r="AG358" s="295" t="s">
        <v>8434</v>
      </c>
      <c r="AH358" s="295" t="s">
        <v>8435</v>
      </c>
      <c r="AI358" s="295">
        <v>9343336641</v>
      </c>
      <c r="AJ358" s="295" t="s">
        <v>8436</v>
      </c>
      <c r="AK358" s="295" t="s">
        <v>3834</v>
      </c>
      <c r="AL358" s="295" t="s">
        <v>1642</v>
      </c>
      <c r="AM358" s="400"/>
      <c r="AN358" s="400"/>
      <c r="AO358" s="400"/>
    </row>
    <row r="359" spans="1:41" ht="132.75" thickBot="1">
      <c r="A359" s="282">
        <v>53</v>
      </c>
      <c r="B359" s="210" t="s">
        <v>6145</v>
      </c>
      <c r="C359" s="394" t="s">
        <v>8437</v>
      </c>
      <c r="D359" s="395" t="s">
        <v>8438</v>
      </c>
      <c r="E359" s="395"/>
      <c r="F359" s="12" t="s">
        <v>1633</v>
      </c>
      <c r="G359" s="237" t="s">
        <v>6465</v>
      </c>
      <c r="H359" s="238" t="s">
        <v>6466</v>
      </c>
      <c r="I359" s="282" t="s">
        <v>1655</v>
      </c>
      <c r="J359" s="396">
        <v>4</v>
      </c>
      <c r="K359" s="397" t="s">
        <v>8439</v>
      </c>
      <c r="L359" s="398">
        <v>9448729115</v>
      </c>
      <c r="M359" s="282"/>
      <c r="N359" s="396"/>
      <c r="O359" s="295">
        <v>57</v>
      </c>
      <c r="P359" s="396"/>
      <c r="Q359" s="295" t="s">
        <v>6180</v>
      </c>
      <c r="R359" s="396" t="s">
        <v>51</v>
      </c>
      <c r="S359" s="396" t="s">
        <v>51</v>
      </c>
      <c r="T359" s="396" t="s">
        <v>51</v>
      </c>
      <c r="U359" s="396"/>
      <c r="V359" s="396"/>
      <c r="W359" s="396"/>
      <c r="X359" s="396"/>
      <c r="Y359" s="396"/>
      <c r="Z359" s="288"/>
      <c r="AA359" s="288"/>
      <c r="AB359" s="288"/>
      <c r="AC359" s="396"/>
      <c r="AD359" s="396"/>
      <c r="AE359" s="396" t="s">
        <v>8440</v>
      </c>
      <c r="AF359" s="390">
        <v>35998</v>
      </c>
      <c r="AG359" s="295" t="s">
        <v>8441</v>
      </c>
      <c r="AH359" s="295" t="s">
        <v>8442</v>
      </c>
      <c r="AI359" s="295">
        <v>9900332075</v>
      </c>
      <c r="AJ359" s="295" t="s">
        <v>6184</v>
      </c>
      <c r="AK359" s="295" t="s">
        <v>3834</v>
      </c>
      <c r="AL359" s="295" t="s">
        <v>1642</v>
      </c>
      <c r="AM359" s="400"/>
      <c r="AN359" s="400"/>
      <c r="AO359" s="400"/>
    </row>
    <row r="360" spans="1:41" ht="120.75" thickBot="1">
      <c r="A360" s="282">
        <v>58</v>
      </c>
      <c r="B360" s="210" t="s">
        <v>6145</v>
      </c>
      <c r="C360" s="394" t="s">
        <v>8443</v>
      </c>
      <c r="D360" s="395" t="s">
        <v>8444</v>
      </c>
      <c r="E360" s="395"/>
      <c r="F360" s="12" t="s">
        <v>1633</v>
      </c>
      <c r="G360" s="237" t="s">
        <v>6465</v>
      </c>
      <c r="H360" s="238" t="s">
        <v>6466</v>
      </c>
      <c r="I360" s="282" t="s">
        <v>1655</v>
      </c>
      <c r="J360" s="396">
        <v>4</v>
      </c>
      <c r="K360" s="397" t="s">
        <v>8445</v>
      </c>
      <c r="L360" s="398">
        <v>7036700773</v>
      </c>
      <c r="M360" s="282"/>
      <c r="N360" s="396"/>
      <c r="O360" s="295">
        <v>75</v>
      </c>
      <c r="P360" s="396"/>
      <c r="Q360" s="295"/>
      <c r="R360" s="396" t="s">
        <v>51</v>
      </c>
      <c r="S360" s="396" t="s">
        <v>51</v>
      </c>
      <c r="T360" s="396" t="s">
        <v>51</v>
      </c>
      <c r="U360" s="396"/>
      <c r="V360" s="396"/>
      <c r="W360" s="396"/>
      <c r="X360" s="396"/>
      <c r="Y360" s="396"/>
      <c r="Z360" s="288"/>
      <c r="AA360" s="288"/>
      <c r="AB360" s="288"/>
      <c r="AC360" s="396"/>
      <c r="AD360" s="396"/>
      <c r="AE360" s="396" t="s">
        <v>8446</v>
      </c>
      <c r="AF360" s="390">
        <v>35973</v>
      </c>
      <c r="AG360" s="295" t="s">
        <v>8447</v>
      </c>
      <c r="AH360" s="295" t="s">
        <v>8448</v>
      </c>
      <c r="AI360" s="295">
        <v>9885033524</v>
      </c>
      <c r="AJ360" s="295" t="s">
        <v>3732</v>
      </c>
      <c r="AK360" s="295" t="s">
        <v>3834</v>
      </c>
      <c r="AL360" s="295" t="s">
        <v>1642</v>
      </c>
      <c r="AM360" s="400"/>
      <c r="AN360" s="400"/>
      <c r="AO360" s="400"/>
    </row>
    <row r="361" spans="1:41" ht="86.25" thickBot="1">
      <c r="A361" s="282">
        <v>99</v>
      </c>
      <c r="B361" s="210" t="s">
        <v>6145</v>
      </c>
      <c r="C361" s="394" t="s">
        <v>8449</v>
      </c>
      <c r="D361" s="395" t="s">
        <v>8450</v>
      </c>
      <c r="E361" s="395"/>
      <c r="F361" s="12" t="s">
        <v>1633</v>
      </c>
      <c r="G361" s="237" t="s">
        <v>6465</v>
      </c>
      <c r="H361" s="238" t="s">
        <v>6466</v>
      </c>
      <c r="I361" s="282" t="s">
        <v>1655</v>
      </c>
      <c r="J361" s="396">
        <v>4</v>
      </c>
      <c r="K361" s="397" t="s">
        <v>8451</v>
      </c>
      <c r="L361" s="398"/>
      <c r="M361" s="282"/>
      <c r="N361" s="396"/>
      <c r="O361" s="295"/>
      <c r="P361" s="396"/>
      <c r="Q361" s="295" t="s">
        <v>8452</v>
      </c>
      <c r="R361" s="396" t="s">
        <v>51</v>
      </c>
      <c r="S361" s="396" t="s">
        <v>51</v>
      </c>
      <c r="T361" s="396" t="s">
        <v>51</v>
      </c>
      <c r="U361" s="396"/>
      <c r="V361" s="396"/>
      <c r="W361" s="396"/>
      <c r="X361" s="396"/>
      <c r="Y361" s="396"/>
      <c r="Z361" s="288"/>
      <c r="AA361" s="288"/>
      <c r="AB361" s="288"/>
      <c r="AC361" s="396"/>
      <c r="AD361" s="396"/>
      <c r="AE361" s="396" t="s">
        <v>8453</v>
      </c>
      <c r="AF361" s="390">
        <v>35332</v>
      </c>
      <c r="AG361" s="295" t="s">
        <v>8454</v>
      </c>
      <c r="AH361" s="295" t="s">
        <v>8455</v>
      </c>
      <c r="AI361" s="295"/>
      <c r="AJ361" s="295"/>
      <c r="AK361" s="295" t="s">
        <v>3834</v>
      </c>
      <c r="AL361" s="295" t="s">
        <v>8085</v>
      </c>
      <c r="AM361" s="400"/>
      <c r="AN361" s="400"/>
      <c r="AO361" s="400"/>
    </row>
    <row r="362" spans="1:41" ht="120.75" thickBot="1">
      <c r="A362" s="282">
        <v>5</v>
      </c>
      <c r="B362" s="210" t="s">
        <v>6145</v>
      </c>
      <c r="C362" s="394" t="s">
        <v>8456</v>
      </c>
      <c r="D362" s="395" t="s">
        <v>8457</v>
      </c>
      <c r="E362" s="395"/>
      <c r="F362" s="12" t="s">
        <v>1633</v>
      </c>
      <c r="G362" s="237" t="s">
        <v>6465</v>
      </c>
      <c r="H362" s="238" t="s">
        <v>6466</v>
      </c>
      <c r="I362" s="282" t="s">
        <v>1655</v>
      </c>
      <c r="J362" s="396">
        <v>4</v>
      </c>
      <c r="K362" s="397" t="s">
        <v>8458</v>
      </c>
      <c r="L362" s="398">
        <v>9615961557</v>
      </c>
      <c r="M362" s="282"/>
      <c r="N362" s="396"/>
      <c r="O362" s="295">
        <v>54</v>
      </c>
      <c r="P362" s="396"/>
      <c r="Q362" s="295" t="s">
        <v>6243</v>
      </c>
      <c r="R362" s="396" t="s">
        <v>51</v>
      </c>
      <c r="S362" s="396" t="s">
        <v>51</v>
      </c>
      <c r="T362" s="396" t="s">
        <v>51</v>
      </c>
      <c r="U362" s="396"/>
      <c r="V362" s="396"/>
      <c r="W362" s="396"/>
      <c r="X362" s="396"/>
      <c r="Y362" s="396"/>
      <c r="Z362" s="288"/>
      <c r="AA362" s="288"/>
      <c r="AB362" s="288"/>
      <c r="AC362" s="396"/>
      <c r="AD362" s="396"/>
      <c r="AE362" s="396" t="s">
        <v>8459</v>
      </c>
      <c r="AF362" s="390">
        <v>35439</v>
      </c>
      <c r="AG362" s="295" t="s">
        <v>8460</v>
      </c>
      <c r="AH362" s="295" t="s">
        <v>8461</v>
      </c>
      <c r="AI362" s="295">
        <v>9863062796</v>
      </c>
      <c r="AJ362" s="295" t="s">
        <v>8462</v>
      </c>
      <c r="AK362" s="295" t="s">
        <v>3834</v>
      </c>
      <c r="AL362" s="295" t="s">
        <v>1642</v>
      </c>
      <c r="AM362" s="400"/>
      <c r="AN362" s="400"/>
      <c r="AO362" s="400"/>
    </row>
    <row r="363" spans="1:41" ht="156.75" thickBot="1">
      <c r="A363" s="282">
        <v>57</v>
      </c>
      <c r="B363" s="210" t="s">
        <v>6145</v>
      </c>
      <c r="C363" s="394" t="s">
        <v>8463</v>
      </c>
      <c r="D363" s="395" t="s">
        <v>8464</v>
      </c>
      <c r="E363" s="395"/>
      <c r="F363" s="12" t="s">
        <v>1633</v>
      </c>
      <c r="G363" s="237" t="s">
        <v>6465</v>
      </c>
      <c r="H363" s="238" t="s">
        <v>6466</v>
      </c>
      <c r="I363" s="282" t="s">
        <v>1655</v>
      </c>
      <c r="J363" s="396">
        <v>4</v>
      </c>
      <c r="K363" s="397" t="s">
        <v>8465</v>
      </c>
      <c r="L363" s="398">
        <v>9611016345</v>
      </c>
      <c r="M363" s="282"/>
      <c r="N363" s="396"/>
      <c r="O363" s="295">
        <v>74</v>
      </c>
      <c r="P363" s="396"/>
      <c r="Q363" s="295" t="s">
        <v>6180</v>
      </c>
      <c r="R363" s="396" t="s">
        <v>51</v>
      </c>
      <c r="S363" s="396" t="s">
        <v>51</v>
      </c>
      <c r="T363" s="396" t="s">
        <v>51</v>
      </c>
      <c r="U363" s="396"/>
      <c r="V363" s="396"/>
      <c r="W363" s="396"/>
      <c r="X363" s="396"/>
      <c r="Y363" s="396"/>
      <c r="Z363" s="288"/>
      <c r="AA363" s="288"/>
      <c r="AB363" s="288"/>
      <c r="AC363" s="396"/>
      <c r="AD363" s="396"/>
      <c r="AE363" s="396" t="s">
        <v>8466</v>
      </c>
      <c r="AF363" s="390">
        <v>35879</v>
      </c>
      <c r="AG363" s="295" t="s">
        <v>8467</v>
      </c>
      <c r="AH363" s="295" t="s">
        <v>8468</v>
      </c>
      <c r="AI363" s="295">
        <v>9901768982</v>
      </c>
      <c r="AJ363" s="295" t="s">
        <v>4785</v>
      </c>
      <c r="AK363" s="295" t="s">
        <v>3834</v>
      </c>
      <c r="AL363" s="295" t="s">
        <v>1642</v>
      </c>
      <c r="AM363" s="400"/>
      <c r="AN363" s="400"/>
      <c r="AO363" s="400"/>
    </row>
    <row r="364" spans="1:41" ht="156.75" thickBot="1">
      <c r="A364" s="282">
        <v>88</v>
      </c>
      <c r="B364" s="210" t="s">
        <v>6145</v>
      </c>
      <c r="C364" s="394" t="s">
        <v>8469</v>
      </c>
      <c r="D364" s="395" t="s">
        <v>8470</v>
      </c>
      <c r="E364" s="395"/>
      <c r="F364" s="12" t="s">
        <v>1633</v>
      </c>
      <c r="G364" s="237" t="s">
        <v>6465</v>
      </c>
      <c r="H364" s="238" t="s">
        <v>6466</v>
      </c>
      <c r="I364" s="282" t="s">
        <v>1655</v>
      </c>
      <c r="J364" s="396">
        <v>4</v>
      </c>
      <c r="K364" s="397" t="s">
        <v>8471</v>
      </c>
      <c r="L364" s="398">
        <v>9535018370</v>
      </c>
      <c r="M364" s="282"/>
      <c r="N364" s="396"/>
      <c r="O364" s="295">
        <v>59</v>
      </c>
      <c r="P364" s="396"/>
      <c r="Q364" s="295" t="s">
        <v>6180</v>
      </c>
      <c r="R364" s="396" t="s">
        <v>51</v>
      </c>
      <c r="S364" s="396" t="s">
        <v>51</v>
      </c>
      <c r="T364" s="396" t="s">
        <v>51</v>
      </c>
      <c r="U364" s="396"/>
      <c r="V364" s="396"/>
      <c r="W364" s="396"/>
      <c r="X364" s="396"/>
      <c r="Y364" s="396"/>
      <c r="Z364" s="288"/>
      <c r="AA364" s="288"/>
      <c r="AB364" s="288"/>
      <c r="AC364" s="396"/>
      <c r="AD364" s="396"/>
      <c r="AE364" s="396" t="s">
        <v>8472</v>
      </c>
      <c r="AF364" s="390">
        <v>35641</v>
      </c>
      <c r="AG364" s="295" t="s">
        <v>8473</v>
      </c>
      <c r="AH364" s="295" t="s">
        <v>8474</v>
      </c>
      <c r="AI364" s="295">
        <v>9845312870</v>
      </c>
      <c r="AJ364" s="295" t="s">
        <v>8072</v>
      </c>
      <c r="AK364" s="295" t="s">
        <v>3912</v>
      </c>
      <c r="AL364" s="295" t="s">
        <v>1642</v>
      </c>
      <c r="AM364" s="400"/>
      <c r="AN364" s="400"/>
      <c r="AO364" s="400"/>
    </row>
    <row r="365" spans="1:41" ht="144.75" thickBot="1">
      <c r="A365" s="282">
        <v>36</v>
      </c>
      <c r="B365" s="210" t="s">
        <v>6145</v>
      </c>
      <c r="C365" s="394" t="s">
        <v>8475</v>
      </c>
      <c r="D365" s="395" t="s">
        <v>8476</v>
      </c>
      <c r="E365" s="395"/>
      <c r="F365" s="12" t="s">
        <v>1633</v>
      </c>
      <c r="G365" s="237" t="s">
        <v>6465</v>
      </c>
      <c r="H365" s="238" t="s">
        <v>6466</v>
      </c>
      <c r="I365" s="282" t="s">
        <v>1655</v>
      </c>
      <c r="J365" s="396">
        <v>4</v>
      </c>
      <c r="K365" s="397" t="s">
        <v>8477</v>
      </c>
      <c r="L365" s="398">
        <v>9986786243</v>
      </c>
      <c r="M365" s="282"/>
      <c r="N365" s="396"/>
      <c r="O365" s="295">
        <v>56.8</v>
      </c>
      <c r="P365" s="396"/>
      <c r="Q365" s="295" t="s">
        <v>6180</v>
      </c>
      <c r="R365" s="396" t="s">
        <v>51</v>
      </c>
      <c r="S365" s="396" t="s">
        <v>51</v>
      </c>
      <c r="T365" s="396" t="s">
        <v>51</v>
      </c>
      <c r="U365" s="396"/>
      <c r="V365" s="396"/>
      <c r="W365" s="396"/>
      <c r="X365" s="396"/>
      <c r="Y365" s="396"/>
      <c r="Z365" s="288"/>
      <c r="AA365" s="288"/>
      <c r="AB365" s="288"/>
      <c r="AC365" s="396"/>
      <c r="AD365" s="396"/>
      <c r="AE365" s="396" t="s">
        <v>8478</v>
      </c>
      <c r="AF365" s="390">
        <v>35990</v>
      </c>
      <c r="AG365" s="295" t="s">
        <v>8479</v>
      </c>
      <c r="AH365" s="295" t="s">
        <v>8480</v>
      </c>
      <c r="AI365" s="295">
        <v>8867748865</v>
      </c>
      <c r="AJ365" s="295" t="s">
        <v>4030</v>
      </c>
      <c r="AK365" s="295" t="s">
        <v>3912</v>
      </c>
      <c r="AL365" s="295" t="s">
        <v>1642</v>
      </c>
      <c r="AM365" s="400"/>
      <c r="AN365" s="400"/>
      <c r="AO365" s="400"/>
    </row>
    <row r="366" spans="1:41" ht="168.75" thickBot="1">
      <c r="A366" s="282">
        <v>4</v>
      </c>
      <c r="B366" s="210" t="s">
        <v>6145</v>
      </c>
      <c r="C366" s="394" t="s">
        <v>8481</v>
      </c>
      <c r="D366" s="395" t="s">
        <v>8482</v>
      </c>
      <c r="E366" s="395"/>
      <c r="F366" s="12" t="s">
        <v>1633</v>
      </c>
      <c r="G366" s="237" t="s">
        <v>6465</v>
      </c>
      <c r="H366" s="238" t="s">
        <v>6466</v>
      </c>
      <c r="I366" s="282" t="s">
        <v>1655</v>
      </c>
      <c r="J366" s="396">
        <v>4</v>
      </c>
      <c r="K366" s="397" t="s">
        <v>8483</v>
      </c>
      <c r="L366" s="398">
        <v>8867496234</v>
      </c>
      <c r="M366" s="282"/>
      <c r="N366" s="396"/>
      <c r="O366" s="295">
        <v>57</v>
      </c>
      <c r="P366" s="396"/>
      <c r="Q366" s="295" t="s">
        <v>6180</v>
      </c>
      <c r="R366" s="396" t="s">
        <v>51</v>
      </c>
      <c r="S366" s="396" t="s">
        <v>51</v>
      </c>
      <c r="T366" s="396" t="s">
        <v>51</v>
      </c>
      <c r="U366" s="396"/>
      <c r="V366" s="396"/>
      <c r="W366" s="396"/>
      <c r="X366" s="396"/>
      <c r="Y366" s="396"/>
      <c r="Z366" s="288"/>
      <c r="AA366" s="288"/>
      <c r="AB366" s="288"/>
      <c r="AC366" s="396"/>
      <c r="AD366" s="396"/>
      <c r="AE366" s="396" t="s">
        <v>8484</v>
      </c>
      <c r="AF366" s="390">
        <v>35963</v>
      </c>
      <c r="AG366" s="295" t="s">
        <v>8485</v>
      </c>
      <c r="AH366" s="295" t="s">
        <v>8486</v>
      </c>
      <c r="AI366" s="295">
        <v>9845124181</v>
      </c>
      <c r="AJ366" s="295" t="s">
        <v>4169</v>
      </c>
      <c r="AK366" s="295" t="s">
        <v>3834</v>
      </c>
      <c r="AL366" s="295" t="s">
        <v>1642</v>
      </c>
      <c r="AM366" s="400"/>
      <c r="AN366" s="400"/>
      <c r="AO366" s="400"/>
    </row>
    <row r="367" spans="1:41" ht="132.75" thickBot="1">
      <c r="A367" s="282">
        <v>87</v>
      </c>
      <c r="B367" s="210" t="s">
        <v>6145</v>
      </c>
      <c r="C367" s="394" t="s">
        <v>8487</v>
      </c>
      <c r="D367" s="395" t="s">
        <v>8488</v>
      </c>
      <c r="E367" s="395"/>
      <c r="F367" s="12" t="s">
        <v>1633</v>
      </c>
      <c r="G367" s="237" t="s">
        <v>6465</v>
      </c>
      <c r="H367" s="238" t="s">
        <v>6466</v>
      </c>
      <c r="I367" s="282" t="s">
        <v>1655</v>
      </c>
      <c r="J367" s="396">
        <v>4</v>
      </c>
      <c r="K367" s="397" t="s">
        <v>8489</v>
      </c>
      <c r="L367" s="398">
        <v>7405318306</v>
      </c>
      <c r="M367" s="282"/>
      <c r="N367" s="396"/>
      <c r="O367" s="295">
        <v>68</v>
      </c>
      <c r="P367" s="396"/>
      <c r="Q367" s="295" t="s">
        <v>6243</v>
      </c>
      <c r="R367" s="396" t="s">
        <v>51</v>
      </c>
      <c r="S367" s="396" t="s">
        <v>51</v>
      </c>
      <c r="T367" s="396" t="s">
        <v>51</v>
      </c>
      <c r="U367" s="396"/>
      <c r="V367" s="396"/>
      <c r="W367" s="396"/>
      <c r="X367" s="396"/>
      <c r="Y367" s="396"/>
      <c r="Z367" s="288"/>
      <c r="AA367" s="288"/>
      <c r="AB367" s="288"/>
      <c r="AC367" s="396"/>
      <c r="AD367" s="396"/>
      <c r="AE367" s="396" t="s">
        <v>8490</v>
      </c>
      <c r="AF367" s="390">
        <v>35958</v>
      </c>
      <c r="AG367" s="295" t="s">
        <v>8491</v>
      </c>
      <c r="AH367" s="295" t="s">
        <v>8492</v>
      </c>
      <c r="AI367" s="295">
        <v>9376735391</v>
      </c>
      <c r="AJ367" s="295"/>
      <c r="AK367" s="295" t="s">
        <v>3834</v>
      </c>
      <c r="AL367" s="295" t="s">
        <v>1642</v>
      </c>
      <c r="AM367" s="400"/>
      <c r="AN367" s="400"/>
      <c r="AO367" s="400"/>
    </row>
    <row r="368" spans="1:41" ht="144.75" thickBot="1">
      <c r="A368" s="282">
        <v>75</v>
      </c>
      <c r="B368" s="210" t="s">
        <v>6145</v>
      </c>
      <c r="C368" s="394" t="s">
        <v>8493</v>
      </c>
      <c r="D368" s="395" t="s">
        <v>8494</v>
      </c>
      <c r="E368" s="395"/>
      <c r="F368" s="12" t="s">
        <v>1633</v>
      </c>
      <c r="G368" s="237" t="s">
        <v>6465</v>
      </c>
      <c r="H368" s="238" t="s">
        <v>6466</v>
      </c>
      <c r="I368" s="282" t="s">
        <v>1655</v>
      </c>
      <c r="J368" s="396">
        <v>4</v>
      </c>
      <c r="K368" s="397" t="s">
        <v>8495</v>
      </c>
      <c r="L368" s="398">
        <v>9986844633</v>
      </c>
      <c r="M368" s="282"/>
      <c r="N368" s="396"/>
      <c r="O368" s="295">
        <v>65</v>
      </c>
      <c r="P368" s="396"/>
      <c r="Q368" s="295" t="s">
        <v>6180</v>
      </c>
      <c r="R368" s="396" t="s">
        <v>51</v>
      </c>
      <c r="S368" s="396" t="s">
        <v>51</v>
      </c>
      <c r="T368" s="396" t="s">
        <v>51</v>
      </c>
      <c r="U368" s="396"/>
      <c r="V368" s="396"/>
      <c r="W368" s="396"/>
      <c r="X368" s="396"/>
      <c r="Y368" s="396"/>
      <c r="Z368" s="288"/>
      <c r="AA368" s="288"/>
      <c r="AB368" s="288"/>
      <c r="AC368" s="396"/>
      <c r="AD368" s="396"/>
      <c r="AE368" s="396" t="s">
        <v>8496</v>
      </c>
      <c r="AF368" s="390">
        <v>36175</v>
      </c>
      <c r="AG368" s="295" t="s">
        <v>8497</v>
      </c>
      <c r="AH368" s="295" t="s">
        <v>8498</v>
      </c>
      <c r="AI368" s="295">
        <v>9972371100</v>
      </c>
      <c r="AJ368" s="295" t="s">
        <v>7033</v>
      </c>
      <c r="AK368" s="295" t="s">
        <v>3834</v>
      </c>
      <c r="AL368" s="295" t="s">
        <v>1642</v>
      </c>
      <c r="AM368" s="400"/>
      <c r="AN368" s="400"/>
      <c r="AO368" s="400"/>
    </row>
    <row r="369" spans="1:41" ht="132.75" thickBot="1">
      <c r="A369" s="282">
        <v>3</v>
      </c>
      <c r="B369" s="210" t="s">
        <v>6145</v>
      </c>
      <c r="C369" s="394" t="s">
        <v>8499</v>
      </c>
      <c r="D369" s="395" t="s">
        <v>8500</v>
      </c>
      <c r="E369" s="395"/>
      <c r="F369" s="12" t="s">
        <v>1633</v>
      </c>
      <c r="G369" s="237" t="s">
        <v>6465</v>
      </c>
      <c r="H369" s="238" t="s">
        <v>6466</v>
      </c>
      <c r="I369" s="282" t="s">
        <v>1655</v>
      </c>
      <c r="J369" s="396">
        <v>4</v>
      </c>
      <c r="K369" s="397" t="s">
        <v>8501</v>
      </c>
      <c r="L369" s="398">
        <v>9783962452</v>
      </c>
      <c r="M369" s="282"/>
      <c r="N369" s="396"/>
      <c r="O369" s="295">
        <v>65</v>
      </c>
      <c r="P369" s="396"/>
      <c r="Q369" s="295" t="s">
        <v>6180</v>
      </c>
      <c r="R369" s="396" t="s">
        <v>51</v>
      </c>
      <c r="S369" s="396" t="s">
        <v>51</v>
      </c>
      <c r="T369" s="396" t="s">
        <v>51</v>
      </c>
      <c r="U369" s="396"/>
      <c r="V369" s="396"/>
      <c r="W369" s="396"/>
      <c r="X369" s="396"/>
      <c r="Y369" s="396"/>
      <c r="Z369" s="288"/>
      <c r="AA369" s="288"/>
      <c r="AB369" s="288"/>
      <c r="AC369" s="396"/>
      <c r="AD369" s="396"/>
      <c r="AE369" s="396" t="s">
        <v>8502</v>
      </c>
      <c r="AF369" s="390" t="s">
        <v>8503</v>
      </c>
      <c r="AG369" s="295" t="s">
        <v>8504</v>
      </c>
      <c r="AH369" s="295" t="s">
        <v>8505</v>
      </c>
      <c r="AI369" s="295">
        <v>9448039411</v>
      </c>
      <c r="AJ369" s="295" t="s">
        <v>8506</v>
      </c>
      <c r="AK369" s="295" t="s">
        <v>3834</v>
      </c>
      <c r="AL369" s="295" t="s">
        <v>1642</v>
      </c>
      <c r="AM369" s="400"/>
      <c r="AN369" s="400"/>
      <c r="AO369" s="400"/>
    </row>
    <row r="370" spans="1:41" ht="108.75" thickBot="1">
      <c r="A370" s="282">
        <v>101</v>
      </c>
      <c r="B370" s="210" t="s">
        <v>6145</v>
      </c>
      <c r="C370" s="394" t="s">
        <v>8507</v>
      </c>
      <c r="D370" s="395" t="s">
        <v>8508</v>
      </c>
      <c r="E370" s="395"/>
      <c r="F370" s="12" t="s">
        <v>1633</v>
      </c>
      <c r="G370" s="237" t="s">
        <v>6465</v>
      </c>
      <c r="H370" s="238" t="s">
        <v>6466</v>
      </c>
      <c r="I370" s="282" t="s">
        <v>1655</v>
      </c>
      <c r="J370" s="396">
        <v>4</v>
      </c>
      <c r="K370" s="410" t="s">
        <v>8509</v>
      </c>
      <c r="L370" s="398">
        <v>9851096262</v>
      </c>
      <c r="M370" s="282"/>
      <c r="N370" s="396"/>
      <c r="O370" s="295">
        <v>39</v>
      </c>
      <c r="P370" s="396"/>
      <c r="Q370" s="295" t="s">
        <v>8510</v>
      </c>
      <c r="R370" s="396" t="s">
        <v>51</v>
      </c>
      <c r="S370" s="396" t="s">
        <v>51</v>
      </c>
      <c r="T370" s="396" t="s">
        <v>51</v>
      </c>
      <c r="U370" s="396"/>
      <c r="V370" s="396"/>
      <c r="W370" s="396"/>
      <c r="X370" s="396"/>
      <c r="Y370" s="396"/>
      <c r="Z370" s="288"/>
      <c r="AA370" s="288"/>
      <c r="AB370" s="288"/>
      <c r="AC370" s="396"/>
      <c r="AD370" s="396"/>
      <c r="AE370" s="396" t="s">
        <v>8511</v>
      </c>
      <c r="AF370" s="317">
        <v>35281</v>
      </c>
      <c r="AG370" s="295" t="s">
        <v>8512</v>
      </c>
      <c r="AH370" s="295" t="s">
        <v>8513</v>
      </c>
      <c r="AI370" s="295">
        <v>9771477002</v>
      </c>
      <c r="AJ370" s="295" t="s">
        <v>6595</v>
      </c>
      <c r="AK370" s="295" t="s">
        <v>6900</v>
      </c>
      <c r="AL370" s="295" t="s">
        <v>3834</v>
      </c>
      <c r="AM370" s="400"/>
      <c r="AN370" s="400"/>
      <c r="AO370" s="400"/>
    </row>
    <row r="371" spans="1:41" ht="86.25" thickBot="1">
      <c r="A371" s="282">
        <v>100</v>
      </c>
      <c r="B371" s="210" t="s">
        <v>6145</v>
      </c>
      <c r="C371" s="388" t="s">
        <v>8514</v>
      </c>
      <c r="D371" s="387" t="s">
        <v>8515</v>
      </c>
      <c r="E371" s="387"/>
      <c r="F371" s="12" t="s">
        <v>1633</v>
      </c>
      <c r="G371" s="237" t="s">
        <v>6465</v>
      </c>
      <c r="H371" s="238" t="s">
        <v>6466</v>
      </c>
      <c r="I371" s="282" t="s">
        <v>1655</v>
      </c>
      <c r="J371" s="396">
        <v>4</v>
      </c>
      <c r="K371" s="410" t="s">
        <v>8516</v>
      </c>
      <c r="L371" s="387">
        <v>977015592858</v>
      </c>
      <c r="M371" s="282"/>
      <c r="N371" s="396"/>
      <c r="O371" s="389">
        <v>45.5</v>
      </c>
      <c r="P371" s="396"/>
      <c r="Q371" s="389" t="s">
        <v>8517</v>
      </c>
      <c r="R371" s="396" t="s">
        <v>51</v>
      </c>
      <c r="S371" s="396" t="s">
        <v>51</v>
      </c>
      <c r="T371" s="396" t="s">
        <v>51</v>
      </c>
      <c r="U371" s="396"/>
      <c r="V371" s="396"/>
      <c r="W371" s="396"/>
      <c r="X371" s="396"/>
      <c r="Y371" s="396"/>
      <c r="Z371" s="288"/>
      <c r="AA371" s="288"/>
      <c r="AB371" s="288"/>
      <c r="AC371" s="396"/>
      <c r="AD371" s="396"/>
      <c r="AE371" s="396" t="s">
        <v>8518</v>
      </c>
      <c r="AF371" s="390">
        <v>36203</v>
      </c>
      <c r="AG371" s="389" t="s">
        <v>8519</v>
      </c>
      <c r="AH371" s="389" t="s">
        <v>8520</v>
      </c>
      <c r="AI371" s="389">
        <v>9801298765</v>
      </c>
      <c r="AJ371" s="389" t="s">
        <v>6900</v>
      </c>
      <c r="AK371" s="389" t="s">
        <v>3834</v>
      </c>
      <c r="AL371" s="389" t="s">
        <v>8085</v>
      </c>
      <c r="AM371" s="400"/>
      <c r="AN371" s="400"/>
      <c r="AO371" s="400"/>
    </row>
    <row r="372" spans="1:41" ht="120.75" thickBot="1">
      <c r="A372" s="282">
        <v>41</v>
      </c>
      <c r="B372" s="210" t="s">
        <v>6145</v>
      </c>
      <c r="C372" s="394" t="s">
        <v>8521</v>
      </c>
      <c r="D372" s="395" t="s">
        <v>8522</v>
      </c>
      <c r="E372" s="395"/>
      <c r="F372" s="12" t="s">
        <v>1633</v>
      </c>
      <c r="G372" s="237" t="s">
        <v>6465</v>
      </c>
      <c r="H372" s="238" t="s">
        <v>6466</v>
      </c>
      <c r="I372" s="282" t="s">
        <v>1655</v>
      </c>
      <c r="J372" s="396">
        <v>4</v>
      </c>
      <c r="K372" s="397" t="s">
        <v>8523</v>
      </c>
      <c r="L372" s="398">
        <v>7049224268</v>
      </c>
      <c r="M372" s="282"/>
      <c r="N372" s="396"/>
      <c r="O372" s="295">
        <v>79</v>
      </c>
      <c r="P372" s="396"/>
      <c r="Q372" s="295" t="s">
        <v>6243</v>
      </c>
      <c r="R372" s="396" t="s">
        <v>51</v>
      </c>
      <c r="S372" s="396" t="s">
        <v>51</v>
      </c>
      <c r="T372" s="396" t="s">
        <v>51</v>
      </c>
      <c r="U372" s="396"/>
      <c r="V372" s="396"/>
      <c r="W372" s="396"/>
      <c r="X372" s="396"/>
      <c r="Y372" s="396"/>
      <c r="Z372" s="288"/>
      <c r="AA372" s="288"/>
      <c r="AB372" s="288"/>
      <c r="AC372" s="396"/>
      <c r="AD372" s="396"/>
      <c r="AE372" s="396" t="s">
        <v>8524</v>
      </c>
      <c r="AF372" s="390">
        <v>36035</v>
      </c>
      <c r="AG372" s="295" t="s">
        <v>8525</v>
      </c>
      <c r="AH372" s="295" t="s">
        <v>8526</v>
      </c>
      <c r="AI372" s="295">
        <v>8096429168</v>
      </c>
      <c r="AJ372" s="295" t="s">
        <v>8527</v>
      </c>
      <c r="AK372" s="295" t="s">
        <v>3834</v>
      </c>
      <c r="AL372" s="295" t="s">
        <v>1642</v>
      </c>
      <c r="AM372" s="400"/>
      <c r="AN372" s="400"/>
      <c r="AO372" s="400"/>
    </row>
    <row r="373" spans="1:41" ht="144.75" thickBot="1">
      <c r="A373" s="282">
        <v>31</v>
      </c>
      <c r="B373" s="210" t="s">
        <v>6145</v>
      </c>
      <c r="C373" s="394" t="s">
        <v>8528</v>
      </c>
      <c r="D373" s="395" t="s">
        <v>8529</v>
      </c>
      <c r="E373" s="395"/>
      <c r="F373" s="12" t="s">
        <v>1633</v>
      </c>
      <c r="G373" s="237" t="s">
        <v>6465</v>
      </c>
      <c r="H373" s="238" t="s">
        <v>6466</v>
      </c>
      <c r="I373" s="282" t="s">
        <v>1655</v>
      </c>
      <c r="J373" s="396">
        <v>4</v>
      </c>
      <c r="K373" s="397" t="s">
        <v>8530</v>
      </c>
      <c r="L373" s="398">
        <v>9480587387</v>
      </c>
      <c r="M373" s="282"/>
      <c r="N373" s="396"/>
      <c r="O373" s="295">
        <v>53</v>
      </c>
      <c r="P373" s="396"/>
      <c r="Q373" s="295" t="s">
        <v>6180</v>
      </c>
      <c r="R373" s="396" t="s">
        <v>51</v>
      </c>
      <c r="S373" s="396" t="s">
        <v>51</v>
      </c>
      <c r="T373" s="396" t="s">
        <v>51</v>
      </c>
      <c r="U373" s="396"/>
      <c r="V373" s="396"/>
      <c r="W373" s="396"/>
      <c r="X373" s="396"/>
      <c r="Y373" s="396"/>
      <c r="Z373" s="288"/>
      <c r="AA373" s="288"/>
      <c r="AB373" s="288"/>
      <c r="AC373" s="396"/>
      <c r="AD373" s="396"/>
      <c r="AE373" s="396" t="s">
        <v>8531</v>
      </c>
      <c r="AF373" s="390">
        <v>36013</v>
      </c>
      <c r="AG373" s="295" t="s">
        <v>8532</v>
      </c>
      <c r="AH373" s="295" t="s">
        <v>8533</v>
      </c>
      <c r="AI373" s="295">
        <v>8951869865</v>
      </c>
      <c r="AJ373" s="295" t="s">
        <v>8534</v>
      </c>
      <c r="AK373" s="295" t="s">
        <v>3834</v>
      </c>
      <c r="AL373" s="295" t="s">
        <v>1642</v>
      </c>
      <c r="AM373" s="400"/>
      <c r="AN373" s="400"/>
      <c r="AO373" s="400"/>
    </row>
    <row r="374" spans="1:41" ht="168.75" thickBot="1">
      <c r="A374" s="282">
        <v>56</v>
      </c>
      <c r="B374" s="210" t="s">
        <v>6145</v>
      </c>
      <c r="C374" s="394" t="s">
        <v>8535</v>
      </c>
      <c r="D374" s="395" t="s">
        <v>8536</v>
      </c>
      <c r="E374" s="395"/>
      <c r="F374" s="12" t="s">
        <v>1633</v>
      </c>
      <c r="G374" s="237" t="s">
        <v>6465</v>
      </c>
      <c r="H374" s="238" t="s">
        <v>6466</v>
      </c>
      <c r="I374" s="282" t="s">
        <v>1655</v>
      </c>
      <c r="J374" s="396">
        <v>4</v>
      </c>
      <c r="K374" s="397" t="s">
        <v>8537</v>
      </c>
      <c r="L374" s="398">
        <v>7337800531</v>
      </c>
      <c r="M374" s="282"/>
      <c r="N374" s="396"/>
      <c r="O374" s="295">
        <v>74</v>
      </c>
      <c r="P374" s="396"/>
      <c r="Q374" s="295" t="s">
        <v>6180</v>
      </c>
      <c r="R374" s="396" t="s">
        <v>51</v>
      </c>
      <c r="S374" s="396" t="s">
        <v>51</v>
      </c>
      <c r="T374" s="396" t="s">
        <v>51</v>
      </c>
      <c r="U374" s="396"/>
      <c r="V374" s="396"/>
      <c r="W374" s="396"/>
      <c r="X374" s="396"/>
      <c r="Y374" s="396"/>
      <c r="Z374" s="288"/>
      <c r="AA374" s="288"/>
      <c r="AB374" s="288"/>
      <c r="AC374" s="396"/>
      <c r="AD374" s="396"/>
      <c r="AE374" s="396" t="s">
        <v>8538</v>
      </c>
      <c r="AF374" s="390">
        <v>35623</v>
      </c>
      <c r="AG374" s="295" t="s">
        <v>8539</v>
      </c>
      <c r="AH374" s="295" t="s">
        <v>8540</v>
      </c>
      <c r="AI374" s="295">
        <v>9243199410</v>
      </c>
      <c r="AJ374" s="295" t="s">
        <v>8541</v>
      </c>
      <c r="AK374" s="295" t="s">
        <v>3834</v>
      </c>
      <c r="AL374" s="295" t="s">
        <v>1642</v>
      </c>
      <c r="AM374" s="400"/>
      <c r="AN374" s="400"/>
      <c r="AO374" s="400"/>
    </row>
    <row r="375" spans="1:41" ht="120.75" thickBot="1">
      <c r="A375" s="282">
        <v>16</v>
      </c>
      <c r="B375" s="210" t="s">
        <v>6145</v>
      </c>
      <c r="C375" s="394" t="s">
        <v>8542</v>
      </c>
      <c r="D375" s="395" t="s">
        <v>8543</v>
      </c>
      <c r="E375" s="395"/>
      <c r="F375" s="12" t="s">
        <v>1633</v>
      </c>
      <c r="G375" s="237" t="s">
        <v>6465</v>
      </c>
      <c r="H375" s="238" t="s">
        <v>6466</v>
      </c>
      <c r="I375" s="282" t="s">
        <v>1655</v>
      </c>
      <c r="J375" s="396">
        <v>4</v>
      </c>
      <c r="K375" s="397" t="s">
        <v>8544</v>
      </c>
      <c r="L375" s="398">
        <v>9148643039</v>
      </c>
      <c r="M375" s="282"/>
      <c r="N375" s="396"/>
      <c r="O375" s="295">
        <v>52</v>
      </c>
      <c r="P375" s="396"/>
      <c r="Q375" s="295" t="s">
        <v>6243</v>
      </c>
      <c r="R375" s="396" t="s">
        <v>51</v>
      </c>
      <c r="S375" s="396" t="s">
        <v>51</v>
      </c>
      <c r="T375" s="396" t="s">
        <v>51</v>
      </c>
      <c r="U375" s="396"/>
      <c r="V375" s="396"/>
      <c r="W375" s="396"/>
      <c r="X375" s="396"/>
      <c r="Y375" s="396"/>
      <c r="Z375" s="288"/>
      <c r="AA375" s="288"/>
      <c r="AB375" s="288"/>
      <c r="AC375" s="396"/>
      <c r="AD375" s="396"/>
      <c r="AE375" s="396" t="s">
        <v>8545</v>
      </c>
      <c r="AF375" s="390">
        <v>35411</v>
      </c>
      <c r="AG375" s="295" t="s">
        <v>8546</v>
      </c>
      <c r="AH375" s="295" t="s">
        <v>8547</v>
      </c>
      <c r="AI375" s="295">
        <v>9932130430</v>
      </c>
      <c r="AJ375" s="295" t="s">
        <v>8462</v>
      </c>
      <c r="AK375" s="295" t="s">
        <v>3834</v>
      </c>
      <c r="AL375" s="295" t="s">
        <v>1642</v>
      </c>
      <c r="AM375" s="400"/>
      <c r="AN375" s="400"/>
      <c r="AO375" s="400"/>
    </row>
    <row r="376" spans="1:41" ht="144.75" thickBot="1">
      <c r="A376" s="282">
        <v>85</v>
      </c>
      <c r="B376" s="210" t="s">
        <v>6145</v>
      </c>
      <c r="C376" s="394" t="s">
        <v>8548</v>
      </c>
      <c r="D376" s="395" t="s">
        <v>8549</v>
      </c>
      <c r="E376" s="395"/>
      <c r="F376" s="12" t="s">
        <v>1633</v>
      </c>
      <c r="G376" s="237" t="s">
        <v>6465</v>
      </c>
      <c r="H376" s="238" t="s">
        <v>6466</v>
      </c>
      <c r="I376" s="282" t="s">
        <v>1655</v>
      </c>
      <c r="J376" s="396">
        <v>4</v>
      </c>
      <c r="K376" s="397" t="s">
        <v>8550</v>
      </c>
      <c r="L376" s="398">
        <v>9902096111</v>
      </c>
      <c r="M376" s="282"/>
      <c r="N376" s="396"/>
      <c r="O376" s="295">
        <v>50</v>
      </c>
      <c r="P376" s="396"/>
      <c r="Q376" s="295" t="s">
        <v>6180</v>
      </c>
      <c r="R376" s="396" t="s">
        <v>51</v>
      </c>
      <c r="S376" s="396" t="s">
        <v>51</v>
      </c>
      <c r="T376" s="396" t="s">
        <v>51</v>
      </c>
      <c r="U376" s="396"/>
      <c r="V376" s="396"/>
      <c r="W376" s="396"/>
      <c r="X376" s="396"/>
      <c r="Y376" s="396"/>
      <c r="Z376" s="288"/>
      <c r="AA376" s="288"/>
      <c r="AB376" s="288"/>
      <c r="AC376" s="396"/>
      <c r="AD376" s="396"/>
      <c r="AE376" s="396" t="s">
        <v>8551</v>
      </c>
      <c r="AF376" s="390">
        <v>35979</v>
      </c>
      <c r="AG376" s="295" t="s">
        <v>8552</v>
      </c>
      <c r="AH376" s="295" t="s">
        <v>8553</v>
      </c>
      <c r="AI376" s="295">
        <v>9480087248</v>
      </c>
      <c r="AJ376" s="295" t="s">
        <v>5906</v>
      </c>
      <c r="AK376" s="295" t="s">
        <v>3834</v>
      </c>
      <c r="AL376" s="295" t="s">
        <v>1642</v>
      </c>
      <c r="AM376" s="400"/>
      <c r="AN376" s="400"/>
      <c r="AO376" s="400"/>
    </row>
    <row r="377" spans="1:41" ht="108.75" thickBot="1">
      <c r="A377" s="282">
        <v>40</v>
      </c>
      <c r="B377" s="210" t="s">
        <v>6145</v>
      </c>
      <c r="C377" s="394" t="s">
        <v>8554</v>
      </c>
      <c r="D377" s="395" t="s">
        <v>8555</v>
      </c>
      <c r="E377" s="395"/>
      <c r="F377" s="12" t="s">
        <v>1633</v>
      </c>
      <c r="G377" s="237" t="s">
        <v>6465</v>
      </c>
      <c r="H377" s="238" t="s">
        <v>6466</v>
      </c>
      <c r="I377" s="282" t="s">
        <v>1655</v>
      </c>
      <c r="J377" s="396">
        <v>4</v>
      </c>
      <c r="K377" s="397" t="s">
        <v>8556</v>
      </c>
      <c r="L377" s="398">
        <v>9364113331</v>
      </c>
      <c r="M377" s="282"/>
      <c r="N377" s="396"/>
      <c r="O377" s="295">
        <v>47.5</v>
      </c>
      <c r="P377" s="396"/>
      <c r="Q377" s="295" t="s">
        <v>8557</v>
      </c>
      <c r="R377" s="396" t="s">
        <v>51</v>
      </c>
      <c r="S377" s="396" t="s">
        <v>51</v>
      </c>
      <c r="T377" s="396" t="s">
        <v>51</v>
      </c>
      <c r="U377" s="396"/>
      <c r="V377" s="396"/>
      <c r="W377" s="396"/>
      <c r="X377" s="396"/>
      <c r="Y377" s="396"/>
      <c r="Z377" s="288"/>
      <c r="AA377" s="288"/>
      <c r="AB377" s="288"/>
      <c r="AC377" s="396"/>
      <c r="AD377" s="396"/>
      <c r="AE377" s="396" t="s">
        <v>8558</v>
      </c>
      <c r="AF377" s="390">
        <v>34986</v>
      </c>
      <c r="AG377" s="295" t="s">
        <v>8559</v>
      </c>
      <c r="AH377" s="295" t="s">
        <v>8560</v>
      </c>
      <c r="AI377" s="295">
        <v>8695112345</v>
      </c>
      <c r="AJ377" s="295" t="s">
        <v>3844</v>
      </c>
      <c r="AK377" s="295" t="s">
        <v>3834</v>
      </c>
      <c r="AL377" s="295" t="s">
        <v>1642</v>
      </c>
      <c r="AM377" s="400"/>
      <c r="AN377" s="400"/>
      <c r="AO377" s="400"/>
    </row>
    <row r="378" spans="1:41" ht="120.75" thickBot="1">
      <c r="A378" s="282">
        <v>52</v>
      </c>
      <c r="B378" s="210" t="s">
        <v>6145</v>
      </c>
      <c r="C378" s="394" t="s">
        <v>8561</v>
      </c>
      <c r="D378" s="395" t="s">
        <v>8562</v>
      </c>
      <c r="E378" s="395"/>
      <c r="F378" s="12" t="s">
        <v>1633</v>
      </c>
      <c r="G378" s="237" t="s">
        <v>6465</v>
      </c>
      <c r="H378" s="238" t="s">
        <v>6466</v>
      </c>
      <c r="I378" s="282" t="s">
        <v>1655</v>
      </c>
      <c r="J378" s="396">
        <v>4</v>
      </c>
      <c r="K378" s="397" t="s">
        <v>8563</v>
      </c>
      <c r="L378" s="398">
        <v>9980609239</v>
      </c>
      <c r="M378" s="282"/>
      <c r="N378" s="396"/>
      <c r="O378" s="295">
        <v>57</v>
      </c>
      <c r="P378" s="396"/>
      <c r="Q378" s="295" t="s">
        <v>6180</v>
      </c>
      <c r="R378" s="396" t="s">
        <v>51</v>
      </c>
      <c r="S378" s="396" t="s">
        <v>51</v>
      </c>
      <c r="T378" s="396" t="s">
        <v>51</v>
      </c>
      <c r="U378" s="396"/>
      <c r="V378" s="396"/>
      <c r="W378" s="396"/>
      <c r="X378" s="396"/>
      <c r="Y378" s="396"/>
      <c r="Z378" s="288"/>
      <c r="AA378" s="288"/>
      <c r="AB378" s="288"/>
      <c r="AC378" s="396"/>
      <c r="AD378" s="396"/>
      <c r="AE378" s="396" t="s">
        <v>8564</v>
      </c>
      <c r="AF378" s="390">
        <v>35511</v>
      </c>
      <c r="AG378" s="295" t="s">
        <v>8565</v>
      </c>
      <c r="AH378" s="295" t="s">
        <v>8566</v>
      </c>
      <c r="AI378" s="295">
        <v>9845171031</v>
      </c>
      <c r="AJ378" s="295" t="s">
        <v>4009</v>
      </c>
      <c r="AK378" s="295" t="s">
        <v>3834</v>
      </c>
      <c r="AL378" s="295" t="s">
        <v>1642</v>
      </c>
      <c r="AM378" s="400"/>
      <c r="AN378" s="400"/>
      <c r="AO378" s="400"/>
    </row>
    <row r="379" spans="1:41" ht="180.75" thickBot="1">
      <c r="A379" s="282">
        <v>74</v>
      </c>
      <c r="B379" s="210" t="s">
        <v>6145</v>
      </c>
      <c r="C379" s="394" t="s">
        <v>8567</v>
      </c>
      <c r="D379" s="395" t="s">
        <v>8568</v>
      </c>
      <c r="E379" s="395"/>
      <c r="F379" s="12" t="s">
        <v>1633</v>
      </c>
      <c r="G379" s="237" t="s">
        <v>6465</v>
      </c>
      <c r="H379" s="238" t="s">
        <v>6466</v>
      </c>
      <c r="I379" s="282" t="s">
        <v>1655</v>
      </c>
      <c r="J379" s="396">
        <v>4</v>
      </c>
      <c r="K379" s="397" t="s">
        <v>8569</v>
      </c>
      <c r="L379" s="398">
        <v>8197959040</v>
      </c>
      <c r="M379" s="282"/>
      <c r="N379" s="396"/>
      <c r="O379" s="295">
        <v>63</v>
      </c>
      <c r="P379" s="396"/>
      <c r="Q379" s="295" t="s">
        <v>6180</v>
      </c>
      <c r="R379" s="396" t="s">
        <v>51</v>
      </c>
      <c r="S379" s="396" t="s">
        <v>51</v>
      </c>
      <c r="T379" s="396" t="s">
        <v>51</v>
      </c>
      <c r="U379" s="396"/>
      <c r="V379" s="396"/>
      <c r="W379" s="396"/>
      <c r="X379" s="396"/>
      <c r="Y379" s="396"/>
      <c r="Z379" s="288"/>
      <c r="AA379" s="288"/>
      <c r="AB379" s="288"/>
      <c r="AC379" s="396"/>
      <c r="AD379" s="396"/>
      <c r="AE379" s="396" t="s">
        <v>8570</v>
      </c>
      <c r="AF379" s="390">
        <v>36027</v>
      </c>
      <c r="AG379" s="295" t="s">
        <v>8571</v>
      </c>
      <c r="AH379" s="295" t="s">
        <v>8572</v>
      </c>
      <c r="AI379" s="295">
        <v>9632969191</v>
      </c>
      <c r="AJ379" s="295" t="s">
        <v>4725</v>
      </c>
      <c r="AK379" s="295" t="s">
        <v>3834</v>
      </c>
      <c r="AL379" s="295" t="s">
        <v>1642</v>
      </c>
      <c r="AM379" s="400"/>
      <c r="AN379" s="400"/>
      <c r="AO379" s="400"/>
    </row>
    <row r="380" spans="1:41" ht="86.25" thickBot="1">
      <c r="A380" s="282">
        <v>35</v>
      </c>
      <c r="B380" s="210" t="s">
        <v>6145</v>
      </c>
      <c r="C380" s="394" t="s">
        <v>8573</v>
      </c>
      <c r="D380" s="395" t="s">
        <v>8574</v>
      </c>
      <c r="E380" s="395"/>
      <c r="F380" s="12" t="s">
        <v>1633</v>
      </c>
      <c r="G380" s="237" t="s">
        <v>6465</v>
      </c>
      <c r="H380" s="238" t="s">
        <v>6466</v>
      </c>
      <c r="I380" s="282" t="s">
        <v>1655</v>
      </c>
      <c r="J380" s="396">
        <v>4</v>
      </c>
      <c r="K380" s="410" t="s">
        <v>8575</v>
      </c>
      <c r="L380" s="398"/>
      <c r="M380" s="282"/>
      <c r="N380" s="396"/>
      <c r="O380" s="295">
        <v>80</v>
      </c>
      <c r="P380" s="396"/>
      <c r="Q380" s="295" t="s">
        <v>50</v>
      </c>
      <c r="R380" s="396" t="s">
        <v>51</v>
      </c>
      <c r="S380" s="396" t="s">
        <v>51</v>
      </c>
      <c r="T380" s="396" t="s">
        <v>51</v>
      </c>
      <c r="U380" s="396"/>
      <c r="V380" s="396"/>
      <c r="W380" s="396"/>
      <c r="X380" s="396"/>
      <c r="Y380" s="396"/>
      <c r="Z380" s="288"/>
      <c r="AA380" s="288"/>
      <c r="AB380" s="288"/>
      <c r="AC380" s="396"/>
      <c r="AD380" s="396"/>
      <c r="AE380" s="396" t="s">
        <v>8576</v>
      </c>
      <c r="AF380" s="317">
        <v>36093</v>
      </c>
      <c r="AG380" s="295" t="s">
        <v>8577</v>
      </c>
      <c r="AH380" s="295" t="s">
        <v>8578</v>
      </c>
      <c r="AI380" s="295">
        <v>9001921441</v>
      </c>
      <c r="AJ380" s="295" t="s">
        <v>6900</v>
      </c>
      <c r="AK380" s="295" t="s">
        <v>3834</v>
      </c>
      <c r="AL380" s="295" t="s">
        <v>1642</v>
      </c>
      <c r="AM380" s="400"/>
      <c r="AN380" s="400"/>
      <c r="AO380" s="400"/>
    </row>
    <row r="381" spans="1:41" ht="168.75" thickBot="1">
      <c r="A381" s="282">
        <v>84</v>
      </c>
      <c r="B381" s="210" t="s">
        <v>6145</v>
      </c>
      <c r="C381" s="394" t="s">
        <v>8579</v>
      </c>
      <c r="D381" s="395" t="s">
        <v>8580</v>
      </c>
      <c r="E381" s="395"/>
      <c r="F381" s="12" t="s">
        <v>1633</v>
      </c>
      <c r="G381" s="237" t="s">
        <v>6465</v>
      </c>
      <c r="H381" s="238" t="s">
        <v>6466</v>
      </c>
      <c r="I381" s="282" t="s">
        <v>1655</v>
      </c>
      <c r="J381" s="396">
        <v>4</v>
      </c>
      <c r="K381" s="397" t="s">
        <v>8581</v>
      </c>
      <c r="L381" s="398">
        <v>9945027920</v>
      </c>
      <c r="M381" s="282"/>
      <c r="N381" s="396"/>
      <c r="O381" s="295">
        <v>54</v>
      </c>
      <c r="P381" s="396"/>
      <c r="Q381" s="295" t="s">
        <v>6180</v>
      </c>
      <c r="R381" s="396" t="s">
        <v>51</v>
      </c>
      <c r="S381" s="396" t="s">
        <v>51</v>
      </c>
      <c r="T381" s="396" t="s">
        <v>51</v>
      </c>
      <c r="U381" s="396"/>
      <c r="V381" s="396"/>
      <c r="W381" s="396"/>
      <c r="X381" s="396"/>
      <c r="Y381" s="396"/>
      <c r="Z381" s="288"/>
      <c r="AA381" s="288"/>
      <c r="AB381" s="288"/>
      <c r="AC381" s="396"/>
      <c r="AD381" s="396"/>
      <c r="AE381" s="396" t="s">
        <v>8582</v>
      </c>
      <c r="AF381" s="390">
        <v>35831</v>
      </c>
      <c r="AG381" s="295" t="s">
        <v>8583</v>
      </c>
      <c r="AH381" s="295" t="s">
        <v>8584</v>
      </c>
      <c r="AI381" s="295">
        <v>9886028922</v>
      </c>
      <c r="AJ381" s="295" t="s">
        <v>3892</v>
      </c>
      <c r="AK381" s="295" t="s">
        <v>3834</v>
      </c>
      <c r="AL381" s="295" t="s">
        <v>1642</v>
      </c>
      <c r="AM381" s="400"/>
      <c r="AN381" s="400"/>
      <c r="AO381" s="400"/>
    </row>
    <row r="382" spans="1:41" ht="168.75" thickBot="1">
      <c r="A382" s="282">
        <v>73</v>
      </c>
      <c r="B382" s="210" t="s">
        <v>6145</v>
      </c>
      <c r="C382" s="394" t="s">
        <v>8585</v>
      </c>
      <c r="D382" s="395" t="s">
        <v>8586</v>
      </c>
      <c r="E382" s="395"/>
      <c r="F382" s="12" t="s">
        <v>1633</v>
      </c>
      <c r="G382" s="237" t="s">
        <v>6465</v>
      </c>
      <c r="H382" s="238" t="s">
        <v>6466</v>
      </c>
      <c r="I382" s="282" t="s">
        <v>1655</v>
      </c>
      <c r="J382" s="396">
        <v>4</v>
      </c>
      <c r="K382" s="397" t="s">
        <v>8587</v>
      </c>
      <c r="L382" s="398">
        <v>8197328274</v>
      </c>
      <c r="M382" s="282"/>
      <c r="N382" s="396"/>
      <c r="O382" s="319">
        <v>0.65</v>
      </c>
      <c r="P382" s="396"/>
      <c r="Q382" s="295" t="s">
        <v>6180</v>
      </c>
      <c r="R382" s="396" t="s">
        <v>51</v>
      </c>
      <c r="S382" s="396" t="s">
        <v>51</v>
      </c>
      <c r="T382" s="396" t="s">
        <v>51</v>
      </c>
      <c r="U382" s="396"/>
      <c r="V382" s="396"/>
      <c r="W382" s="396"/>
      <c r="X382" s="396"/>
      <c r="Y382" s="396"/>
      <c r="Z382" s="288"/>
      <c r="AA382" s="288"/>
      <c r="AB382" s="288"/>
      <c r="AC382" s="396"/>
      <c r="AD382" s="396"/>
      <c r="AE382" s="396" t="s">
        <v>8588</v>
      </c>
      <c r="AF382" s="390">
        <v>36048</v>
      </c>
      <c r="AG382" s="295" t="s">
        <v>8589</v>
      </c>
      <c r="AH382" s="295" t="s">
        <v>8590</v>
      </c>
      <c r="AI382" s="295">
        <v>9844821574</v>
      </c>
      <c r="AJ382" s="295"/>
      <c r="AK382" s="295" t="s">
        <v>3834</v>
      </c>
      <c r="AL382" s="295" t="s">
        <v>1642</v>
      </c>
      <c r="AM382" s="400"/>
      <c r="AN382" s="400"/>
      <c r="AO382" s="400"/>
    </row>
    <row r="383" spans="1:41" ht="132.75" thickBot="1">
      <c r="A383" s="282">
        <v>23</v>
      </c>
      <c r="B383" s="210" t="s">
        <v>6145</v>
      </c>
      <c r="C383" s="394" t="s">
        <v>8591</v>
      </c>
      <c r="D383" s="395" t="s">
        <v>8592</v>
      </c>
      <c r="E383" s="395"/>
      <c r="F383" s="12" t="s">
        <v>1633</v>
      </c>
      <c r="G383" s="237" t="s">
        <v>6465</v>
      </c>
      <c r="H383" s="238" t="s">
        <v>6466</v>
      </c>
      <c r="I383" s="282" t="s">
        <v>1655</v>
      </c>
      <c r="J383" s="396">
        <v>4</v>
      </c>
      <c r="K383" s="397" t="s">
        <v>8593</v>
      </c>
      <c r="L383" s="398">
        <v>9880226006</v>
      </c>
      <c r="M383" s="282"/>
      <c r="N383" s="396"/>
      <c r="O383" s="295">
        <v>68.33</v>
      </c>
      <c r="P383" s="396"/>
      <c r="Q383" s="295" t="s">
        <v>7856</v>
      </c>
      <c r="R383" s="396" t="s">
        <v>51</v>
      </c>
      <c r="S383" s="396" t="s">
        <v>51</v>
      </c>
      <c r="T383" s="396" t="s">
        <v>51</v>
      </c>
      <c r="U383" s="396"/>
      <c r="V383" s="396"/>
      <c r="W383" s="396"/>
      <c r="X383" s="396"/>
      <c r="Y383" s="396"/>
      <c r="Z383" s="288"/>
      <c r="AA383" s="288"/>
      <c r="AB383" s="288"/>
      <c r="AC383" s="396"/>
      <c r="AD383" s="396"/>
      <c r="AE383" s="396" t="s">
        <v>8594</v>
      </c>
      <c r="AF383" s="390">
        <v>36272</v>
      </c>
      <c r="AG383" s="295" t="s">
        <v>8595</v>
      </c>
      <c r="AH383" s="295" t="s">
        <v>8596</v>
      </c>
      <c r="AI383" s="295">
        <v>9886159946</v>
      </c>
      <c r="AJ383" s="295" t="s">
        <v>3892</v>
      </c>
      <c r="AK383" s="295" t="s">
        <v>3834</v>
      </c>
      <c r="AL383" s="295" t="s">
        <v>1642</v>
      </c>
      <c r="AM383" s="400"/>
      <c r="AN383" s="400"/>
      <c r="AO383" s="400"/>
    </row>
    <row r="384" spans="1:41" ht="204.75" thickBot="1">
      <c r="A384" s="282">
        <v>20</v>
      </c>
      <c r="B384" s="210" t="s">
        <v>6145</v>
      </c>
      <c r="C384" s="394" t="s">
        <v>8597</v>
      </c>
      <c r="D384" s="395" t="s">
        <v>8598</v>
      </c>
      <c r="E384" s="395"/>
      <c r="F384" s="12" t="s">
        <v>1633</v>
      </c>
      <c r="G384" s="237" t="s">
        <v>6465</v>
      </c>
      <c r="H384" s="238" t="s">
        <v>6466</v>
      </c>
      <c r="I384" s="282" t="s">
        <v>1655</v>
      </c>
      <c r="J384" s="396">
        <v>4</v>
      </c>
      <c r="K384" s="397" t="s">
        <v>8599</v>
      </c>
      <c r="L384" s="398">
        <v>7899072940</v>
      </c>
      <c r="M384" s="282"/>
      <c r="N384" s="396"/>
      <c r="O384" s="295">
        <v>59.8</v>
      </c>
      <c r="P384" s="396"/>
      <c r="Q384" s="295" t="s">
        <v>6243</v>
      </c>
      <c r="R384" s="396" t="s">
        <v>51</v>
      </c>
      <c r="S384" s="396" t="s">
        <v>51</v>
      </c>
      <c r="T384" s="396" t="s">
        <v>51</v>
      </c>
      <c r="U384" s="396"/>
      <c r="V384" s="396"/>
      <c r="W384" s="396"/>
      <c r="X384" s="396"/>
      <c r="Y384" s="396"/>
      <c r="Z384" s="288"/>
      <c r="AA384" s="288"/>
      <c r="AB384" s="288"/>
      <c r="AC384" s="396"/>
      <c r="AD384" s="396"/>
      <c r="AE384" s="396" t="s">
        <v>8600</v>
      </c>
      <c r="AF384" s="390">
        <v>36303</v>
      </c>
      <c r="AG384" s="295" t="s">
        <v>8601</v>
      </c>
      <c r="AH384" s="295" t="s">
        <v>8602</v>
      </c>
      <c r="AI384" s="295">
        <v>7740809020</v>
      </c>
      <c r="AJ384" s="295" t="s">
        <v>8603</v>
      </c>
      <c r="AK384" s="295" t="s">
        <v>3834</v>
      </c>
      <c r="AL384" s="295" t="s">
        <v>1642</v>
      </c>
      <c r="AM384" s="400"/>
      <c r="AN384" s="400"/>
      <c r="AO384" s="400"/>
    </row>
    <row r="385" spans="1:41" ht="168.75" thickBot="1">
      <c r="A385" s="282">
        <v>80</v>
      </c>
      <c r="B385" s="210" t="s">
        <v>6145</v>
      </c>
      <c r="C385" s="394" t="s">
        <v>8604</v>
      </c>
      <c r="D385" s="395" t="s">
        <v>8605</v>
      </c>
      <c r="E385" s="395"/>
      <c r="F385" s="12" t="s">
        <v>1633</v>
      </c>
      <c r="G385" s="237" t="s">
        <v>6465</v>
      </c>
      <c r="H385" s="238" t="s">
        <v>6466</v>
      </c>
      <c r="I385" s="282" t="s">
        <v>1655</v>
      </c>
      <c r="J385" s="396">
        <v>4</v>
      </c>
      <c r="K385" s="397" t="s">
        <v>8606</v>
      </c>
      <c r="L385" s="398">
        <v>7674949596</v>
      </c>
      <c r="M385" s="282"/>
      <c r="N385" s="396"/>
      <c r="O385" s="295">
        <v>75</v>
      </c>
      <c r="P385" s="396"/>
      <c r="Q385" s="295" t="s">
        <v>6243</v>
      </c>
      <c r="R385" s="396" t="s">
        <v>51</v>
      </c>
      <c r="S385" s="396" t="s">
        <v>51</v>
      </c>
      <c r="T385" s="396" t="s">
        <v>51</v>
      </c>
      <c r="U385" s="396"/>
      <c r="V385" s="396"/>
      <c r="W385" s="396"/>
      <c r="X385" s="396"/>
      <c r="Y385" s="396"/>
      <c r="Z385" s="288"/>
      <c r="AA385" s="288"/>
      <c r="AB385" s="288"/>
      <c r="AC385" s="396"/>
      <c r="AD385" s="396"/>
      <c r="AE385" s="396" t="s">
        <v>8607</v>
      </c>
      <c r="AF385" s="390">
        <v>36272</v>
      </c>
      <c r="AG385" s="295" t="s">
        <v>8608</v>
      </c>
      <c r="AH385" s="295" t="s">
        <v>8609</v>
      </c>
      <c r="AI385" s="295">
        <v>9291487333</v>
      </c>
      <c r="AJ385" s="295" t="s">
        <v>3732</v>
      </c>
      <c r="AK385" s="295" t="s">
        <v>3834</v>
      </c>
      <c r="AL385" s="295" t="s">
        <v>1642</v>
      </c>
      <c r="AM385" s="400"/>
      <c r="AN385" s="400"/>
      <c r="AO385" s="400"/>
    </row>
    <row r="386" spans="1:41" ht="132.75" thickBot="1">
      <c r="A386" s="282">
        <v>91</v>
      </c>
      <c r="B386" s="210" t="s">
        <v>6145</v>
      </c>
      <c r="C386" s="394" t="s">
        <v>8610</v>
      </c>
      <c r="D386" s="395" t="s">
        <v>8611</v>
      </c>
      <c r="E386" s="395"/>
      <c r="F386" s="12" t="s">
        <v>1633</v>
      </c>
      <c r="G386" s="237" t="s">
        <v>6465</v>
      </c>
      <c r="H386" s="238" t="s">
        <v>6466</v>
      </c>
      <c r="I386" s="282" t="s">
        <v>1655</v>
      </c>
      <c r="J386" s="396">
        <v>4</v>
      </c>
      <c r="K386" s="410" t="s">
        <v>8612</v>
      </c>
      <c r="L386" s="398">
        <v>91991693167</v>
      </c>
      <c r="M386" s="282"/>
      <c r="N386" s="396"/>
      <c r="O386" s="295">
        <v>62.2</v>
      </c>
      <c r="P386" s="396"/>
      <c r="Q386" s="295" t="s">
        <v>50</v>
      </c>
      <c r="R386" s="396" t="s">
        <v>51</v>
      </c>
      <c r="S386" s="396" t="s">
        <v>51</v>
      </c>
      <c r="T386" s="396" t="s">
        <v>51</v>
      </c>
      <c r="U386" s="396"/>
      <c r="V386" s="396"/>
      <c r="W386" s="396"/>
      <c r="X386" s="396"/>
      <c r="Y386" s="396"/>
      <c r="Z386" s="288"/>
      <c r="AA386" s="288"/>
      <c r="AB386" s="288"/>
      <c r="AC386" s="396"/>
      <c r="AD386" s="396"/>
      <c r="AE386" s="396" t="s">
        <v>8613</v>
      </c>
      <c r="AF386" s="317">
        <v>35534</v>
      </c>
      <c r="AG386" s="295" t="s">
        <v>8614</v>
      </c>
      <c r="AH386" s="295" t="s">
        <v>8615</v>
      </c>
      <c r="AI386" s="295">
        <v>910452322129</v>
      </c>
      <c r="AJ386" s="295" t="s">
        <v>6900</v>
      </c>
      <c r="AK386" s="295" t="s">
        <v>3912</v>
      </c>
      <c r="AL386" s="295" t="s">
        <v>1642</v>
      </c>
      <c r="AM386" s="400"/>
      <c r="AN386" s="400"/>
      <c r="AO386" s="400"/>
    </row>
    <row r="387" spans="1:41" ht="156.75" thickBot="1">
      <c r="A387" s="282">
        <v>89</v>
      </c>
      <c r="B387" s="210" t="s">
        <v>6145</v>
      </c>
      <c r="C387" s="394" t="s">
        <v>8616</v>
      </c>
      <c r="D387" s="395" t="s">
        <v>8617</v>
      </c>
      <c r="E387" s="395"/>
      <c r="F387" s="12" t="s">
        <v>1633</v>
      </c>
      <c r="G387" s="237" t="s">
        <v>6465</v>
      </c>
      <c r="H387" s="238" t="s">
        <v>6466</v>
      </c>
      <c r="I387" s="282" t="s">
        <v>1655</v>
      </c>
      <c r="J387" s="396">
        <v>4</v>
      </c>
      <c r="K387" s="397" t="s">
        <v>8618</v>
      </c>
      <c r="L387" s="398">
        <v>9049652228</v>
      </c>
      <c r="M387" s="282"/>
      <c r="N387" s="396"/>
      <c r="O387" s="295">
        <v>63</v>
      </c>
      <c r="P387" s="396"/>
      <c r="Q387" s="295" t="s">
        <v>6180</v>
      </c>
      <c r="R387" s="396" t="s">
        <v>51</v>
      </c>
      <c r="S387" s="396" t="s">
        <v>51</v>
      </c>
      <c r="T387" s="396" t="s">
        <v>51</v>
      </c>
      <c r="U387" s="396"/>
      <c r="V387" s="396"/>
      <c r="W387" s="396"/>
      <c r="X387" s="396"/>
      <c r="Y387" s="396"/>
      <c r="Z387" s="288"/>
      <c r="AA387" s="288"/>
      <c r="AB387" s="288"/>
      <c r="AC387" s="396"/>
      <c r="AD387" s="396"/>
      <c r="AE387" s="396" t="s">
        <v>8619</v>
      </c>
      <c r="AF387" s="390">
        <v>36076</v>
      </c>
      <c r="AG387" s="295" t="s">
        <v>8620</v>
      </c>
      <c r="AH387" s="295" t="s">
        <v>8621</v>
      </c>
      <c r="AI387" s="295">
        <v>9835770049</v>
      </c>
      <c r="AJ387" s="295" t="s">
        <v>5856</v>
      </c>
      <c r="AK387" s="295" t="s">
        <v>3834</v>
      </c>
      <c r="AL387" s="295" t="s">
        <v>1642</v>
      </c>
      <c r="AM387" s="400"/>
      <c r="AN387" s="400"/>
      <c r="AO387" s="400"/>
    </row>
    <row r="388" spans="1:41" ht="86.25" thickBot="1">
      <c r="A388" s="282">
        <v>2</v>
      </c>
      <c r="B388" s="210" t="s">
        <v>6145</v>
      </c>
      <c r="C388" s="394" t="s">
        <v>8622</v>
      </c>
      <c r="D388" s="395" t="s">
        <v>8623</v>
      </c>
      <c r="E388" s="395"/>
      <c r="F388" s="12" t="s">
        <v>1633</v>
      </c>
      <c r="G388" s="237" t="s">
        <v>6465</v>
      </c>
      <c r="H388" s="238" t="s">
        <v>6466</v>
      </c>
      <c r="I388" s="282" t="s">
        <v>1655</v>
      </c>
      <c r="J388" s="396">
        <v>4</v>
      </c>
      <c r="K388" s="397" t="s">
        <v>8624</v>
      </c>
      <c r="L388" s="398">
        <v>9995487555</v>
      </c>
      <c r="M388" s="282"/>
      <c r="N388" s="396"/>
      <c r="O388" s="295">
        <v>84</v>
      </c>
      <c r="P388" s="396"/>
      <c r="Q388" s="295" t="s">
        <v>6243</v>
      </c>
      <c r="R388" s="396" t="s">
        <v>51</v>
      </c>
      <c r="S388" s="396" t="s">
        <v>51</v>
      </c>
      <c r="T388" s="396" t="s">
        <v>51</v>
      </c>
      <c r="U388" s="396"/>
      <c r="V388" s="396"/>
      <c r="W388" s="396"/>
      <c r="X388" s="396"/>
      <c r="Y388" s="396"/>
      <c r="Z388" s="288"/>
      <c r="AA388" s="288"/>
      <c r="AB388" s="288"/>
      <c r="AC388" s="396"/>
      <c r="AD388" s="396"/>
      <c r="AE388" s="396" t="s">
        <v>8625</v>
      </c>
      <c r="AF388" s="390">
        <v>35838</v>
      </c>
      <c r="AG388" s="295" t="s">
        <v>8626</v>
      </c>
      <c r="AH388" s="295" t="s">
        <v>8627</v>
      </c>
      <c r="AI388" s="295">
        <v>8943887010</v>
      </c>
      <c r="AJ388" s="295" t="s">
        <v>3911</v>
      </c>
      <c r="AK388" s="295" t="s">
        <v>3912</v>
      </c>
      <c r="AL388" s="295" t="s">
        <v>1642</v>
      </c>
      <c r="AM388" s="400"/>
      <c r="AN388" s="400"/>
      <c r="AO388" s="400"/>
    </row>
    <row r="389" spans="1:41" ht="168.75" thickBot="1">
      <c r="A389" s="282">
        <v>32</v>
      </c>
      <c r="B389" s="210" t="s">
        <v>6145</v>
      </c>
      <c r="C389" s="394" t="s">
        <v>8628</v>
      </c>
      <c r="D389" s="395" t="s">
        <v>8629</v>
      </c>
      <c r="E389" s="395"/>
      <c r="F389" s="12" t="s">
        <v>1633</v>
      </c>
      <c r="G389" s="237" t="s">
        <v>6465</v>
      </c>
      <c r="H389" s="238" t="s">
        <v>6466</v>
      </c>
      <c r="I389" s="282" t="s">
        <v>1655</v>
      </c>
      <c r="J389" s="396">
        <v>4</v>
      </c>
      <c r="K389" s="397" t="s">
        <v>8630</v>
      </c>
      <c r="L389" s="398">
        <v>8861655894</v>
      </c>
      <c r="M389" s="282"/>
      <c r="N389" s="396"/>
      <c r="O389" s="295">
        <v>71</v>
      </c>
      <c r="P389" s="396"/>
      <c r="Q389" s="295" t="s">
        <v>6180</v>
      </c>
      <c r="R389" s="396" t="s">
        <v>51</v>
      </c>
      <c r="S389" s="396" t="s">
        <v>51</v>
      </c>
      <c r="T389" s="396" t="s">
        <v>51</v>
      </c>
      <c r="U389" s="396"/>
      <c r="V389" s="396"/>
      <c r="W389" s="396"/>
      <c r="X389" s="396"/>
      <c r="Y389" s="396"/>
      <c r="Z389" s="288"/>
      <c r="AA389" s="288"/>
      <c r="AB389" s="288"/>
      <c r="AC389" s="396"/>
      <c r="AD389" s="396"/>
      <c r="AE389" s="396" t="s">
        <v>8631</v>
      </c>
      <c r="AF389" s="390">
        <v>35948</v>
      </c>
      <c r="AG389" s="295" t="s">
        <v>8632</v>
      </c>
      <c r="AH389" s="295" t="s">
        <v>8633</v>
      </c>
      <c r="AI389" s="295">
        <v>9986596361</v>
      </c>
      <c r="AJ389" s="295" t="s">
        <v>6184</v>
      </c>
      <c r="AK389" s="295" t="s">
        <v>3834</v>
      </c>
      <c r="AL389" s="295" t="s">
        <v>1642</v>
      </c>
      <c r="AM389" s="400"/>
      <c r="AN389" s="400"/>
      <c r="AO389" s="400"/>
    </row>
    <row r="390" spans="1:41" ht="192.75" thickBot="1">
      <c r="A390" s="282">
        <v>72</v>
      </c>
      <c r="B390" s="210" t="s">
        <v>6145</v>
      </c>
      <c r="C390" s="394" t="s">
        <v>8634</v>
      </c>
      <c r="D390" s="395" t="s">
        <v>8635</v>
      </c>
      <c r="E390" s="395"/>
      <c r="F390" s="12" t="s">
        <v>1633</v>
      </c>
      <c r="G390" s="237" t="s">
        <v>6465</v>
      </c>
      <c r="H390" s="238" t="s">
        <v>6466</v>
      </c>
      <c r="I390" s="282" t="s">
        <v>1655</v>
      </c>
      <c r="J390" s="396">
        <v>4</v>
      </c>
      <c r="K390" s="397" t="s">
        <v>8636</v>
      </c>
      <c r="L390" s="398">
        <v>8884410922</v>
      </c>
      <c r="M390" s="282"/>
      <c r="N390" s="396"/>
      <c r="O390" s="295">
        <v>51.33</v>
      </c>
      <c r="P390" s="396"/>
      <c r="Q390" s="295" t="s">
        <v>6180</v>
      </c>
      <c r="R390" s="396" t="s">
        <v>51</v>
      </c>
      <c r="S390" s="396" t="s">
        <v>51</v>
      </c>
      <c r="T390" s="396" t="s">
        <v>51</v>
      </c>
      <c r="U390" s="396"/>
      <c r="V390" s="396"/>
      <c r="W390" s="396"/>
      <c r="X390" s="396"/>
      <c r="Y390" s="396"/>
      <c r="Z390" s="288"/>
      <c r="AA390" s="288"/>
      <c r="AB390" s="288"/>
      <c r="AC390" s="396"/>
      <c r="AD390" s="396"/>
      <c r="AE390" s="396" t="s">
        <v>8637</v>
      </c>
      <c r="AF390" s="390">
        <v>36031</v>
      </c>
      <c r="AG390" s="295" t="s">
        <v>8638</v>
      </c>
      <c r="AH390" s="295" t="s">
        <v>8639</v>
      </c>
      <c r="AI390" s="295">
        <v>9513376333</v>
      </c>
      <c r="AJ390" s="295" t="s">
        <v>5459</v>
      </c>
      <c r="AK390" s="295" t="s">
        <v>3834</v>
      </c>
      <c r="AL390" s="295" t="s">
        <v>1642</v>
      </c>
      <c r="AM390" s="400"/>
      <c r="AN390" s="400"/>
      <c r="AO390" s="400"/>
    </row>
    <row r="391" spans="1:41" ht="156.75" thickBot="1">
      <c r="A391" s="282">
        <v>97</v>
      </c>
      <c r="B391" s="210" t="s">
        <v>6145</v>
      </c>
      <c r="C391" s="394" t="s">
        <v>8640</v>
      </c>
      <c r="D391" s="395" t="s">
        <v>8641</v>
      </c>
      <c r="E391" s="395"/>
      <c r="F391" s="12" t="s">
        <v>1633</v>
      </c>
      <c r="G391" s="237" t="s">
        <v>6465</v>
      </c>
      <c r="H391" s="238" t="s">
        <v>6466</v>
      </c>
      <c r="I391" s="282" t="s">
        <v>1655</v>
      </c>
      <c r="J391" s="396">
        <v>4</v>
      </c>
      <c r="K391" s="410" t="s">
        <v>8642</v>
      </c>
      <c r="L391" s="398"/>
      <c r="M391" s="282"/>
      <c r="N391" s="396"/>
      <c r="O391" s="295">
        <v>55</v>
      </c>
      <c r="P391" s="396"/>
      <c r="Q391" s="295" t="s">
        <v>8643</v>
      </c>
      <c r="R391" s="396" t="s">
        <v>51</v>
      </c>
      <c r="S391" s="396" t="s">
        <v>51</v>
      </c>
      <c r="T391" s="396" t="s">
        <v>51</v>
      </c>
      <c r="U391" s="396"/>
      <c r="V391" s="396"/>
      <c r="W391" s="396"/>
      <c r="X391" s="396"/>
      <c r="Y391" s="396"/>
      <c r="Z391" s="288"/>
      <c r="AA391" s="288"/>
      <c r="AB391" s="288"/>
      <c r="AC391" s="396"/>
      <c r="AD391" s="396"/>
      <c r="AE391" s="396" t="s">
        <v>8644</v>
      </c>
      <c r="AF391" s="317">
        <v>34370</v>
      </c>
      <c r="AG391" s="295" t="s">
        <v>8645</v>
      </c>
      <c r="AH391" s="295" t="s">
        <v>8646</v>
      </c>
      <c r="AI391" s="295">
        <v>7899796555</v>
      </c>
      <c r="AJ391" s="295" t="s">
        <v>6900</v>
      </c>
      <c r="AK391" s="295" t="s">
        <v>3834</v>
      </c>
      <c r="AL391" s="295" t="s">
        <v>8085</v>
      </c>
      <c r="AM391" s="400"/>
      <c r="AN391" s="400"/>
      <c r="AO391" s="400"/>
    </row>
    <row r="392" spans="1:41" ht="132.75" thickBot="1">
      <c r="A392" s="282">
        <v>1</v>
      </c>
      <c r="B392" s="210" t="s">
        <v>6145</v>
      </c>
      <c r="C392" s="394" t="s">
        <v>8647</v>
      </c>
      <c r="D392" s="395" t="s">
        <v>8648</v>
      </c>
      <c r="E392" s="395"/>
      <c r="F392" s="12" t="s">
        <v>1633</v>
      </c>
      <c r="G392" s="237" t="s">
        <v>6465</v>
      </c>
      <c r="H392" s="238" t="s">
        <v>6466</v>
      </c>
      <c r="I392" s="282" t="s">
        <v>1655</v>
      </c>
      <c r="J392" s="396">
        <v>4</v>
      </c>
      <c r="K392" s="397" t="s">
        <v>8649</v>
      </c>
      <c r="L392" s="398">
        <v>8762607250</v>
      </c>
      <c r="M392" s="282"/>
      <c r="N392" s="396"/>
      <c r="O392" s="295">
        <v>58</v>
      </c>
      <c r="P392" s="396"/>
      <c r="Q392" s="295" t="s">
        <v>6180</v>
      </c>
      <c r="R392" s="396" t="s">
        <v>51</v>
      </c>
      <c r="S392" s="396" t="s">
        <v>51</v>
      </c>
      <c r="T392" s="396" t="s">
        <v>51</v>
      </c>
      <c r="U392" s="396"/>
      <c r="V392" s="396"/>
      <c r="W392" s="396"/>
      <c r="X392" s="396"/>
      <c r="Y392" s="396"/>
      <c r="Z392" s="288"/>
      <c r="AA392" s="288"/>
      <c r="AB392" s="288"/>
      <c r="AC392" s="396"/>
      <c r="AD392" s="396"/>
      <c r="AE392" s="396" t="s">
        <v>8650</v>
      </c>
      <c r="AF392" s="390">
        <v>35461</v>
      </c>
      <c r="AG392" s="295" t="s">
        <v>8651</v>
      </c>
      <c r="AH392" s="295" t="s">
        <v>8652</v>
      </c>
      <c r="AI392" s="295">
        <v>8762479883</v>
      </c>
      <c r="AJ392" s="295" t="s">
        <v>3912</v>
      </c>
      <c r="AK392" s="295" t="s">
        <v>3911</v>
      </c>
      <c r="AL392" s="295" t="s">
        <v>1642</v>
      </c>
      <c r="AM392" s="400"/>
      <c r="AN392" s="400"/>
      <c r="AO392" s="400"/>
    </row>
    <row r="393" spans="1:41" ht="86.25" thickBot="1">
      <c r="A393" s="282">
        <v>39</v>
      </c>
      <c r="B393" s="210" t="s">
        <v>6145</v>
      </c>
      <c r="C393" s="388" t="s">
        <v>8653</v>
      </c>
      <c r="D393" s="387" t="s">
        <v>8654</v>
      </c>
      <c r="E393" s="387"/>
      <c r="F393" s="12" t="s">
        <v>1633</v>
      </c>
      <c r="G393" s="237" t="s">
        <v>6465</v>
      </c>
      <c r="H393" s="238" t="s">
        <v>6466</v>
      </c>
      <c r="I393" s="282" t="s">
        <v>1655</v>
      </c>
      <c r="J393" s="396">
        <v>4</v>
      </c>
      <c r="K393" s="410" t="s">
        <v>8125</v>
      </c>
      <c r="L393" s="387"/>
      <c r="M393" s="282"/>
      <c r="N393" s="396"/>
      <c r="O393" s="389"/>
      <c r="P393" s="396"/>
      <c r="Q393" s="389"/>
      <c r="R393" s="396" t="s">
        <v>51</v>
      </c>
      <c r="S393" s="396" t="s">
        <v>51</v>
      </c>
      <c r="T393" s="396" t="s">
        <v>51</v>
      </c>
      <c r="U393" s="396"/>
      <c r="V393" s="396"/>
      <c r="W393" s="396"/>
      <c r="X393" s="396"/>
      <c r="Y393" s="396"/>
      <c r="Z393" s="288"/>
      <c r="AA393" s="288"/>
      <c r="AB393" s="288"/>
      <c r="AC393" s="396"/>
      <c r="AD393" s="396"/>
      <c r="AE393" s="396" t="s">
        <v>8655</v>
      </c>
      <c r="AF393" s="390">
        <v>35493</v>
      </c>
      <c r="AG393" s="389" t="s">
        <v>8656</v>
      </c>
      <c r="AH393" s="389" t="s">
        <v>8657</v>
      </c>
      <c r="AI393" s="389"/>
      <c r="AJ393" s="389" t="s">
        <v>6900</v>
      </c>
      <c r="AK393" s="389" t="s">
        <v>3834</v>
      </c>
      <c r="AL393" s="389" t="s">
        <v>5475</v>
      </c>
      <c r="AM393" s="400"/>
      <c r="AN393" s="400"/>
      <c r="AO393" s="400"/>
    </row>
    <row r="394" spans="1:41" ht="156.75" thickBot="1">
      <c r="A394" s="282">
        <v>47</v>
      </c>
      <c r="B394" s="210" t="s">
        <v>6145</v>
      </c>
      <c r="C394" s="394" t="s">
        <v>8658</v>
      </c>
      <c r="D394" s="395" t="s">
        <v>8659</v>
      </c>
      <c r="E394" s="395"/>
      <c r="F394" s="12" t="s">
        <v>1633</v>
      </c>
      <c r="G394" s="237" t="s">
        <v>6465</v>
      </c>
      <c r="H394" s="238" t="s">
        <v>6466</v>
      </c>
      <c r="I394" s="282" t="s">
        <v>1655</v>
      </c>
      <c r="J394" s="396">
        <v>4</v>
      </c>
      <c r="K394" s="397" t="s">
        <v>8660</v>
      </c>
      <c r="L394" s="398"/>
      <c r="M394" s="282"/>
      <c r="N394" s="396"/>
      <c r="O394" s="295">
        <v>60</v>
      </c>
      <c r="P394" s="396"/>
      <c r="Q394" s="295" t="s">
        <v>6180</v>
      </c>
      <c r="R394" s="396" t="s">
        <v>51</v>
      </c>
      <c r="S394" s="396" t="s">
        <v>51</v>
      </c>
      <c r="T394" s="396" t="s">
        <v>51</v>
      </c>
      <c r="U394" s="396"/>
      <c r="V394" s="396"/>
      <c r="W394" s="396"/>
      <c r="X394" s="396"/>
      <c r="Y394" s="396"/>
      <c r="Z394" s="288"/>
      <c r="AA394" s="288"/>
      <c r="AB394" s="288"/>
      <c r="AC394" s="396"/>
      <c r="AD394" s="396"/>
      <c r="AE394" s="396" t="s">
        <v>8661</v>
      </c>
      <c r="AF394" s="390">
        <v>35986</v>
      </c>
      <c r="AG394" s="295" t="s">
        <v>8662</v>
      </c>
      <c r="AH394" s="295" t="s">
        <v>8663</v>
      </c>
      <c r="AI394" s="295">
        <v>9379197989</v>
      </c>
      <c r="AJ394" s="295" t="s">
        <v>8664</v>
      </c>
      <c r="AK394" s="295" t="s">
        <v>3834</v>
      </c>
      <c r="AL394" s="295" t="s">
        <v>1642</v>
      </c>
      <c r="AM394" s="400"/>
      <c r="AN394" s="400"/>
      <c r="AO394" s="400"/>
    </row>
    <row r="395" spans="1:41" ht="100.5" thickBot="1">
      <c r="A395" s="282">
        <v>13</v>
      </c>
      <c r="B395" s="210" t="s">
        <v>6145</v>
      </c>
      <c r="C395" s="394" t="s">
        <v>8665</v>
      </c>
      <c r="D395" s="395" t="s">
        <v>8666</v>
      </c>
      <c r="E395" s="395"/>
      <c r="F395" s="12" t="s">
        <v>1633</v>
      </c>
      <c r="G395" s="237" t="s">
        <v>7251</v>
      </c>
      <c r="H395" s="238" t="s">
        <v>7252</v>
      </c>
      <c r="I395" s="282" t="s">
        <v>1655</v>
      </c>
      <c r="J395" s="396">
        <v>4</v>
      </c>
      <c r="K395" s="397" t="s">
        <v>8667</v>
      </c>
      <c r="L395" s="398">
        <v>971501908621</v>
      </c>
      <c r="M395" s="282"/>
      <c r="N395" s="396"/>
      <c r="O395" s="295">
        <v>63</v>
      </c>
      <c r="P395" s="396"/>
      <c r="Q395" s="295" t="s">
        <v>50</v>
      </c>
      <c r="R395" s="396" t="s">
        <v>51</v>
      </c>
      <c r="S395" s="396" t="s">
        <v>51</v>
      </c>
      <c r="T395" s="396" t="s">
        <v>51</v>
      </c>
      <c r="U395" s="396"/>
      <c r="V395" s="396"/>
      <c r="W395" s="396"/>
      <c r="X395" s="396"/>
      <c r="Y395" s="396"/>
      <c r="Z395" s="288"/>
      <c r="AA395" s="288"/>
      <c r="AB395" s="288"/>
      <c r="AC395" s="396"/>
      <c r="AD395" s="396"/>
      <c r="AE395" s="396" t="s">
        <v>8668</v>
      </c>
      <c r="AF395" s="317">
        <v>35903</v>
      </c>
      <c r="AG395" s="295" t="s">
        <v>8669</v>
      </c>
      <c r="AH395" s="295" t="s">
        <v>8670</v>
      </c>
      <c r="AI395" s="396"/>
      <c r="AJ395" s="295" t="s">
        <v>6900</v>
      </c>
      <c r="AK395" s="295" t="s">
        <v>3854</v>
      </c>
      <c r="AL395" s="295" t="s">
        <v>1642</v>
      </c>
      <c r="AM395" s="400"/>
      <c r="AN395" s="400"/>
      <c r="AO395" s="400"/>
    </row>
    <row r="396" spans="1:41" ht="144.75" thickBot="1">
      <c r="A396" s="282">
        <v>11</v>
      </c>
      <c r="B396" s="210" t="s">
        <v>6145</v>
      </c>
      <c r="C396" s="394" t="s">
        <v>8671</v>
      </c>
      <c r="D396" s="395" t="s">
        <v>8672</v>
      </c>
      <c r="E396" s="395"/>
      <c r="F396" s="12" t="s">
        <v>1633</v>
      </c>
      <c r="G396" s="237" t="s">
        <v>7251</v>
      </c>
      <c r="H396" s="238" t="s">
        <v>7252</v>
      </c>
      <c r="I396" s="282" t="s">
        <v>1655</v>
      </c>
      <c r="J396" s="396">
        <v>4</v>
      </c>
      <c r="K396" s="397" t="s">
        <v>8673</v>
      </c>
      <c r="L396" s="398">
        <v>8971899001</v>
      </c>
      <c r="M396" s="282"/>
      <c r="N396" s="396"/>
      <c r="O396" s="295">
        <v>72</v>
      </c>
      <c r="P396" s="396"/>
      <c r="Q396" s="295" t="s">
        <v>6180</v>
      </c>
      <c r="R396" s="396" t="s">
        <v>51</v>
      </c>
      <c r="S396" s="396" t="s">
        <v>51</v>
      </c>
      <c r="T396" s="396" t="s">
        <v>51</v>
      </c>
      <c r="U396" s="396"/>
      <c r="V396" s="396"/>
      <c r="W396" s="396"/>
      <c r="X396" s="396"/>
      <c r="Y396" s="396"/>
      <c r="Z396" s="288"/>
      <c r="AA396" s="288"/>
      <c r="AB396" s="288"/>
      <c r="AC396" s="396"/>
      <c r="AD396" s="396"/>
      <c r="AE396" s="396" t="s">
        <v>8674</v>
      </c>
      <c r="AF396" s="390">
        <v>36077</v>
      </c>
      <c r="AG396" s="295" t="s">
        <v>8675</v>
      </c>
      <c r="AH396" s="295" t="s">
        <v>8676</v>
      </c>
      <c r="AI396" s="396"/>
      <c r="AJ396" s="295" t="s">
        <v>3939</v>
      </c>
      <c r="AK396" s="295" t="s">
        <v>3834</v>
      </c>
      <c r="AL396" s="295" t="s">
        <v>1642</v>
      </c>
      <c r="AM396" s="400"/>
      <c r="AN396" s="400"/>
      <c r="AO396" s="400"/>
    </row>
    <row r="397" spans="1:41" ht="192.75" thickBot="1">
      <c r="A397" s="282">
        <v>6</v>
      </c>
      <c r="B397" s="210" t="s">
        <v>6145</v>
      </c>
      <c r="C397" s="394" t="s">
        <v>8677</v>
      </c>
      <c r="D397" s="395" t="s">
        <v>8678</v>
      </c>
      <c r="E397" s="395"/>
      <c r="F397" s="12" t="s">
        <v>1633</v>
      </c>
      <c r="G397" s="237" t="s">
        <v>7251</v>
      </c>
      <c r="H397" s="238" t="s">
        <v>7252</v>
      </c>
      <c r="I397" s="282" t="s">
        <v>1655</v>
      </c>
      <c r="J397" s="396">
        <v>4</v>
      </c>
      <c r="K397" s="397" t="s">
        <v>8679</v>
      </c>
      <c r="L397" s="398">
        <v>9066952929</v>
      </c>
      <c r="M397" s="282"/>
      <c r="N397" s="396"/>
      <c r="O397" s="295">
        <v>60</v>
      </c>
      <c r="P397" s="396"/>
      <c r="Q397" s="295" t="s">
        <v>6180</v>
      </c>
      <c r="R397" s="396" t="s">
        <v>51</v>
      </c>
      <c r="S397" s="396" t="s">
        <v>51</v>
      </c>
      <c r="T397" s="396" t="s">
        <v>51</v>
      </c>
      <c r="U397" s="396"/>
      <c r="V397" s="396"/>
      <c r="W397" s="396"/>
      <c r="X397" s="396"/>
      <c r="Y397" s="396"/>
      <c r="Z397" s="288"/>
      <c r="AA397" s="288"/>
      <c r="AB397" s="288"/>
      <c r="AC397" s="396"/>
      <c r="AD397" s="396"/>
      <c r="AE397" s="396" t="s">
        <v>8680</v>
      </c>
      <c r="AF397" s="390">
        <v>35199</v>
      </c>
      <c r="AG397" s="295" t="s">
        <v>8681</v>
      </c>
      <c r="AH397" s="295" t="s">
        <v>8682</v>
      </c>
      <c r="AI397" s="396"/>
      <c r="AJ397" s="295" t="s">
        <v>3912</v>
      </c>
      <c r="AK397" s="295" t="s">
        <v>3911</v>
      </c>
      <c r="AL397" s="295" t="s">
        <v>1642</v>
      </c>
      <c r="AM397" s="400"/>
      <c r="AN397" s="400"/>
      <c r="AO397" s="400"/>
    </row>
    <row r="398" spans="1:41" ht="180.75" thickBot="1">
      <c r="A398" s="282">
        <v>16</v>
      </c>
      <c r="B398" s="210" t="s">
        <v>6145</v>
      </c>
      <c r="C398" s="394" t="s">
        <v>8683</v>
      </c>
      <c r="D398" s="395" t="s">
        <v>8684</v>
      </c>
      <c r="E398" s="395"/>
      <c r="F398" s="12" t="s">
        <v>1633</v>
      </c>
      <c r="G398" s="237" t="s">
        <v>7251</v>
      </c>
      <c r="H398" s="238" t="s">
        <v>7252</v>
      </c>
      <c r="I398" s="282" t="s">
        <v>1655</v>
      </c>
      <c r="J398" s="396">
        <v>4</v>
      </c>
      <c r="K398" s="397" t="s">
        <v>8685</v>
      </c>
      <c r="L398" s="398">
        <v>9632374427</v>
      </c>
      <c r="M398" s="282"/>
      <c r="N398" s="396"/>
      <c r="O398" s="295">
        <v>57.33</v>
      </c>
      <c r="P398" s="396"/>
      <c r="Q398" s="295" t="s">
        <v>6180</v>
      </c>
      <c r="R398" s="396" t="s">
        <v>51</v>
      </c>
      <c r="S398" s="396" t="s">
        <v>51</v>
      </c>
      <c r="T398" s="396" t="s">
        <v>51</v>
      </c>
      <c r="U398" s="396"/>
      <c r="V398" s="396"/>
      <c r="W398" s="396"/>
      <c r="X398" s="396"/>
      <c r="Y398" s="396"/>
      <c r="Z398" s="288"/>
      <c r="AA398" s="288"/>
      <c r="AB398" s="288"/>
      <c r="AC398" s="396"/>
      <c r="AD398" s="396"/>
      <c r="AE398" s="396" t="s">
        <v>8686</v>
      </c>
      <c r="AF398" s="390">
        <v>35803</v>
      </c>
      <c r="AG398" s="295" t="s">
        <v>8687</v>
      </c>
      <c r="AH398" s="295" t="s">
        <v>8688</v>
      </c>
      <c r="AI398" s="396"/>
      <c r="AJ398" s="295" t="s">
        <v>3844</v>
      </c>
      <c r="AK398" s="295" t="s">
        <v>3834</v>
      </c>
      <c r="AL398" s="295" t="s">
        <v>1642</v>
      </c>
      <c r="AM398" s="400"/>
      <c r="AN398" s="400"/>
      <c r="AO398" s="400"/>
    </row>
    <row r="399" spans="1:41" ht="168.75" thickBot="1">
      <c r="A399" s="282">
        <v>5</v>
      </c>
      <c r="B399" s="210" t="s">
        <v>6145</v>
      </c>
      <c r="C399" s="394" t="s">
        <v>8689</v>
      </c>
      <c r="D399" s="395" t="s">
        <v>8690</v>
      </c>
      <c r="E399" s="395"/>
      <c r="F399" s="12" t="s">
        <v>1633</v>
      </c>
      <c r="G399" s="237" t="s">
        <v>7251</v>
      </c>
      <c r="H399" s="238" t="s">
        <v>7252</v>
      </c>
      <c r="I399" s="282" t="s">
        <v>1655</v>
      </c>
      <c r="J399" s="396">
        <v>4</v>
      </c>
      <c r="K399" s="397" t="s">
        <v>8691</v>
      </c>
      <c r="L399" s="398"/>
      <c r="M399" s="282"/>
      <c r="N399" s="396"/>
      <c r="O399" s="295">
        <v>55</v>
      </c>
      <c r="P399" s="396"/>
      <c r="Q399" s="295" t="s">
        <v>6180</v>
      </c>
      <c r="R399" s="396" t="s">
        <v>51</v>
      </c>
      <c r="S399" s="396" t="s">
        <v>51</v>
      </c>
      <c r="T399" s="396" t="s">
        <v>51</v>
      </c>
      <c r="U399" s="396"/>
      <c r="V399" s="396"/>
      <c r="W399" s="396"/>
      <c r="X399" s="396"/>
      <c r="Y399" s="396"/>
      <c r="Z399" s="288"/>
      <c r="AA399" s="288"/>
      <c r="AB399" s="288"/>
      <c r="AC399" s="396"/>
      <c r="AD399" s="396"/>
      <c r="AE399" s="396" t="s">
        <v>8692</v>
      </c>
      <c r="AF399" s="390">
        <v>36272</v>
      </c>
      <c r="AG399" s="295" t="s">
        <v>8693</v>
      </c>
      <c r="AH399" s="295" t="s">
        <v>8694</v>
      </c>
      <c r="AI399" s="396"/>
      <c r="AJ399" s="295" t="s">
        <v>4009</v>
      </c>
      <c r="AK399" s="295" t="s">
        <v>3834</v>
      </c>
      <c r="AL399" s="295" t="s">
        <v>1642</v>
      </c>
      <c r="AM399" s="400"/>
      <c r="AN399" s="400"/>
      <c r="AO399" s="400"/>
    </row>
    <row r="400" spans="1:41" ht="132.75" thickBot="1">
      <c r="A400" s="282">
        <v>23</v>
      </c>
      <c r="B400" s="210" t="s">
        <v>6145</v>
      </c>
      <c r="C400" s="394" t="s">
        <v>8695</v>
      </c>
      <c r="D400" s="395" t="s">
        <v>8696</v>
      </c>
      <c r="E400" s="395"/>
      <c r="F400" s="12" t="s">
        <v>1633</v>
      </c>
      <c r="G400" s="237" t="s">
        <v>7251</v>
      </c>
      <c r="H400" s="238" t="s">
        <v>7252</v>
      </c>
      <c r="I400" s="282" t="s">
        <v>1655</v>
      </c>
      <c r="J400" s="396">
        <v>4</v>
      </c>
      <c r="K400" s="410" t="s">
        <v>8697</v>
      </c>
      <c r="L400" s="398">
        <v>9449593996</v>
      </c>
      <c r="M400" s="282"/>
      <c r="N400" s="396"/>
      <c r="O400" s="295">
        <v>66.400000000000006</v>
      </c>
      <c r="P400" s="396"/>
      <c r="Q400" s="295" t="s">
        <v>8698</v>
      </c>
      <c r="R400" s="396"/>
      <c r="S400" s="396"/>
      <c r="T400" s="396"/>
      <c r="U400" s="396"/>
      <c r="V400" s="396"/>
      <c r="W400" s="396"/>
      <c r="X400" s="396"/>
      <c r="Y400" s="396"/>
      <c r="Z400" s="288"/>
      <c r="AA400" s="288"/>
      <c r="AB400" s="288"/>
      <c r="AC400" s="396"/>
      <c r="AD400" s="396"/>
      <c r="AE400" s="396" t="s">
        <v>8699</v>
      </c>
      <c r="AF400" s="317" t="s">
        <v>8700</v>
      </c>
      <c r="AG400" s="295" t="s">
        <v>8701</v>
      </c>
      <c r="AH400" s="295" t="s">
        <v>8702</v>
      </c>
      <c r="AI400" s="396"/>
      <c r="AJ400" s="295" t="s">
        <v>6184</v>
      </c>
      <c r="AK400" s="295" t="s">
        <v>3834</v>
      </c>
      <c r="AL400" s="295" t="s">
        <v>1642</v>
      </c>
      <c r="AM400" s="400"/>
      <c r="AN400" s="400"/>
      <c r="AO400" s="400"/>
    </row>
    <row r="401" spans="1:41" ht="180.75" thickBot="1">
      <c r="A401" s="282">
        <v>7</v>
      </c>
      <c r="B401" s="210" t="s">
        <v>6145</v>
      </c>
      <c r="C401" s="394" t="s">
        <v>8703</v>
      </c>
      <c r="D401" s="395" t="s">
        <v>8704</v>
      </c>
      <c r="E401" s="395"/>
      <c r="F401" s="12" t="s">
        <v>1633</v>
      </c>
      <c r="G401" s="237" t="s">
        <v>7251</v>
      </c>
      <c r="H401" s="238" t="s">
        <v>7252</v>
      </c>
      <c r="I401" s="282" t="s">
        <v>1655</v>
      </c>
      <c r="J401" s="396">
        <v>4</v>
      </c>
      <c r="K401" s="397" t="s">
        <v>8705</v>
      </c>
      <c r="L401" s="398">
        <v>847225665</v>
      </c>
      <c r="M401" s="282"/>
      <c r="N401" s="396"/>
      <c r="O401" s="295">
        <v>49.83</v>
      </c>
      <c r="P401" s="396"/>
      <c r="Q401" s="295" t="s">
        <v>6180</v>
      </c>
      <c r="R401" s="396" t="s">
        <v>51</v>
      </c>
      <c r="S401" s="396" t="s">
        <v>51</v>
      </c>
      <c r="T401" s="396" t="s">
        <v>51</v>
      </c>
      <c r="U401" s="396"/>
      <c r="V401" s="396"/>
      <c r="W401" s="396"/>
      <c r="X401" s="396"/>
      <c r="Y401" s="396"/>
      <c r="Z401" s="288"/>
      <c r="AA401" s="288"/>
      <c r="AB401" s="288"/>
      <c r="AC401" s="396"/>
      <c r="AD401" s="396"/>
      <c r="AE401" s="396" t="s">
        <v>8706</v>
      </c>
      <c r="AF401" s="390">
        <v>35959</v>
      </c>
      <c r="AG401" s="295" t="s">
        <v>8707</v>
      </c>
      <c r="AH401" s="295" t="s">
        <v>8708</v>
      </c>
      <c r="AI401" s="396"/>
      <c r="AJ401" s="295" t="s">
        <v>5459</v>
      </c>
      <c r="AK401" s="295" t="s">
        <v>3834</v>
      </c>
      <c r="AL401" s="295" t="s">
        <v>1642</v>
      </c>
      <c r="AM401" s="400"/>
      <c r="AN401" s="400"/>
      <c r="AO401" s="400"/>
    </row>
    <row r="402" spans="1:41" ht="156.75" thickBot="1">
      <c r="A402" s="282">
        <v>8</v>
      </c>
      <c r="B402" s="210" t="s">
        <v>6145</v>
      </c>
      <c r="C402" s="394" t="s">
        <v>8709</v>
      </c>
      <c r="D402" s="395" t="s">
        <v>8710</v>
      </c>
      <c r="E402" s="395"/>
      <c r="F402" s="12" t="s">
        <v>1633</v>
      </c>
      <c r="G402" s="237" t="s">
        <v>7251</v>
      </c>
      <c r="H402" s="238" t="s">
        <v>7252</v>
      </c>
      <c r="I402" s="282" t="s">
        <v>1655</v>
      </c>
      <c r="J402" s="396">
        <v>4</v>
      </c>
      <c r="K402" s="397" t="s">
        <v>8711</v>
      </c>
      <c r="L402" s="398">
        <v>8884099455</v>
      </c>
      <c r="M402" s="282"/>
      <c r="N402" s="396"/>
      <c r="O402" s="295">
        <v>45.83</v>
      </c>
      <c r="P402" s="396"/>
      <c r="Q402" s="295" t="s">
        <v>6180</v>
      </c>
      <c r="R402" s="396" t="s">
        <v>51</v>
      </c>
      <c r="S402" s="396" t="s">
        <v>51</v>
      </c>
      <c r="T402" s="396" t="s">
        <v>51</v>
      </c>
      <c r="U402" s="396"/>
      <c r="V402" s="396"/>
      <c r="W402" s="396"/>
      <c r="X402" s="396"/>
      <c r="Y402" s="396"/>
      <c r="Z402" s="288"/>
      <c r="AA402" s="288"/>
      <c r="AB402" s="288"/>
      <c r="AC402" s="396"/>
      <c r="AD402" s="396"/>
      <c r="AE402" s="396" t="s">
        <v>8712</v>
      </c>
      <c r="AF402" s="390">
        <v>35889</v>
      </c>
      <c r="AG402" s="295" t="s">
        <v>8713</v>
      </c>
      <c r="AH402" s="295" t="s">
        <v>8714</v>
      </c>
      <c r="AI402" s="396"/>
      <c r="AJ402" s="295" t="s">
        <v>3892</v>
      </c>
      <c r="AK402" s="295" t="s">
        <v>3834</v>
      </c>
      <c r="AL402" s="295" t="s">
        <v>1642</v>
      </c>
      <c r="AM402" s="400"/>
      <c r="AN402" s="400"/>
      <c r="AO402" s="400"/>
    </row>
    <row r="403" spans="1:41" ht="132.75" thickBot="1">
      <c r="A403" s="282">
        <v>4</v>
      </c>
      <c r="B403" s="210" t="s">
        <v>6145</v>
      </c>
      <c r="C403" s="394" t="s">
        <v>8715</v>
      </c>
      <c r="D403" s="395" t="s">
        <v>8716</v>
      </c>
      <c r="E403" s="395"/>
      <c r="F403" s="12" t="s">
        <v>1633</v>
      </c>
      <c r="G403" s="237" t="s">
        <v>7251</v>
      </c>
      <c r="H403" s="238" t="s">
        <v>7252</v>
      </c>
      <c r="I403" s="282" t="s">
        <v>1655</v>
      </c>
      <c r="J403" s="396">
        <v>4</v>
      </c>
      <c r="K403" s="397" t="s">
        <v>8717</v>
      </c>
      <c r="L403" s="398">
        <v>9591823580</v>
      </c>
      <c r="M403" s="282"/>
      <c r="N403" s="396"/>
      <c r="O403" s="295">
        <v>49.66</v>
      </c>
      <c r="P403" s="396"/>
      <c r="Q403" s="295" t="s">
        <v>6180</v>
      </c>
      <c r="R403" s="396" t="s">
        <v>51</v>
      </c>
      <c r="S403" s="396" t="s">
        <v>51</v>
      </c>
      <c r="T403" s="396" t="s">
        <v>51</v>
      </c>
      <c r="U403" s="396"/>
      <c r="V403" s="396"/>
      <c r="W403" s="396"/>
      <c r="X403" s="396"/>
      <c r="Y403" s="396"/>
      <c r="Z403" s="288"/>
      <c r="AA403" s="288"/>
      <c r="AB403" s="288"/>
      <c r="AC403" s="396"/>
      <c r="AD403" s="396"/>
      <c r="AE403" s="396" t="s">
        <v>8718</v>
      </c>
      <c r="AF403" s="390">
        <v>36215</v>
      </c>
      <c r="AG403" s="295" t="s">
        <v>8719</v>
      </c>
      <c r="AH403" s="295" t="s">
        <v>8720</v>
      </c>
      <c r="AI403" s="396"/>
      <c r="AJ403" s="295" t="s">
        <v>4076</v>
      </c>
      <c r="AK403" s="295" t="s">
        <v>3834</v>
      </c>
      <c r="AL403" s="295" t="s">
        <v>1642</v>
      </c>
      <c r="AM403" s="400"/>
      <c r="AN403" s="400"/>
      <c r="AO403" s="400"/>
    </row>
    <row r="404" spans="1:41" ht="132.75" thickBot="1">
      <c r="A404" s="282">
        <v>3</v>
      </c>
      <c r="B404" s="210" t="s">
        <v>6145</v>
      </c>
      <c r="C404" s="394" t="s">
        <v>8721</v>
      </c>
      <c r="D404" s="395" t="s">
        <v>8722</v>
      </c>
      <c r="E404" s="395"/>
      <c r="F404" s="12" t="s">
        <v>1633</v>
      </c>
      <c r="G404" s="237" t="s">
        <v>7251</v>
      </c>
      <c r="H404" s="238" t="s">
        <v>7252</v>
      </c>
      <c r="I404" s="282" t="s">
        <v>1655</v>
      </c>
      <c r="J404" s="396">
        <v>4</v>
      </c>
      <c r="K404" s="397" t="s">
        <v>8723</v>
      </c>
      <c r="L404" s="398">
        <v>9845323392</v>
      </c>
      <c r="M404" s="282"/>
      <c r="N404" s="396"/>
      <c r="O404" s="319">
        <v>0.75</v>
      </c>
      <c r="P404" s="396"/>
      <c r="Q404" s="295" t="s">
        <v>6180</v>
      </c>
      <c r="R404" s="396" t="s">
        <v>51</v>
      </c>
      <c r="S404" s="396" t="s">
        <v>51</v>
      </c>
      <c r="T404" s="396" t="s">
        <v>51</v>
      </c>
      <c r="U404" s="396"/>
      <c r="V404" s="396"/>
      <c r="W404" s="396"/>
      <c r="X404" s="396"/>
      <c r="Y404" s="396"/>
      <c r="Z404" s="288"/>
      <c r="AA404" s="288"/>
      <c r="AB404" s="288"/>
      <c r="AC404" s="396"/>
      <c r="AD404" s="396"/>
      <c r="AE404" s="396" t="s">
        <v>8724</v>
      </c>
      <c r="AF404" s="390">
        <v>35833</v>
      </c>
      <c r="AG404" s="295" t="s">
        <v>8725</v>
      </c>
      <c r="AH404" s="295" t="s">
        <v>8726</v>
      </c>
      <c r="AI404" s="396"/>
      <c r="AJ404" s="295" t="s">
        <v>8727</v>
      </c>
      <c r="AK404" s="295" t="s">
        <v>3834</v>
      </c>
      <c r="AL404" s="295" t="s">
        <v>1642</v>
      </c>
      <c r="AM404" s="400"/>
      <c r="AN404" s="400"/>
      <c r="AO404" s="400"/>
    </row>
    <row r="405" spans="1:41" ht="168.75" thickBot="1">
      <c r="A405" s="282">
        <v>12</v>
      </c>
      <c r="B405" s="210" t="s">
        <v>6145</v>
      </c>
      <c r="C405" s="394" t="s">
        <v>8728</v>
      </c>
      <c r="D405" s="395" t="s">
        <v>8729</v>
      </c>
      <c r="E405" s="395"/>
      <c r="F405" s="12" t="s">
        <v>1633</v>
      </c>
      <c r="G405" s="237" t="s">
        <v>7251</v>
      </c>
      <c r="H405" s="238" t="s">
        <v>7252</v>
      </c>
      <c r="I405" s="282" t="s">
        <v>1655</v>
      </c>
      <c r="J405" s="396">
        <v>4</v>
      </c>
      <c r="K405" s="397" t="s">
        <v>8730</v>
      </c>
      <c r="L405" s="398">
        <v>9845362746</v>
      </c>
      <c r="M405" s="282"/>
      <c r="N405" s="396"/>
      <c r="O405" s="295">
        <v>44.66</v>
      </c>
      <c r="P405" s="396"/>
      <c r="Q405" s="295" t="s">
        <v>6180</v>
      </c>
      <c r="R405" s="396" t="s">
        <v>51</v>
      </c>
      <c r="S405" s="396" t="s">
        <v>51</v>
      </c>
      <c r="T405" s="396" t="s">
        <v>51</v>
      </c>
      <c r="U405" s="396"/>
      <c r="V405" s="396"/>
      <c r="W405" s="396"/>
      <c r="X405" s="396"/>
      <c r="Y405" s="396"/>
      <c r="Z405" s="288"/>
      <c r="AA405" s="288"/>
      <c r="AB405" s="288"/>
      <c r="AC405" s="396"/>
      <c r="AD405" s="396"/>
      <c r="AE405" s="396" t="s">
        <v>8731</v>
      </c>
      <c r="AF405" s="390">
        <v>36061</v>
      </c>
      <c r="AG405" s="295" t="s">
        <v>8732</v>
      </c>
      <c r="AH405" s="295" t="s">
        <v>8733</v>
      </c>
      <c r="AI405" s="396"/>
      <c r="AJ405" s="295" t="s">
        <v>8541</v>
      </c>
      <c r="AK405" s="295" t="s">
        <v>3834</v>
      </c>
      <c r="AL405" s="295" t="s">
        <v>1642</v>
      </c>
      <c r="AM405" s="400"/>
      <c r="AN405" s="400"/>
      <c r="AO405" s="400"/>
    </row>
    <row r="406" spans="1:41" ht="156.75" thickBot="1">
      <c r="A406" s="282">
        <v>21</v>
      </c>
      <c r="B406" s="210" t="s">
        <v>6145</v>
      </c>
      <c r="C406" s="394" t="s">
        <v>8734</v>
      </c>
      <c r="D406" s="395" t="s">
        <v>8735</v>
      </c>
      <c r="E406" s="395"/>
      <c r="F406" s="12" t="s">
        <v>1633</v>
      </c>
      <c r="G406" s="237" t="s">
        <v>7251</v>
      </c>
      <c r="H406" s="238" t="s">
        <v>7252</v>
      </c>
      <c r="I406" s="282" t="s">
        <v>1655</v>
      </c>
      <c r="J406" s="396">
        <v>4</v>
      </c>
      <c r="K406" s="397" t="s">
        <v>8736</v>
      </c>
      <c r="L406" s="398">
        <v>8095746921</v>
      </c>
      <c r="M406" s="282"/>
      <c r="N406" s="396"/>
      <c r="O406" s="295"/>
      <c r="P406" s="396"/>
      <c r="Q406" s="295"/>
      <c r="R406" s="396"/>
      <c r="S406" s="396"/>
      <c r="T406" s="396"/>
      <c r="U406" s="396"/>
      <c r="V406" s="396"/>
      <c r="W406" s="396"/>
      <c r="X406" s="396"/>
      <c r="Y406" s="396"/>
      <c r="Z406" s="288"/>
      <c r="AA406" s="288"/>
      <c r="AB406" s="288"/>
      <c r="AC406" s="396"/>
      <c r="AD406" s="396"/>
      <c r="AE406" s="396" t="s">
        <v>8737</v>
      </c>
      <c r="AF406" s="317">
        <v>36013</v>
      </c>
      <c r="AG406" s="295" t="s">
        <v>8738</v>
      </c>
      <c r="AH406" s="295" t="s">
        <v>8739</v>
      </c>
      <c r="AI406" s="396"/>
      <c r="AJ406" s="295" t="s">
        <v>6184</v>
      </c>
      <c r="AK406" s="295" t="s">
        <v>3834</v>
      </c>
      <c r="AL406" s="295" t="s">
        <v>1642</v>
      </c>
      <c r="AM406" s="400"/>
      <c r="AN406" s="400"/>
      <c r="AO406" s="400"/>
    </row>
    <row r="407" spans="1:41" ht="144.75" thickBot="1">
      <c r="A407" s="282">
        <v>20</v>
      </c>
      <c r="B407" s="210" t="s">
        <v>6145</v>
      </c>
      <c r="C407" s="388" t="s">
        <v>8740</v>
      </c>
      <c r="D407" s="387" t="s">
        <v>8741</v>
      </c>
      <c r="E407" s="387"/>
      <c r="F407" s="12" t="s">
        <v>1633</v>
      </c>
      <c r="G407" s="237" t="s">
        <v>7251</v>
      </c>
      <c r="H407" s="238" t="s">
        <v>7252</v>
      </c>
      <c r="I407" s="282" t="s">
        <v>1655</v>
      </c>
      <c r="J407" s="396">
        <v>4</v>
      </c>
      <c r="K407" s="397" t="s">
        <v>8742</v>
      </c>
      <c r="L407" s="387">
        <v>923130359</v>
      </c>
      <c r="M407" s="282"/>
      <c r="N407" s="396"/>
      <c r="O407" s="389">
        <v>72.5</v>
      </c>
      <c r="P407" s="396"/>
      <c r="Q407" s="389" t="s">
        <v>6977</v>
      </c>
      <c r="R407" s="396" t="s">
        <v>51</v>
      </c>
      <c r="S407" s="396" t="s">
        <v>51</v>
      </c>
      <c r="T407" s="396" t="s">
        <v>51</v>
      </c>
      <c r="U407" s="396"/>
      <c r="V407" s="396"/>
      <c r="W407" s="396"/>
      <c r="X407" s="396"/>
      <c r="Y407" s="396"/>
      <c r="Z407" s="288"/>
      <c r="AA407" s="288"/>
      <c r="AB407" s="288"/>
      <c r="AC407" s="396"/>
      <c r="AD407" s="396"/>
      <c r="AE407" s="396" t="s">
        <v>8743</v>
      </c>
      <c r="AF407" s="390" t="s">
        <v>8744</v>
      </c>
      <c r="AG407" s="389" t="s">
        <v>8745</v>
      </c>
      <c r="AH407" s="389" t="s">
        <v>8746</v>
      </c>
      <c r="AI407" s="396"/>
      <c r="AJ407" s="389" t="s">
        <v>4076</v>
      </c>
      <c r="AK407" s="389" t="s">
        <v>3834</v>
      </c>
      <c r="AL407" s="389" t="s">
        <v>1642</v>
      </c>
      <c r="AM407" s="400"/>
      <c r="AN407" s="400"/>
      <c r="AO407" s="400"/>
    </row>
    <row r="408" spans="1:41" ht="168.75" thickBot="1">
      <c r="A408" s="282">
        <v>22</v>
      </c>
      <c r="B408" s="210" t="s">
        <v>6145</v>
      </c>
      <c r="C408" s="394" t="s">
        <v>8747</v>
      </c>
      <c r="D408" s="395" t="s">
        <v>8748</v>
      </c>
      <c r="E408" s="395"/>
      <c r="F408" s="12" t="s">
        <v>1633</v>
      </c>
      <c r="G408" s="237" t="s">
        <v>7251</v>
      </c>
      <c r="H408" s="238" t="s">
        <v>7252</v>
      </c>
      <c r="I408" s="282" t="s">
        <v>1655</v>
      </c>
      <c r="J408" s="396">
        <v>4</v>
      </c>
      <c r="K408" s="397" t="s">
        <v>8749</v>
      </c>
      <c r="L408" s="398">
        <v>8867696154</v>
      </c>
      <c r="M408" s="282"/>
      <c r="N408" s="396"/>
      <c r="O408" s="295">
        <v>52.3</v>
      </c>
      <c r="P408" s="396"/>
      <c r="Q408" s="295" t="s">
        <v>6180</v>
      </c>
      <c r="R408" s="396"/>
      <c r="S408" s="396"/>
      <c r="T408" s="396"/>
      <c r="U408" s="396"/>
      <c r="V408" s="396"/>
      <c r="W408" s="396"/>
      <c r="X408" s="396"/>
      <c r="Y408" s="396"/>
      <c r="Z408" s="288"/>
      <c r="AA408" s="288"/>
      <c r="AB408" s="288"/>
      <c r="AC408" s="396"/>
      <c r="AD408" s="396"/>
      <c r="AE408" s="396" t="s">
        <v>8750</v>
      </c>
      <c r="AF408" s="317">
        <v>36163</v>
      </c>
      <c r="AG408" s="295" t="s">
        <v>8751</v>
      </c>
      <c r="AH408" s="295" t="s">
        <v>8752</v>
      </c>
      <c r="AI408" s="396"/>
      <c r="AJ408" s="295" t="s">
        <v>4076</v>
      </c>
      <c r="AK408" s="295" t="s">
        <v>3834</v>
      </c>
      <c r="AL408" s="295" t="s">
        <v>1642</v>
      </c>
      <c r="AM408" s="400"/>
      <c r="AN408" s="400"/>
      <c r="AO408" s="400"/>
    </row>
    <row r="409" spans="1:41" ht="120.75" thickBot="1">
      <c r="A409" s="282">
        <v>15</v>
      </c>
      <c r="B409" s="210" t="s">
        <v>6145</v>
      </c>
      <c r="C409" s="394" t="s">
        <v>8753</v>
      </c>
      <c r="D409" s="395" t="s">
        <v>8754</v>
      </c>
      <c r="E409" s="395"/>
      <c r="F409" s="12" t="s">
        <v>1633</v>
      </c>
      <c r="G409" s="237" t="s">
        <v>7251</v>
      </c>
      <c r="H409" s="238" t="s">
        <v>7252</v>
      </c>
      <c r="I409" s="282" t="s">
        <v>1655</v>
      </c>
      <c r="J409" s="396">
        <v>4</v>
      </c>
      <c r="K409" s="397" t="s">
        <v>8755</v>
      </c>
      <c r="L409" s="398">
        <v>9740681955</v>
      </c>
      <c r="M409" s="282"/>
      <c r="N409" s="396"/>
      <c r="O409" s="295">
        <v>62</v>
      </c>
      <c r="P409" s="396"/>
      <c r="Q409" s="295" t="s">
        <v>6180</v>
      </c>
      <c r="R409" s="396" t="s">
        <v>51</v>
      </c>
      <c r="S409" s="396" t="s">
        <v>51</v>
      </c>
      <c r="T409" s="396" t="s">
        <v>51</v>
      </c>
      <c r="U409" s="396"/>
      <c r="V409" s="396"/>
      <c r="W409" s="396"/>
      <c r="X409" s="396"/>
      <c r="Y409" s="396"/>
      <c r="Z409" s="288"/>
      <c r="AA409" s="288"/>
      <c r="AB409" s="288"/>
      <c r="AC409" s="396"/>
      <c r="AD409" s="396"/>
      <c r="AE409" s="396" t="s">
        <v>8756</v>
      </c>
      <c r="AF409" s="390">
        <v>35744</v>
      </c>
      <c r="AG409" s="295" t="s">
        <v>8757</v>
      </c>
      <c r="AH409" s="295" t="s">
        <v>8758</v>
      </c>
      <c r="AI409" s="396"/>
      <c r="AJ409" s="295" t="s">
        <v>150</v>
      </c>
      <c r="AK409" s="295" t="s">
        <v>3834</v>
      </c>
      <c r="AL409" s="295" t="s">
        <v>1642</v>
      </c>
      <c r="AM409" s="400"/>
      <c r="AN409" s="400"/>
      <c r="AO409" s="400"/>
    </row>
    <row r="410" spans="1:41" ht="100.5" thickBot="1">
      <c r="A410" s="282">
        <v>17</v>
      </c>
      <c r="B410" s="210" t="s">
        <v>6145</v>
      </c>
      <c r="C410" s="394" t="s">
        <v>8759</v>
      </c>
      <c r="D410" s="395" t="s">
        <v>8760</v>
      </c>
      <c r="E410" s="395"/>
      <c r="F410" s="12" t="s">
        <v>1633</v>
      </c>
      <c r="G410" s="237" t="s">
        <v>7251</v>
      </c>
      <c r="H410" s="238" t="s">
        <v>7252</v>
      </c>
      <c r="I410" s="282" t="s">
        <v>1655</v>
      </c>
      <c r="J410" s="396">
        <v>4</v>
      </c>
      <c r="K410" s="397" t="s">
        <v>8761</v>
      </c>
      <c r="L410" s="398"/>
      <c r="M410" s="282"/>
      <c r="N410" s="396"/>
      <c r="O410" s="295">
        <v>3</v>
      </c>
      <c r="P410" s="396"/>
      <c r="Q410" s="295" t="s">
        <v>8762</v>
      </c>
      <c r="R410" s="396" t="s">
        <v>51</v>
      </c>
      <c r="S410" s="396" t="s">
        <v>51</v>
      </c>
      <c r="T410" s="396" t="s">
        <v>51</v>
      </c>
      <c r="U410" s="396"/>
      <c r="V410" s="396"/>
      <c r="W410" s="396"/>
      <c r="X410" s="396"/>
      <c r="Y410" s="396"/>
      <c r="Z410" s="288"/>
      <c r="AA410" s="288"/>
      <c r="AB410" s="288"/>
      <c r="AC410" s="396"/>
      <c r="AD410" s="396"/>
      <c r="AE410" s="396" t="s">
        <v>8763</v>
      </c>
      <c r="AF410" s="317">
        <v>34596</v>
      </c>
      <c r="AG410" s="295" t="s">
        <v>8764</v>
      </c>
      <c r="AH410" s="295" t="s">
        <v>8765</v>
      </c>
      <c r="AI410" s="396"/>
      <c r="AJ410" s="295" t="s">
        <v>6900</v>
      </c>
      <c r="AK410" s="295" t="s">
        <v>3854</v>
      </c>
      <c r="AL410" s="295" t="s">
        <v>8766</v>
      </c>
      <c r="AM410" s="400"/>
      <c r="AN410" s="400"/>
      <c r="AO410" s="400"/>
    </row>
    <row r="411" spans="1:41" ht="156.75" thickBot="1">
      <c r="A411" s="282">
        <v>10</v>
      </c>
      <c r="B411" s="210" t="s">
        <v>6145</v>
      </c>
      <c r="C411" s="394" t="s">
        <v>8767</v>
      </c>
      <c r="D411" s="395" t="s">
        <v>8768</v>
      </c>
      <c r="E411" s="395"/>
      <c r="F411" s="12" t="s">
        <v>1633</v>
      </c>
      <c r="G411" s="237" t="s">
        <v>7251</v>
      </c>
      <c r="H411" s="238" t="s">
        <v>7252</v>
      </c>
      <c r="I411" s="282" t="s">
        <v>1655</v>
      </c>
      <c r="J411" s="396">
        <v>4</v>
      </c>
      <c r="K411" s="397" t="s">
        <v>8769</v>
      </c>
      <c r="L411" s="398">
        <v>9740034202</v>
      </c>
      <c r="M411" s="282"/>
      <c r="N411" s="396"/>
      <c r="O411" s="295">
        <v>51.8</v>
      </c>
      <c r="P411" s="396"/>
      <c r="Q411" s="295" t="s">
        <v>6180</v>
      </c>
      <c r="R411" s="396" t="s">
        <v>51</v>
      </c>
      <c r="S411" s="396" t="s">
        <v>51</v>
      </c>
      <c r="T411" s="396" t="s">
        <v>51</v>
      </c>
      <c r="U411" s="396"/>
      <c r="V411" s="396"/>
      <c r="W411" s="396"/>
      <c r="X411" s="396"/>
      <c r="Y411" s="396"/>
      <c r="Z411" s="288"/>
      <c r="AA411" s="288"/>
      <c r="AB411" s="288"/>
      <c r="AC411" s="396"/>
      <c r="AD411" s="396"/>
      <c r="AE411" s="396" t="s">
        <v>8770</v>
      </c>
      <c r="AF411" s="390">
        <v>35227</v>
      </c>
      <c r="AG411" s="295" t="s">
        <v>8771</v>
      </c>
      <c r="AH411" s="295" t="s">
        <v>8772</v>
      </c>
      <c r="AI411" s="396"/>
      <c r="AJ411" s="295" t="s">
        <v>4009</v>
      </c>
      <c r="AK411" s="295" t="s">
        <v>3834</v>
      </c>
      <c r="AL411" s="295" t="s">
        <v>1642</v>
      </c>
      <c r="AM411" s="400"/>
      <c r="AN411" s="400"/>
      <c r="AO411" s="400"/>
    </row>
    <row r="412" spans="1:41" ht="132.75" thickBot="1">
      <c r="A412" s="282">
        <v>14</v>
      </c>
      <c r="B412" s="210" t="s">
        <v>6145</v>
      </c>
      <c r="C412" s="394" t="s">
        <v>8773</v>
      </c>
      <c r="D412" s="395" t="s">
        <v>8774</v>
      </c>
      <c r="E412" s="395"/>
      <c r="F412" s="12" t="s">
        <v>1633</v>
      </c>
      <c r="G412" s="237" t="s">
        <v>7251</v>
      </c>
      <c r="H412" s="238" t="s">
        <v>7252</v>
      </c>
      <c r="I412" s="282" t="s">
        <v>1655</v>
      </c>
      <c r="J412" s="396">
        <v>4</v>
      </c>
      <c r="K412" s="397" t="s">
        <v>8775</v>
      </c>
      <c r="L412" s="398"/>
      <c r="M412" s="282"/>
      <c r="N412" s="396"/>
      <c r="O412" s="295">
        <v>41.5</v>
      </c>
      <c r="P412" s="396"/>
      <c r="Q412" s="295" t="s">
        <v>1287</v>
      </c>
      <c r="R412" s="396" t="s">
        <v>51</v>
      </c>
      <c r="S412" s="396" t="s">
        <v>51</v>
      </c>
      <c r="T412" s="396" t="s">
        <v>51</v>
      </c>
      <c r="U412" s="396"/>
      <c r="V412" s="396"/>
      <c r="W412" s="396"/>
      <c r="X412" s="396"/>
      <c r="Y412" s="396"/>
      <c r="Z412" s="288"/>
      <c r="AA412" s="288"/>
      <c r="AB412" s="288"/>
      <c r="AC412" s="396"/>
      <c r="AD412" s="396"/>
      <c r="AE412" s="396" t="s">
        <v>8776</v>
      </c>
      <c r="AF412" s="317">
        <v>35630</v>
      </c>
      <c r="AG412" s="295" t="s">
        <v>8777</v>
      </c>
      <c r="AH412" s="295" t="s">
        <v>8778</v>
      </c>
      <c r="AI412" s="396"/>
      <c r="AJ412" s="295" t="s">
        <v>6900</v>
      </c>
      <c r="AK412" s="295" t="s">
        <v>3834</v>
      </c>
      <c r="AL412" s="295" t="s">
        <v>1642</v>
      </c>
      <c r="AM412" s="400"/>
      <c r="AN412" s="400"/>
      <c r="AO412" s="400"/>
    </row>
    <row r="413" spans="1:41" ht="132.75" thickBot="1">
      <c r="A413" s="282">
        <v>9</v>
      </c>
      <c r="B413" s="210" t="s">
        <v>6145</v>
      </c>
      <c r="C413" s="394" t="s">
        <v>8779</v>
      </c>
      <c r="D413" s="395" t="s">
        <v>8780</v>
      </c>
      <c r="E413" s="395"/>
      <c r="F413" s="12" t="s">
        <v>1633</v>
      </c>
      <c r="G413" s="237" t="s">
        <v>7251</v>
      </c>
      <c r="H413" s="238" t="s">
        <v>7252</v>
      </c>
      <c r="I413" s="282" t="s">
        <v>1655</v>
      </c>
      <c r="J413" s="396">
        <v>4</v>
      </c>
      <c r="K413" s="397" t="s">
        <v>8781</v>
      </c>
      <c r="L413" s="398">
        <v>8147787479</v>
      </c>
      <c r="M413" s="282"/>
      <c r="N413" s="396"/>
      <c r="O413" s="295">
        <v>72</v>
      </c>
      <c r="P413" s="396"/>
      <c r="Q413" s="295" t="s">
        <v>6180</v>
      </c>
      <c r="R413" s="396" t="s">
        <v>51</v>
      </c>
      <c r="S413" s="396" t="s">
        <v>51</v>
      </c>
      <c r="T413" s="396" t="s">
        <v>51</v>
      </c>
      <c r="U413" s="396"/>
      <c r="V413" s="396"/>
      <c r="W413" s="396"/>
      <c r="X413" s="396"/>
      <c r="Y413" s="396"/>
      <c r="Z413" s="288"/>
      <c r="AA413" s="288"/>
      <c r="AB413" s="288"/>
      <c r="AC413" s="396"/>
      <c r="AD413" s="396"/>
      <c r="AE413" s="396" t="s">
        <v>8782</v>
      </c>
      <c r="AF413" s="390">
        <v>35879</v>
      </c>
      <c r="AG413" s="295" t="s">
        <v>8783</v>
      </c>
      <c r="AH413" s="295" t="s">
        <v>8784</v>
      </c>
      <c r="AI413" s="396"/>
      <c r="AJ413" s="295" t="s">
        <v>169</v>
      </c>
      <c r="AK413" s="295" t="s">
        <v>3834</v>
      </c>
      <c r="AL413" s="295" t="s">
        <v>1642</v>
      </c>
      <c r="AM413" s="400"/>
      <c r="AN413" s="400"/>
      <c r="AO413" s="400"/>
    </row>
    <row r="414" spans="1:41" ht="132.75" thickBot="1">
      <c r="A414" s="282">
        <v>2</v>
      </c>
      <c r="B414" s="210" t="s">
        <v>6145</v>
      </c>
      <c r="C414" s="394" t="s">
        <v>8785</v>
      </c>
      <c r="D414" s="395" t="s">
        <v>8786</v>
      </c>
      <c r="E414" s="395"/>
      <c r="F414" s="12" t="s">
        <v>1633</v>
      </c>
      <c r="G414" s="237" t="s">
        <v>7251</v>
      </c>
      <c r="H414" s="238" t="s">
        <v>7252</v>
      </c>
      <c r="I414" s="282" t="s">
        <v>1655</v>
      </c>
      <c r="J414" s="396">
        <v>4</v>
      </c>
      <c r="K414" s="397" t="s">
        <v>8787</v>
      </c>
      <c r="L414" s="398">
        <v>9654836113</v>
      </c>
      <c r="M414" s="282"/>
      <c r="N414" s="396"/>
      <c r="O414" s="295">
        <v>65</v>
      </c>
      <c r="P414" s="396"/>
      <c r="Q414" s="295" t="s">
        <v>6180</v>
      </c>
      <c r="R414" s="396" t="s">
        <v>51</v>
      </c>
      <c r="S414" s="396" t="s">
        <v>51</v>
      </c>
      <c r="T414" s="396" t="s">
        <v>51</v>
      </c>
      <c r="U414" s="396"/>
      <c r="V414" s="396"/>
      <c r="W414" s="396"/>
      <c r="X414" s="396"/>
      <c r="Y414" s="396"/>
      <c r="Z414" s="288"/>
      <c r="AA414" s="288"/>
      <c r="AB414" s="288"/>
      <c r="AC414" s="396"/>
      <c r="AD414" s="396"/>
      <c r="AE414" s="396" t="s">
        <v>8788</v>
      </c>
      <c r="AF414" s="390">
        <v>35874</v>
      </c>
      <c r="AG414" s="295" t="s">
        <v>8789</v>
      </c>
      <c r="AH414" s="295" t="s">
        <v>8790</v>
      </c>
      <c r="AI414" s="396"/>
      <c r="AJ414" s="295" t="s">
        <v>4592</v>
      </c>
      <c r="AK414" s="295" t="s">
        <v>3834</v>
      </c>
      <c r="AL414" s="295" t="s">
        <v>1642</v>
      </c>
      <c r="AM414" s="400"/>
      <c r="AN414" s="400"/>
      <c r="AO414" s="400"/>
    </row>
    <row r="415" spans="1:41" ht="192.75" thickBot="1">
      <c r="A415" s="282">
        <v>19</v>
      </c>
      <c r="B415" s="210" t="s">
        <v>6145</v>
      </c>
      <c r="C415" s="388" t="s">
        <v>8791</v>
      </c>
      <c r="D415" s="387" t="s">
        <v>8792</v>
      </c>
      <c r="E415" s="387"/>
      <c r="F415" s="12" t="s">
        <v>1633</v>
      </c>
      <c r="G415" s="237" t="s">
        <v>7251</v>
      </c>
      <c r="H415" s="238" t="s">
        <v>7252</v>
      </c>
      <c r="I415" s="282" t="s">
        <v>1655</v>
      </c>
      <c r="J415" s="396">
        <v>4</v>
      </c>
      <c r="K415" s="397" t="s">
        <v>8793</v>
      </c>
      <c r="L415" s="387">
        <v>8147142710</v>
      </c>
      <c r="M415" s="282"/>
      <c r="N415" s="396"/>
      <c r="O415" s="389">
        <v>60.2</v>
      </c>
      <c r="P415" s="396"/>
      <c r="Q415" s="389" t="s">
        <v>50</v>
      </c>
      <c r="R415" s="396" t="s">
        <v>51</v>
      </c>
      <c r="S415" s="396" t="s">
        <v>51</v>
      </c>
      <c r="T415" s="396" t="s">
        <v>51</v>
      </c>
      <c r="U415" s="396"/>
      <c r="V415" s="396"/>
      <c r="W415" s="396"/>
      <c r="X415" s="396"/>
      <c r="Y415" s="396"/>
      <c r="Z415" s="288"/>
      <c r="AA415" s="288"/>
      <c r="AB415" s="288"/>
      <c r="AC415" s="396"/>
      <c r="AD415" s="396"/>
      <c r="AE415" s="396" t="s">
        <v>8794</v>
      </c>
      <c r="AF415" s="390">
        <v>35890</v>
      </c>
      <c r="AG415" s="389" t="s">
        <v>8795</v>
      </c>
      <c r="AH415" s="389" t="s">
        <v>6900</v>
      </c>
      <c r="AI415" s="396"/>
      <c r="AJ415" s="389" t="s">
        <v>6900</v>
      </c>
      <c r="AK415" s="389" t="s">
        <v>8796</v>
      </c>
      <c r="AL415" s="389" t="s">
        <v>1642</v>
      </c>
      <c r="AM415" s="400"/>
      <c r="AN415" s="400"/>
      <c r="AO415" s="400"/>
    </row>
    <row r="416" spans="1:41" ht="120.75" thickBot="1">
      <c r="A416" s="282">
        <v>18</v>
      </c>
      <c r="B416" s="210" t="s">
        <v>6145</v>
      </c>
      <c r="C416" s="388" t="s">
        <v>8797</v>
      </c>
      <c r="D416" s="387" t="s">
        <v>8798</v>
      </c>
      <c r="E416" s="387"/>
      <c r="F416" s="12" t="s">
        <v>1633</v>
      </c>
      <c r="G416" s="237" t="s">
        <v>7251</v>
      </c>
      <c r="H416" s="238" t="s">
        <v>7252</v>
      </c>
      <c r="I416" s="282" t="s">
        <v>1655</v>
      </c>
      <c r="J416" s="396">
        <v>4</v>
      </c>
      <c r="K416" s="397" t="s">
        <v>8799</v>
      </c>
      <c r="L416" s="387">
        <v>7760273246</v>
      </c>
      <c r="M416" s="282"/>
      <c r="N416" s="396"/>
      <c r="O416" s="389">
        <v>47.5</v>
      </c>
      <c r="P416" s="396"/>
      <c r="Q416" s="389" t="s">
        <v>6180</v>
      </c>
      <c r="R416" s="396" t="s">
        <v>51</v>
      </c>
      <c r="S416" s="396" t="s">
        <v>51</v>
      </c>
      <c r="T416" s="396" t="s">
        <v>51</v>
      </c>
      <c r="U416" s="396"/>
      <c r="V416" s="396"/>
      <c r="W416" s="396"/>
      <c r="X416" s="396"/>
      <c r="Y416" s="396"/>
      <c r="Z416" s="288"/>
      <c r="AA416" s="288"/>
      <c r="AB416" s="288"/>
      <c r="AC416" s="396"/>
      <c r="AD416" s="396"/>
      <c r="AE416" s="396" t="s">
        <v>8800</v>
      </c>
      <c r="AF416" s="390">
        <v>35459</v>
      </c>
      <c r="AG416" s="389" t="s">
        <v>8801</v>
      </c>
      <c r="AH416" s="389" t="s">
        <v>8802</v>
      </c>
      <c r="AI416" s="396"/>
      <c r="AJ416" s="389" t="s">
        <v>3912</v>
      </c>
      <c r="AK416" s="389" t="s">
        <v>3911</v>
      </c>
      <c r="AL416" s="389" t="s">
        <v>1642</v>
      </c>
      <c r="AM416" s="400"/>
      <c r="AN416" s="400"/>
      <c r="AO416" s="400"/>
    </row>
    <row r="417" spans="1:41" ht="156.75" thickBot="1">
      <c r="A417" s="282">
        <v>1</v>
      </c>
      <c r="B417" s="210" t="s">
        <v>6145</v>
      </c>
      <c r="C417" s="394" t="s">
        <v>8803</v>
      </c>
      <c r="D417" s="395" t="s">
        <v>8804</v>
      </c>
      <c r="E417" s="395"/>
      <c r="F417" s="12" t="s">
        <v>1633</v>
      </c>
      <c r="G417" s="237" t="s">
        <v>7251</v>
      </c>
      <c r="H417" s="238" t="s">
        <v>7252</v>
      </c>
      <c r="I417" s="282" t="s">
        <v>1655</v>
      </c>
      <c r="J417" s="396">
        <v>4</v>
      </c>
      <c r="K417" s="397" t="s">
        <v>8805</v>
      </c>
      <c r="L417" s="398">
        <v>9980923085</v>
      </c>
      <c r="M417" s="282"/>
      <c r="N417" s="396"/>
      <c r="O417" s="319">
        <v>0.75</v>
      </c>
      <c r="P417" s="396"/>
      <c r="Q417" s="295" t="s">
        <v>6243</v>
      </c>
      <c r="R417" s="396" t="s">
        <v>51</v>
      </c>
      <c r="S417" s="396" t="s">
        <v>51</v>
      </c>
      <c r="T417" s="396" t="s">
        <v>51</v>
      </c>
      <c r="U417" s="396"/>
      <c r="V417" s="396"/>
      <c r="W417" s="396"/>
      <c r="X417" s="396"/>
      <c r="Y417" s="396"/>
      <c r="Z417" s="288"/>
      <c r="AA417" s="288"/>
      <c r="AB417" s="288"/>
      <c r="AC417" s="396"/>
      <c r="AD417" s="396"/>
      <c r="AE417" s="396" t="s">
        <v>8806</v>
      </c>
      <c r="AF417" s="390">
        <v>36035</v>
      </c>
      <c r="AG417" s="295" t="s">
        <v>8807</v>
      </c>
      <c r="AH417" s="295" t="s">
        <v>8808</v>
      </c>
      <c r="AI417" s="396"/>
      <c r="AJ417" s="295"/>
      <c r="AK417" s="295" t="s">
        <v>3854</v>
      </c>
      <c r="AL417" s="295" t="s">
        <v>1642</v>
      </c>
      <c r="AM417" s="400"/>
      <c r="AN417" s="400"/>
      <c r="AO417" s="400"/>
    </row>
    <row r="418" spans="1:41" ht="120.75" thickBot="1">
      <c r="A418" s="282">
        <v>7</v>
      </c>
      <c r="B418" s="210" t="s">
        <v>6145</v>
      </c>
      <c r="C418" s="323" t="s">
        <v>8809</v>
      </c>
      <c r="D418" s="282" t="s">
        <v>8810</v>
      </c>
      <c r="E418" s="282"/>
      <c r="F418" s="12" t="s">
        <v>45</v>
      </c>
      <c r="G418" s="237" t="s">
        <v>7662</v>
      </c>
      <c r="H418" s="238" t="s">
        <v>7663</v>
      </c>
      <c r="I418" s="282" t="s">
        <v>7664</v>
      </c>
      <c r="J418" s="396">
        <v>4</v>
      </c>
      <c r="K418" s="396" t="s">
        <v>8811</v>
      </c>
      <c r="L418" s="282">
        <v>8939103845</v>
      </c>
      <c r="M418" s="282"/>
      <c r="N418" s="396"/>
      <c r="O418" s="396"/>
      <c r="P418" s="396"/>
      <c r="Q418" s="396"/>
      <c r="R418" s="396"/>
      <c r="S418" s="396"/>
      <c r="T418" s="396"/>
      <c r="U418" s="396"/>
      <c r="V418" s="396"/>
      <c r="W418" s="396"/>
      <c r="X418" s="396"/>
      <c r="Y418" s="396"/>
      <c r="Z418" s="288"/>
      <c r="AA418" s="288"/>
      <c r="AB418" s="288"/>
      <c r="AC418" s="396"/>
      <c r="AD418" s="396"/>
      <c r="AE418" s="396" t="s">
        <v>8812</v>
      </c>
      <c r="AF418" s="317"/>
      <c r="AG418" s="396"/>
      <c r="AH418" s="396"/>
      <c r="AI418" s="396">
        <v>9444047783</v>
      </c>
      <c r="AJ418" s="396"/>
      <c r="AK418" s="396"/>
      <c r="AL418" s="288"/>
      <c r="AM418" s="400"/>
      <c r="AN418" s="400"/>
      <c r="AO418" s="400"/>
    </row>
    <row r="419" spans="1:41" ht="144.75" thickBot="1">
      <c r="A419" s="282">
        <v>1</v>
      </c>
      <c r="B419" s="210" t="s">
        <v>6145</v>
      </c>
      <c r="C419" s="323" t="s">
        <v>8813</v>
      </c>
      <c r="D419" s="282" t="s">
        <v>8814</v>
      </c>
      <c r="E419" s="282"/>
      <c r="F419" s="12" t="s">
        <v>45</v>
      </c>
      <c r="G419" s="237" t="s">
        <v>7662</v>
      </c>
      <c r="H419" s="238" t="s">
        <v>7663</v>
      </c>
      <c r="I419" s="282" t="s">
        <v>7664</v>
      </c>
      <c r="J419" s="396">
        <v>4</v>
      </c>
      <c r="K419" s="396" t="s">
        <v>8815</v>
      </c>
      <c r="L419" s="282">
        <v>8939570566</v>
      </c>
      <c r="M419" s="282"/>
      <c r="N419" s="396"/>
      <c r="O419" s="396"/>
      <c r="P419" s="396"/>
      <c r="Q419" s="396"/>
      <c r="R419" s="396"/>
      <c r="S419" s="396"/>
      <c r="T419" s="396"/>
      <c r="U419" s="396"/>
      <c r="V419" s="396"/>
      <c r="W419" s="396"/>
      <c r="X419" s="396"/>
      <c r="Y419" s="396"/>
      <c r="Z419" s="288"/>
      <c r="AA419" s="288"/>
      <c r="AB419" s="288"/>
      <c r="AC419" s="396"/>
      <c r="AD419" s="396"/>
      <c r="AE419" s="396" t="s">
        <v>8816</v>
      </c>
      <c r="AF419" s="317"/>
      <c r="AG419" s="396"/>
      <c r="AH419" s="396"/>
      <c r="AI419" s="396">
        <v>9791789443</v>
      </c>
      <c r="AJ419" s="396"/>
      <c r="AK419" s="396"/>
      <c r="AL419" s="288"/>
      <c r="AM419" s="400"/>
      <c r="AN419" s="400"/>
      <c r="AO419" s="400"/>
    </row>
    <row r="420" spans="1:41" ht="96.75" thickBot="1">
      <c r="A420" s="347">
        <v>5</v>
      </c>
      <c r="B420" s="210" t="s">
        <v>6145</v>
      </c>
      <c r="C420" s="415" t="s">
        <v>8817</v>
      </c>
      <c r="D420" s="403" t="s">
        <v>8818</v>
      </c>
      <c r="E420" s="403"/>
      <c r="F420" s="12" t="s">
        <v>45</v>
      </c>
      <c r="G420" s="237" t="s">
        <v>7662</v>
      </c>
      <c r="H420" s="238" t="s">
        <v>7663</v>
      </c>
      <c r="I420" s="403" t="s">
        <v>7664</v>
      </c>
      <c r="J420" s="404">
        <v>4</v>
      </c>
      <c r="K420" s="404" t="s">
        <v>8819</v>
      </c>
      <c r="L420" s="403">
        <v>9916565982</v>
      </c>
      <c r="M420" s="403"/>
      <c r="N420" s="404"/>
      <c r="O420" s="404"/>
      <c r="P420" s="404"/>
      <c r="Q420" s="404"/>
      <c r="R420" s="404"/>
      <c r="S420" s="404"/>
      <c r="T420" s="404"/>
      <c r="U420" s="404"/>
      <c r="V420" s="404"/>
      <c r="W420" s="404"/>
      <c r="X420" s="404"/>
      <c r="Y420" s="404"/>
      <c r="Z420" s="350"/>
      <c r="AA420" s="350"/>
      <c r="AB420" s="350"/>
      <c r="AC420" s="404"/>
      <c r="AD420" s="404"/>
      <c r="AE420" s="404" t="s">
        <v>8820</v>
      </c>
      <c r="AF420" s="354"/>
      <c r="AG420" s="404"/>
      <c r="AH420" s="404"/>
      <c r="AI420" s="404">
        <v>8123952375</v>
      </c>
      <c r="AJ420" s="404"/>
      <c r="AK420" s="404"/>
      <c r="AL420" s="350"/>
      <c r="AM420" s="408"/>
      <c r="AN420" s="408"/>
      <c r="AO420" s="409"/>
    </row>
    <row r="421" spans="1:41" ht="108.75" thickBot="1">
      <c r="A421" s="282">
        <v>6</v>
      </c>
      <c r="B421" s="210" t="s">
        <v>6145</v>
      </c>
      <c r="C421" s="323" t="s">
        <v>8821</v>
      </c>
      <c r="D421" s="282" t="s">
        <v>8822</v>
      </c>
      <c r="E421" s="282"/>
      <c r="F421" s="12" t="s">
        <v>45</v>
      </c>
      <c r="G421" s="237" t="s">
        <v>7662</v>
      </c>
      <c r="H421" s="238" t="s">
        <v>7663</v>
      </c>
      <c r="I421" s="282" t="s">
        <v>7664</v>
      </c>
      <c r="J421" s="396">
        <v>4</v>
      </c>
      <c r="K421" s="396" t="s">
        <v>8823</v>
      </c>
      <c r="L421" s="282">
        <v>8553695496</v>
      </c>
      <c r="M421" s="282"/>
      <c r="N421" s="396"/>
      <c r="O421" s="396"/>
      <c r="P421" s="396"/>
      <c r="Q421" s="396"/>
      <c r="R421" s="396"/>
      <c r="S421" s="396"/>
      <c r="T421" s="396"/>
      <c r="U421" s="396"/>
      <c r="V421" s="396"/>
      <c r="W421" s="396"/>
      <c r="X421" s="396"/>
      <c r="Y421" s="396"/>
      <c r="Z421" s="288"/>
      <c r="AA421" s="288"/>
      <c r="AB421" s="288"/>
      <c r="AC421" s="396"/>
      <c r="AD421" s="396"/>
      <c r="AE421" s="396" t="s">
        <v>8824</v>
      </c>
      <c r="AF421" s="317"/>
      <c r="AG421" s="396"/>
      <c r="AH421" s="396"/>
      <c r="AI421" s="396">
        <v>9448951094</v>
      </c>
      <c r="AJ421" s="396"/>
      <c r="AK421" s="396"/>
      <c r="AL421" s="288"/>
      <c r="AM421" s="400"/>
      <c r="AN421" s="400"/>
      <c r="AO421" s="400"/>
    </row>
    <row r="422" spans="1:41" ht="108.75" thickBot="1">
      <c r="A422" s="282">
        <v>3</v>
      </c>
      <c r="B422" s="210" t="s">
        <v>6145</v>
      </c>
      <c r="C422" s="323" t="s">
        <v>8825</v>
      </c>
      <c r="D422" s="282" t="s">
        <v>8826</v>
      </c>
      <c r="E422" s="282"/>
      <c r="F422" s="12" t="s">
        <v>45</v>
      </c>
      <c r="G422" s="237" t="s">
        <v>7662</v>
      </c>
      <c r="H422" s="238" t="s">
        <v>7663</v>
      </c>
      <c r="I422" s="282" t="s">
        <v>7664</v>
      </c>
      <c r="J422" s="396">
        <v>4</v>
      </c>
      <c r="K422" s="396" t="s">
        <v>8827</v>
      </c>
      <c r="L422" s="282">
        <v>9825589787</v>
      </c>
      <c r="M422" s="282"/>
      <c r="N422" s="396"/>
      <c r="O422" s="396"/>
      <c r="P422" s="396"/>
      <c r="Q422" s="396"/>
      <c r="R422" s="396"/>
      <c r="S422" s="396"/>
      <c r="T422" s="396"/>
      <c r="U422" s="396"/>
      <c r="V422" s="396"/>
      <c r="W422" s="396"/>
      <c r="X422" s="396"/>
      <c r="Y422" s="396"/>
      <c r="Z422" s="288"/>
      <c r="AA422" s="288"/>
      <c r="AB422" s="288"/>
      <c r="AC422" s="396"/>
      <c r="AD422" s="396"/>
      <c r="AE422" s="396" t="s">
        <v>8828</v>
      </c>
      <c r="AF422" s="317"/>
      <c r="AG422" s="396"/>
      <c r="AH422" s="396"/>
      <c r="AI422" s="396" t="s">
        <v>8829</v>
      </c>
      <c r="AJ422" s="396"/>
      <c r="AK422" s="396"/>
      <c r="AL422" s="288"/>
      <c r="AM422" s="400"/>
      <c r="AN422" s="400"/>
      <c r="AO422" s="400"/>
    </row>
    <row r="423" spans="1:41" ht="132.75" thickBot="1">
      <c r="A423" s="282">
        <v>4</v>
      </c>
      <c r="B423" s="210" t="s">
        <v>6145</v>
      </c>
      <c r="C423" s="323" t="s">
        <v>8830</v>
      </c>
      <c r="D423" s="282" t="s">
        <v>8831</v>
      </c>
      <c r="E423" s="282"/>
      <c r="F423" s="12" t="s">
        <v>45</v>
      </c>
      <c r="G423" s="237" t="s">
        <v>7662</v>
      </c>
      <c r="H423" s="238" t="s">
        <v>7663</v>
      </c>
      <c r="I423" s="282" t="s">
        <v>7664</v>
      </c>
      <c r="J423" s="396">
        <v>4</v>
      </c>
      <c r="K423" s="396" t="s">
        <v>8832</v>
      </c>
      <c r="L423" s="282">
        <v>8970278059</v>
      </c>
      <c r="M423" s="282"/>
      <c r="N423" s="396"/>
      <c r="O423" s="396"/>
      <c r="P423" s="396"/>
      <c r="Q423" s="396"/>
      <c r="R423" s="396"/>
      <c r="S423" s="396"/>
      <c r="T423" s="396"/>
      <c r="U423" s="396"/>
      <c r="V423" s="396"/>
      <c r="W423" s="396"/>
      <c r="X423" s="396"/>
      <c r="Y423" s="396"/>
      <c r="Z423" s="288"/>
      <c r="AA423" s="288"/>
      <c r="AB423" s="288"/>
      <c r="AC423" s="396"/>
      <c r="AD423" s="396"/>
      <c r="AE423" s="396" t="s">
        <v>8833</v>
      </c>
      <c r="AF423" s="317"/>
      <c r="AG423" s="396"/>
      <c r="AH423" s="396"/>
      <c r="AI423" s="396"/>
      <c r="AJ423" s="396"/>
      <c r="AK423" s="396"/>
      <c r="AL423" s="288"/>
      <c r="AM423" s="400"/>
      <c r="AN423" s="400"/>
      <c r="AO423" s="400"/>
    </row>
    <row r="424" spans="1:41" ht="86.25" thickBot="1">
      <c r="A424" s="282">
        <v>2</v>
      </c>
      <c r="B424" s="210" t="s">
        <v>6145</v>
      </c>
      <c r="C424" s="323" t="s">
        <v>8834</v>
      </c>
      <c r="D424" s="282" t="s">
        <v>8814</v>
      </c>
      <c r="E424" s="282"/>
      <c r="F424" s="12" t="s">
        <v>45</v>
      </c>
      <c r="G424" s="237" t="s">
        <v>7662</v>
      </c>
      <c r="H424" s="238" t="s">
        <v>7663</v>
      </c>
      <c r="I424" s="282" t="s">
        <v>7664</v>
      </c>
      <c r="J424" s="396">
        <v>4</v>
      </c>
      <c r="K424" s="396" t="s">
        <v>8835</v>
      </c>
      <c r="L424" s="282">
        <v>9845982682</v>
      </c>
      <c r="M424" s="282"/>
      <c r="N424" s="396"/>
      <c r="O424" s="396"/>
      <c r="P424" s="396"/>
      <c r="Q424" s="396"/>
      <c r="R424" s="396"/>
      <c r="S424" s="396"/>
      <c r="T424" s="396"/>
      <c r="U424" s="396"/>
      <c r="V424" s="396"/>
      <c r="W424" s="396"/>
      <c r="X424" s="396"/>
      <c r="Y424" s="396"/>
      <c r="Z424" s="288"/>
      <c r="AA424" s="288"/>
      <c r="AB424" s="288"/>
      <c r="AC424" s="396"/>
      <c r="AD424" s="396"/>
      <c r="AE424" s="396" t="s">
        <v>8836</v>
      </c>
      <c r="AF424" s="317"/>
      <c r="AG424" s="396"/>
      <c r="AH424" s="396"/>
      <c r="AI424" s="396">
        <v>9632672865</v>
      </c>
      <c r="AJ424" s="396"/>
      <c r="AK424" s="396"/>
      <c r="AL424" s="288"/>
      <c r="AM424" s="400"/>
      <c r="AN424" s="400"/>
      <c r="AO424" s="400"/>
    </row>
    <row r="425" spans="1:41" ht="132.75" thickBot="1">
      <c r="A425" s="282">
        <v>6</v>
      </c>
      <c r="B425" s="210" t="s">
        <v>6145</v>
      </c>
      <c r="C425" s="323" t="s">
        <v>8837</v>
      </c>
      <c r="D425" s="282" t="s">
        <v>8838</v>
      </c>
      <c r="E425" s="282"/>
      <c r="F425" s="12" t="s">
        <v>45</v>
      </c>
      <c r="G425" s="416" t="s">
        <v>7673</v>
      </c>
      <c r="H425" s="417" t="s">
        <v>7674</v>
      </c>
      <c r="I425" s="282" t="s">
        <v>7664</v>
      </c>
      <c r="J425" s="396">
        <v>4</v>
      </c>
      <c r="K425" s="396" t="s">
        <v>8839</v>
      </c>
      <c r="L425" s="282">
        <v>9611788042</v>
      </c>
      <c r="M425" s="282"/>
      <c r="N425" s="396"/>
      <c r="O425" s="396"/>
      <c r="P425" s="396"/>
      <c r="Q425" s="396"/>
      <c r="R425" s="396"/>
      <c r="S425" s="396"/>
      <c r="T425" s="396"/>
      <c r="U425" s="396"/>
      <c r="V425" s="396"/>
      <c r="W425" s="396"/>
      <c r="X425" s="396"/>
      <c r="Y425" s="396"/>
      <c r="Z425" s="288"/>
      <c r="AA425" s="288"/>
      <c r="AB425" s="288"/>
      <c r="AC425" s="396"/>
      <c r="AD425" s="396"/>
      <c r="AE425" s="396" t="s">
        <v>8840</v>
      </c>
      <c r="AF425" s="317"/>
      <c r="AG425" s="396"/>
      <c r="AH425" s="396"/>
      <c r="AI425" s="396">
        <v>9611788042</v>
      </c>
      <c r="AJ425" s="396"/>
      <c r="AK425" s="396"/>
      <c r="AL425" s="288"/>
      <c r="AM425" s="400"/>
      <c r="AN425" s="400"/>
      <c r="AO425" s="400"/>
    </row>
    <row r="426" spans="1:41" ht="86.25" thickBot="1">
      <c r="A426" s="282">
        <v>9</v>
      </c>
      <c r="B426" s="210" t="s">
        <v>6145</v>
      </c>
      <c r="C426" s="323" t="s">
        <v>8841</v>
      </c>
      <c r="D426" s="282" t="s">
        <v>8842</v>
      </c>
      <c r="E426" s="282"/>
      <c r="F426" s="12" t="s">
        <v>45</v>
      </c>
      <c r="G426" s="416" t="s">
        <v>7673</v>
      </c>
      <c r="H426" s="417" t="s">
        <v>7674</v>
      </c>
      <c r="I426" s="282" t="s">
        <v>7664</v>
      </c>
      <c r="J426" s="396">
        <v>4</v>
      </c>
      <c r="K426" s="396" t="s">
        <v>8843</v>
      </c>
      <c r="L426" s="282">
        <v>974012197</v>
      </c>
      <c r="M426" s="282"/>
      <c r="N426" s="396"/>
      <c r="O426" s="396"/>
      <c r="P426" s="396"/>
      <c r="Q426" s="396"/>
      <c r="R426" s="396"/>
      <c r="S426" s="396"/>
      <c r="T426" s="396"/>
      <c r="U426" s="396"/>
      <c r="V426" s="396"/>
      <c r="W426" s="396"/>
      <c r="X426" s="396"/>
      <c r="Y426" s="396"/>
      <c r="Z426" s="288"/>
      <c r="AA426" s="288"/>
      <c r="AB426" s="288"/>
      <c r="AC426" s="396"/>
      <c r="AD426" s="396"/>
      <c r="AE426" s="396" t="s">
        <v>8844</v>
      </c>
      <c r="AF426" s="317"/>
      <c r="AG426" s="396"/>
      <c r="AH426" s="396"/>
      <c r="AI426" s="396">
        <v>974012197</v>
      </c>
      <c r="AJ426" s="396"/>
      <c r="AK426" s="396"/>
      <c r="AL426" s="288"/>
      <c r="AM426" s="400"/>
      <c r="AN426" s="400"/>
      <c r="AO426" s="400"/>
    </row>
    <row r="427" spans="1:41" ht="86.25" thickBot="1">
      <c r="A427" s="282">
        <v>5</v>
      </c>
      <c r="B427" s="210" t="s">
        <v>6145</v>
      </c>
      <c r="C427" s="323" t="s">
        <v>8845</v>
      </c>
      <c r="D427" s="282" t="s">
        <v>8846</v>
      </c>
      <c r="E427" s="282"/>
      <c r="F427" s="12" t="s">
        <v>45</v>
      </c>
      <c r="G427" s="416" t="s">
        <v>7673</v>
      </c>
      <c r="H427" s="417" t="s">
        <v>7674</v>
      </c>
      <c r="I427" s="282" t="s">
        <v>7664</v>
      </c>
      <c r="J427" s="396">
        <v>4</v>
      </c>
      <c r="K427" s="396" t="s">
        <v>8847</v>
      </c>
      <c r="L427" s="282">
        <v>8105001313</v>
      </c>
      <c r="M427" s="282"/>
      <c r="N427" s="396"/>
      <c r="O427" s="396"/>
      <c r="P427" s="396"/>
      <c r="Q427" s="396"/>
      <c r="R427" s="396"/>
      <c r="S427" s="396"/>
      <c r="T427" s="396"/>
      <c r="U427" s="396"/>
      <c r="V427" s="396"/>
      <c r="W427" s="396"/>
      <c r="X427" s="396"/>
      <c r="Y427" s="396"/>
      <c r="Z427" s="288"/>
      <c r="AA427" s="288"/>
      <c r="AB427" s="288"/>
      <c r="AC427" s="396"/>
      <c r="AD427" s="396"/>
      <c r="AE427" s="396" t="s">
        <v>8848</v>
      </c>
      <c r="AF427" s="317"/>
      <c r="AG427" s="396"/>
      <c r="AH427" s="396"/>
      <c r="AI427" s="396">
        <v>8105001313</v>
      </c>
      <c r="AJ427" s="396"/>
      <c r="AK427" s="396"/>
      <c r="AL427" s="288"/>
      <c r="AM427" s="400"/>
      <c r="AN427" s="400"/>
      <c r="AO427" s="400"/>
    </row>
    <row r="428" spans="1:41" ht="132.75" thickBot="1">
      <c r="A428" s="282">
        <v>8</v>
      </c>
      <c r="B428" s="210" t="s">
        <v>6145</v>
      </c>
      <c r="C428" s="388" t="s">
        <v>8849</v>
      </c>
      <c r="D428" s="282" t="s">
        <v>8850</v>
      </c>
      <c r="E428" s="282"/>
      <c r="F428" s="12" t="s">
        <v>45</v>
      </c>
      <c r="G428" s="416" t="s">
        <v>7673</v>
      </c>
      <c r="H428" s="417" t="s">
        <v>7674</v>
      </c>
      <c r="I428" s="387" t="s">
        <v>7664</v>
      </c>
      <c r="J428" s="389">
        <v>4</v>
      </c>
      <c r="K428" s="389" t="s">
        <v>8851</v>
      </c>
      <c r="L428" s="387">
        <v>8884275616</v>
      </c>
      <c r="M428" s="387"/>
      <c r="N428" s="389"/>
      <c r="O428" s="389"/>
      <c r="P428" s="389"/>
      <c r="Q428" s="389"/>
      <c r="R428" s="389"/>
      <c r="S428" s="389"/>
      <c r="T428" s="389"/>
      <c r="U428" s="389"/>
      <c r="V428" s="389"/>
      <c r="W428" s="389"/>
      <c r="X428" s="389"/>
      <c r="Y428" s="389"/>
      <c r="Z428" s="288"/>
      <c r="AA428" s="288"/>
      <c r="AB428" s="288"/>
      <c r="AC428" s="389"/>
      <c r="AD428" s="389"/>
      <c r="AE428" s="389" t="s">
        <v>8852</v>
      </c>
      <c r="AF428" s="390"/>
      <c r="AG428" s="389"/>
      <c r="AH428" s="389"/>
      <c r="AI428" s="389" t="s">
        <v>8853</v>
      </c>
      <c r="AJ428" s="389"/>
      <c r="AK428" s="389"/>
      <c r="AL428" s="288"/>
      <c r="AM428" s="392"/>
      <c r="AN428" s="392"/>
      <c r="AO428" s="392"/>
    </row>
    <row r="429" spans="1:41" ht="86.25" thickBot="1">
      <c r="A429" s="282">
        <v>10</v>
      </c>
      <c r="B429" s="210" t="s">
        <v>6145</v>
      </c>
      <c r="C429" s="323" t="s">
        <v>8854</v>
      </c>
      <c r="D429" s="282" t="s">
        <v>8855</v>
      </c>
      <c r="E429" s="282"/>
      <c r="F429" s="12" t="s">
        <v>45</v>
      </c>
      <c r="G429" s="416" t="s">
        <v>7673</v>
      </c>
      <c r="H429" s="417" t="s">
        <v>7674</v>
      </c>
      <c r="I429" s="282" t="s">
        <v>7664</v>
      </c>
      <c r="J429" s="396">
        <v>4</v>
      </c>
      <c r="K429" s="396" t="s">
        <v>8856</v>
      </c>
      <c r="L429" s="282">
        <v>9248956231</v>
      </c>
      <c r="M429" s="282"/>
      <c r="N429" s="396"/>
      <c r="O429" s="396"/>
      <c r="P429" s="396"/>
      <c r="Q429" s="396"/>
      <c r="R429" s="396"/>
      <c r="S429" s="396"/>
      <c r="T429" s="396"/>
      <c r="U429" s="396"/>
      <c r="V429" s="396"/>
      <c r="W429" s="396"/>
      <c r="X429" s="396"/>
      <c r="Y429" s="396"/>
      <c r="Z429" s="288"/>
      <c r="AA429" s="288"/>
      <c r="AB429" s="288"/>
      <c r="AC429" s="396"/>
      <c r="AD429" s="396"/>
      <c r="AE429" s="396" t="s">
        <v>8857</v>
      </c>
      <c r="AF429" s="317"/>
      <c r="AG429" s="396"/>
      <c r="AH429" s="396"/>
      <c r="AI429" s="396">
        <v>9248956231</v>
      </c>
      <c r="AJ429" s="396"/>
      <c r="AK429" s="396"/>
      <c r="AL429" s="288"/>
      <c r="AM429" s="400"/>
      <c r="AN429" s="400"/>
      <c r="AO429" s="400"/>
    </row>
    <row r="430" spans="1:41" ht="86.25" thickBot="1">
      <c r="A430" s="282">
        <v>4</v>
      </c>
      <c r="B430" s="210" t="s">
        <v>6145</v>
      </c>
      <c r="C430" s="323" t="s">
        <v>8858</v>
      </c>
      <c r="D430" s="282" t="s">
        <v>8859</v>
      </c>
      <c r="E430" s="282"/>
      <c r="F430" s="12" t="s">
        <v>45</v>
      </c>
      <c r="G430" s="416" t="s">
        <v>7673</v>
      </c>
      <c r="H430" s="417" t="s">
        <v>7674</v>
      </c>
      <c r="I430" s="282" t="s">
        <v>7664</v>
      </c>
      <c r="J430" s="396">
        <v>4</v>
      </c>
      <c r="K430" s="418" t="s">
        <v>8860</v>
      </c>
      <c r="L430" s="282">
        <v>8861138882</v>
      </c>
      <c r="M430" s="282"/>
      <c r="N430" s="396"/>
      <c r="O430" s="396"/>
      <c r="P430" s="396"/>
      <c r="Q430" s="396"/>
      <c r="R430" s="396"/>
      <c r="S430" s="396"/>
      <c r="T430" s="396"/>
      <c r="U430" s="396"/>
      <c r="V430" s="396"/>
      <c r="W430" s="396"/>
      <c r="X430" s="396"/>
      <c r="Y430" s="396"/>
      <c r="Z430" s="288"/>
      <c r="AA430" s="288"/>
      <c r="AB430" s="288"/>
      <c r="AC430" s="396"/>
      <c r="AD430" s="396"/>
      <c r="AE430" s="396" t="s">
        <v>8861</v>
      </c>
      <c r="AF430" s="317"/>
      <c r="AG430" s="396"/>
      <c r="AH430" s="396"/>
      <c r="AI430" s="396">
        <v>8861138882</v>
      </c>
      <c r="AJ430" s="396"/>
      <c r="AK430" s="396"/>
      <c r="AL430" s="288"/>
      <c r="AM430" s="400"/>
      <c r="AN430" s="400"/>
      <c r="AO430" s="400"/>
    </row>
    <row r="431" spans="1:41" ht="86.25" thickBot="1">
      <c r="A431" s="282">
        <v>7</v>
      </c>
      <c r="B431" s="210" t="s">
        <v>6145</v>
      </c>
      <c r="C431" s="323" t="s">
        <v>8862</v>
      </c>
      <c r="D431" s="282" t="s">
        <v>8863</v>
      </c>
      <c r="E431" s="282"/>
      <c r="F431" s="12" t="s">
        <v>45</v>
      </c>
      <c r="G431" s="416" t="s">
        <v>7673</v>
      </c>
      <c r="H431" s="417" t="s">
        <v>7674</v>
      </c>
      <c r="I431" s="282" t="s">
        <v>7664</v>
      </c>
      <c r="J431" s="396">
        <v>4</v>
      </c>
      <c r="K431" s="396" t="s">
        <v>8864</v>
      </c>
      <c r="L431" s="282">
        <v>8951921962</v>
      </c>
      <c r="M431" s="282"/>
      <c r="N431" s="396"/>
      <c r="O431" s="396"/>
      <c r="P431" s="396"/>
      <c r="Q431" s="396"/>
      <c r="R431" s="396"/>
      <c r="S431" s="396"/>
      <c r="T431" s="396"/>
      <c r="U431" s="396"/>
      <c r="V431" s="396"/>
      <c r="W431" s="396"/>
      <c r="X431" s="396"/>
      <c r="Y431" s="396"/>
      <c r="Z431" s="288"/>
      <c r="AA431" s="288"/>
      <c r="AB431" s="288"/>
      <c r="AC431" s="396"/>
      <c r="AD431" s="396"/>
      <c r="AE431" s="396" t="s">
        <v>8865</v>
      </c>
      <c r="AF431" s="317"/>
      <c r="AG431" s="396"/>
      <c r="AH431" s="396"/>
      <c r="AI431" s="396">
        <v>8951921962</v>
      </c>
      <c r="AJ431" s="396"/>
      <c r="AK431" s="396"/>
      <c r="AL431" s="288"/>
      <c r="AM431" s="400"/>
      <c r="AN431" s="400"/>
      <c r="AO431" s="400"/>
    </row>
    <row r="432" spans="1:41" ht="120.75" thickBot="1">
      <c r="A432" s="282">
        <v>3</v>
      </c>
      <c r="B432" s="210" t="s">
        <v>6145</v>
      </c>
      <c r="C432" s="323" t="s">
        <v>8866</v>
      </c>
      <c r="D432" s="282" t="s">
        <v>8867</v>
      </c>
      <c r="E432" s="282"/>
      <c r="F432" s="12" t="s">
        <v>45</v>
      </c>
      <c r="G432" s="416" t="s">
        <v>7673</v>
      </c>
      <c r="H432" s="417" t="s">
        <v>7674</v>
      </c>
      <c r="I432" s="282" t="s">
        <v>7664</v>
      </c>
      <c r="J432" s="396">
        <v>4</v>
      </c>
      <c r="K432" s="396" t="s">
        <v>8868</v>
      </c>
      <c r="L432" s="282">
        <v>9742127475</v>
      </c>
      <c r="M432" s="282"/>
      <c r="N432" s="396"/>
      <c r="O432" s="396"/>
      <c r="P432" s="396"/>
      <c r="Q432" s="396"/>
      <c r="R432" s="396"/>
      <c r="S432" s="396"/>
      <c r="T432" s="396"/>
      <c r="U432" s="396"/>
      <c r="V432" s="396"/>
      <c r="W432" s="396"/>
      <c r="X432" s="396"/>
      <c r="Y432" s="396"/>
      <c r="Z432" s="288"/>
      <c r="AA432" s="288"/>
      <c r="AB432" s="288"/>
      <c r="AC432" s="396"/>
      <c r="AD432" s="396"/>
      <c r="AE432" s="396" t="s">
        <v>8869</v>
      </c>
      <c r="AF432" s="317"/>
      <c r="AG432" s="396"/>
      <c r="AH432" s="396"/>
      <c r="AI432" s="396">
        <v>9742127475</v>
      </c>
      <c r="AJ432" s="396"/>
      <c r="AK432" s="396"/>
      <c r="AL432" s="288"/>
      <c r="AM432" s="400"/>
      <c r="AN432" s="400"/>
      <c r="AO432" s="400"/>
    </row>
    <row r="433" spans="1:41" ht="120.75" thickBot="1">
      <c r="A433" s="282">
        <v>2</v>
      </c>
      <c r="B433" s="210" t="s">
        <v>6145</v>
      </c>
      <c r="C433" s="323" t="s">
        <v>8870</v>
      </c>
      <c r="D433" s="282" t="s">
        <v>8871</v>
      </c>
      <c r="E433" s="282"/>
      <c r="F433" s="12" t="s">
        <v>45</v>
      </c>
      <c r="G433" s="416" t="s">
        <v>7673</v>
      </c>
      <c r="H433" s="417" t="s">
        <v>7674</v>
      </c>
      <c r="I433" s="282" t="s">
        <v>7664</v>
      </c>
      <c r="J433" s="396">
        <v>4</v>
      </c>
      <c r="K433" s="396" t="s">
        <v>8872</v>
      </c>
      <c r="L433" s="282">
        <v>8867107624</v>
      </c>
      <c r="M433" s="282"/>
      <c r="N433" s="396"/>
      <c r="O433" s="396"/>
      <c r="P433" s="396"/>
      <c r="Q433" s="396"/>
      <c r="R433" s="396"/>
      <c r="S433" s="396"/>
      <c r="T433" s="396"/>
      <c r="U433" s="396"/>
      <c r="V433" s="396"/>
      <c r="W433" s="396"/>
      <c r="X433" s="396"/>
      <c r="Y433" s="396"/>
      <c r="Z433" s="288"/>
      <c r="AA433" s="288"/>
      <c r="AB433" s="288"/>
      <c r="AC433" s="396"/>
      <c r="AD433" s="396"/>
      <c r="AE433" s="396" t="s">
        <v>8873</v>
      </c>
      <c r="AF433" s="317"/>
      <c r="AG433" s="396"/>
      <c r="AH433" s="396"/>
      <c r="AI433" s="396">
        <v>8867107624</v>
      </c>
      <c r="AJ433" s="396"/>
      <c r="AK433" s="396"/>
      <c r="AL433" s="288"/>
      <c r="AM433" s="400"/>
      <c r="AN433" s="400"/>
      <c r="AO433" s="400"/>
    </row>
    <row r="434" spans="1:41" ht="86.25" thickBot="1">
      <c r="A434" s="282">
        <v>11</v>
      </c>
      <c r="B434" s="210" t="s">
        <v>6145</v>
      </c>
      <c r="C434" s="388" t="s">
        <v>8874</v>
      </c>
      <c r="D434" s="282" t="s">
        <v>8875</v>
      </c>
      <c r="E434" s="282"/>
      <c r="F434" s="12" t="s">
        <v>45</v>
      </c>
      <c r="G434" s="416" t="s">
        <v>7673</v>
      </c>
      <c r="H434" s="417" t="s">
        <v>7674</v>
      </c>
      <c r="I434" s="387" t="s">
        <v>1655</v>
      </c>
      <c r="J434" s="389">
        <v>4</v>
      </c>
      <c r="K434" s="389" t="str">
        <f>HYPERLINK("mailto:BABAANUP@GMAIL.COM","BABAANUP@GMAIL.COM")</f>
        <v>BABAANUP@GMAIL.COM</v>
      </c>
      <c r="L434" s="387"/>
      <c r="M434" s="282"/>
      <c r="N434" s="396"/>
      <c r="O434" s="396"/>
      <c r="P434" s="396" t="s">
        <v>6151</v>
      </c>
      <c r="Q434" s="396"/>
      <c r="R434" s="396"/>
      <c r="S434" s="419" t="str">
        <f>HYPERLINK("http://B.COM","B.COM")</f>
        <v>B.COM</v>
      </c>
      <c r="T434" s="396"/>
      <c r="U434" s="396">
        <v>72.67</v>
      </c>
      <c r="V434" s="396"/>
      <c r="W434" s="396"/>
      <c r="X434" s="396"/>
      <c r="Y434" s="396"/>
      <c r="Z434" s="288"/>
      <c r="AA434" s="288"/>
      <c r="AB434" s="288"/>
      <c r="AC434" s="389"/>
      <c r="AD434" s="389"/>
      <c r="AE434" s="389"/>
      <c r="AF434" s="390"/>
      <c r="AG434" s="389"/>
      <c r="AH434" s="389"/>
      <c r="AI434" s="389"/>
      <c r="AJ434" s="389"/>
      <c r="AK434" s="389"/>
      <c r="AL434" s="288"/>
      <c r="AM434" s="392"/>
      <c r="AN434" s="392"/>
      <c r="AO434" s="392"/>
    </row>
    <row r="435" spans="1:41" ht="86.25" thickBot="1">
      <c r="A435" s="282">
        <v>1</v>
      </c>
      <c r="B435" s="210" t="s">
        <v>6145</v>
      </c>
      <c r="C435" s="323" t="s">
        <v>8876</v>
      </c>
      <c r="D435" s="282" t="s">
        <v>8877</v>
      </c>
      <c r="E435" s="282"/>
      <c r="F435" s="12" t="s">
        <v>45</v>
      </c>
      <c r="G435" s="416" t="s">
        <v>7673</v>
      </c>
      <c r="H435" s="417" t="s">
        <v>7674</v>
      </c>
      <c r="I435" s="282" t="s">
        <v>7664</v>
      </c>
      <c r="J435" s="396">
        <v>4</v>
      </c>
      <c r="K435" s="396" t="s">
        <v>8878</v>
      </c>
      <c r="L435" s="282">
        <v>8547841651</v>
      </c>
      <c r="M435" s="282"/>
      <c r="N435" s="396"/>
      <c r="O435" s="396"/>
      <c r="P435" s="396"/>
      <c r="Q435" s="396"/>
      <c r="R435" s="396"/>
      <c r="S435" s="396"/>
      <c r="T435" s="396"/>
      <c r="U435" s="396"/>
      <c r="V435" s="396"/>
      <c r="W435" s="396"/>
      <c r="X435" s="396"/>
      <c r="Y435" s="396"/>
      <c r="Z435" s="288"/>
      <c r="AA435" s="288"/>
      <c r="AB435" s="288"/>
      <c r="AC435" s="396"/>
      <c r="AD435" s="396"/>
      <c r="AE435" s="396" t="s">
        <v>8879</v>
      </c>
      <c r="AF435" s="317"/>
      <c r="AG435" s="396"/>
      <c r="AH435" s="396"/>
      <c r="AI435" s="396">
        <v>8547841651</v>
      </c>
      <c r="AJ435" s="396"/>
      <c r="AK435" s="396"/>
      <c r="AL435" s="288"/>
      <c r="AM435" s="400"/>
      <c r="AN435" s="400"/>
      <c r="AO435" s="400"/>
    </row>
    <row r="436" spans="1:41" ht="86.25" thickBot="1">
      <c r="A436" s="282">
        <v>5</v>
      </c>
      <c r="B436" s="210" t="s">
        <v>6145</v>
      </c>
      <c r="C436" s="323" t="s">
        <v>8880</v>
      </c>
      <c r="D436" s="282" t="s">
        <v>8881</v>
      </c>
      <c r="E436" s="282"/>
      <c r="F436" s="12" t="s">
        <v>1633</v>
      </c>
      <c r="G436" s="237" t="s">
        <v>7683</v>
      </c>
      <c r="H436" s="238" t="s">
        <v>7684</v>
      </c>
      <c r="I436" s="282" t="s">
        <v>7664</v>
      </c>
      <c r="J436" s="396">
        <v>4</v>
      </c>
      <c r="K436" s="396"/>
      <c r="L436" s="282"/>
      <c r="M436" s="282"/>
      <c r="N436" s="396"/>
      <c r="O436" s="396"/>
      <c r="P436" s="396"/>
      <c r="Q436" s="396"/>
      <c r="R436" s="396"/>
      <c r="S436" s="396"/>
      <c r="T436" s="396"/>
      <c r="U436" s="396"/>
      <c r="V436" s="396"/>
      <c r="W436" s="396"/>
      <c r="X436" s="396"/>
      <c r="Y436" s="396"/>
      <c r="Z436" s="288"/>
      <c r="AA436" s="288"/>
      <c r="AB436" s="288"/>
      <c r="AC436" s="396"/>
      <c r="AD436" s="396"/>
      <c r="AE436" s="396"/>
      <c r="AF436" s="317"/>
      <c r="AG436" s="396"/>
      <c r="AH436" s="396"/>
      <c r="AI436" s="396"/>
      <c r="AJ436" s="396"/>
      <c r="AK436" s="396"/>
      <c r="AL436" s="288"/>
      <c r="AM436" s="400"/>
      <c r="AN436" s="400"/>
      <c r="AO436" s="400"/>
    </row>
    <row r="437" spans="1:41" ht="108.75" thickBot="1">
      <c r="A437" s="282">
        <v>2</v>
      </c>
      <c r="B437" s="210" t="s">
        <v>6145</v>
      </c>
      <c r="C437" s="323" t="s">
        <v>8882</v>
      </c>
      <c r="D437" s="282" t="s">
        <v>8883</v>
      </c>
      <c r="E437" s="282"/>
      <c r="F437" s="12" t="s">
        <v>1633</v>
      </c>
      <c r="G437" s="237" t="s">
        <v>7683</v>
      </c>
      <c r="H437" s="238" t="s">
        <v>7684</v>
      </c>
      <c r="I437" s="282" t="s">
        <v>7664</v>
      </c>
      <c r="J437" s="396">
        <v>4</v>
      </c>
      <c r="K437" s="418" t="s">
        <v>8884</v>
      </c>
      <c r="L437" s="282">
        <v>9738213220</v>
      </c>
      <c r="M437" s="282"/>
      <c r="N437" s="396"/>
      <c r="O437" s="396"/>
      <c r="P437" s="396"/>
      <c r="Q437" s="396"/>
      <c r="R437" s="396"/>
      <c r="S437" s="396"/>
      <c r="T437" s="396"/>
      <c r="U437" s="396"/>
      <c r="V437" s="396"/>
      <c r="W437" s="396"/>
      <c r="X437" s="396"/>
      <c r="Y437" s="396"/>
      <c r="Z437" s="288"/>
      <c r="AA437" s="288"/>
      <c r="AB437" s="288"/>
      <c r="AC437" s="396"/>
      <c r="AD437" s="396"/>
      <c r="AE437" s="396" t="s">
        <v>8885</v>
      </c>
      <c r="AF437" s="317"/>
      <c r="AG437" s="396"/>
      <c r="AH437" s="396"/>
      <c r="AI437" s="396"/>
      <c r="AJ437" s="396"/>
      <c r="AK437" s="396"/>
      <c r="AL437" s="288"/>
      <c r="AM437" s="400"/>
      <c r="AN437" s="400"/>
      <c r="AO437" s="400"/>
    </row>
    <row r="438" spans="1:41" ht="86.25" thickBot="1">
      <c r="A438" s="282">
        <v>3</v>
      </c>
      <c r="B438" s="210" t="s">
        <v>6145</v>
      </c>
      <c r="C438" s="323" t="s">
        <v>8886</v>
      </c>
      <c r="D438" s="282" t="s">
        <v>8887</v>
      </c>
      <c r="E438" s="282"/>
      <c r="F438" s="12" t="s">
        <v>1633</v>
      </c>
      <c r="G438" s="237" t="s">
        <v>7683</v>
      </c>
      <c r="H438" s="238" t="s">
        <v>7684</v>
      </c>
      <c r="I438" s="282" t="s">
        <v>7664</v>
      </c>
      <c r="J438" s="396">
        <v>4</v>
      </c>
      <c r="K438" s="396" t="s">
        <v>8888</v>
      </c>
      <c r="L438" s="282">
        <v>9480295017</v>
      </c>
      <c r="M438" s="282"/>
      <c r="N438" s="396"/>
      <c r="O438" s="396"/>
      <c r="P438" s="396"/>
      <c r="Q438" s="396"/>
      <c r="R438" s="396"/>
      <c r="S438" s="396"/>
      <c r="T438" s="396"/>
      <c r="U438" s="396"/>
      <c r="V438" s="396"/>
      <c r="W438" s="396"/>
      <c r="X438" s="396"/>
      <c r="Y438" s="396"/>
      <c r="Z438" s="288"/>
      <c r="AA438" s="288"/>
      <c r="AB438" s="288"/>
      <c r="AC438" s="396"/>
      <c r="AD438" s="396"/>
      <c r="AE438" s="396" t="s">
        <v>8889</v>
      </c>
      <c r="AF438" s="317"/>
      <c r="AG438" s="396"/>
      <c r="AH438" s="396"/>
      <c r="AI438" s="396">
        <v>99091909963</v>
      </c>
      <c r="AJ438" s="396"/>
      <c r="AK438" s="396"/>
      <c r="AL438" s="288"/>
      <c r="AM438" s="400"/>
      <c r="AN438" s="400"/>
      <c r="AO438" s="400"/>
    </row>
    <row r="439" spans="1:41" ht="86.25" thickBot="1">
      <c r="A439" s="282">
        <v>6</v>
      </c>
      <c r="B439" s="210" t="s">
        <v>6145</v>
      </c>
      <c r="C439" s="323" t="s">
        <v>8890</v>
      </c>
      <c r="D439" s="282" t="s">
        <v>8891</v>
      </c>
      <c r="E439" s="282"/>
      <c r="F439" s="12" t="s">
        <v>1633</v>
      </c>
      <c r="G439" s="237" t="s">
        <v>7683</v>
      </c>
      <c r="H439" s="238" t="s">
        <v>7684</v>
      </c>
      <c r="I439" s="282" t="s">
        <v>7664</v>
      </c>
      <c r="J439" s="396">
        <v>4</v>
      </c>
      <c r="K439" s="396" t="s">
        <v>8892</v>
      </c>
      <c r="L439" s="282">
        <v>9500917559</v>
      </c>
      <c r="M439" s="282"/>
      <c r="N439" s="396"/>
      <c r="O439" s="396"/>
      <c r="P439" s="396"/>
      <c r="Q439" s="396"/>
      <c r="R439" s="396"/>
      <c r="S439" s="396"/>
      <c r="T439" s="396"/>
      <c r="U439" s="396"/>
      <c r="V439" s="396"/>
      <c r="W439" s="396"/>
      <c r="X439" s="396"/>
      <c r="Y439" s="396"/>
      <c r="Z439" s="288"/>
      <c r="AA439" s="288"/>
      <c r="AB439" s="288"/>
      <c r="AC439" s="396"/>
      <c r="AD439" s="396"/>
      <c r="AE439" s="396"/>
      <c r="AF439" s="317"/>
      <c r="AG439" s="396"/>
      <c r="AH439" s="396"/>
      <c r="AI439" s="396" t="s">
        <v>8893</v>
      </c>
      <c r="AJ439" s="396"/>
      <c r="AK439" s="396"/>
      <c r="AL439" s="288"/>
      <c r="AM439" s="400"/>
      <c r="AN439" s="400"/>
      <c r="AO439" s="400"/>
    </row>
    <row r="440" spans="1:41" ht="86.25" thickBot="1">
      <c r="A440" s="282">
        <v>4</v>
      </c>
      <c r="B440" s="210" t="s">
        <v>6145</v>
      </c>
      <c r="C440" s="323" t="s">
        <v>8894</v>
      </c>
      <c r="D440" s="282" t="s">
        <v>8895</v>
      </c>
      <c r="E440" s="282"/>
      <c r="F440" s="12" t="s">
        <v>1633</v>
      </c>
      <c r="G440" s="237" t="s">
        <v>7683</v>
      </c>
      <c r="H440" s="238" t="s">
        <v>7684</v>
      </c>
      <c r="I440" s="282" t="s">
        <v>7664</v>
      </c>
      <c r="J440" s="396">
        <v>4</v>
      </c>
      <c r="K440" s="396" t="s">
        <v>8896</v>
      </c>
      <c r="L440" s="282">
        <v>9036175087</v>
      </c>
      <c r="M440" s="282"/>
      <c r="N440" s="396"/>
      <c r="O440" s="396"/>
      <c r="P440" s="396"/>
      <c r="Q440" s="396"/>
      <c r="R440" s="396"/>
      <c r="S440" s="396"/>
      <c r="T440" s="396"/>
      <c r="U440" s="396"/>
      <c r="V440" s="396"/>
      <c r="W440" s="396"/>
      <c r="X440" s="396"/>
      <c r="Y440" s="396"/>
      <c r="Z440" s="288"/>
      <c r="AA440" s="288"/>
      <c r="AB440" s="288"/>
      <c r="AC440" s="396"/>
      <c r="AD440" s="396"/>
      <c r="AE440" s="396" t="s">
        <v>8897</v>
      </c>
      <c r="AF440" s="317"/>
      <c r="AG440" s="396"/>
      <c r="AH440" s="396"/>
      <c r="AI440" s="396">
        <v>9895026881</v>
      </c>
      <c r="AJ440" s="396"/>
      <c r="AK440" s="396"/>
      <c r="AL440" s="288"/>
      <c r="AM440" s="400"/>
      <c r="AN440" s="400"/>
      <c r="AO440" s="400"/>
    </row>
    <row r="441" spans="1:41" ht="86.25" thickBot="1">
      <c r="A441" s="282">
        <v>1</v>
      </c>
      <c r="B441" s="210" t="s">
        <v>6145</v>
      </c>
      <c r="C441" s="323" t="s">
        <v>8898</v>
      </c>
      <c r="D441" s="282" t="s">
        <v>8899</v>
      </c>
      <c r="E441" s="282"/>
      <c r="F441" s="12" t="s">
        <v>1633</v>
      </c>
      <c r="G441" s="237" t="s">
        <v>7683</v>
      </c>
      <c r="H441" s="238" t="s">
        <v>7684</v>
      </c>
      <c r="I441" s="282" t="s">
        <v>7664</v>
      </c>
      <c r="J441" s="396">
        <v>4</v>
      </c>
      <c r="K441" s="418" t="s">
        <v>8900</v>
      </c>
      <c r="L441" s="282">
        <v>9449746835</v>
      </c>
      <c r="M441" s="282"/>
      <c r="N441" s="396"/>
      <c r="O441" s="396"/>
      <c r="P441" s="396"/>
      <c r="Q441" s="396"/>
      <c r="R441" s="396"/>
      <c r="S441" s="396"/>
      <c r="T441" s="396"/>
      <c r="U441" s="396"/>
      <c r="V441" s="396"/>
      <c r="W441" s="396"/>
      <c r="X441" s="396"/>
      <c r="Y441" s="396"/>
      <c r="Z441" s="288"/>
      <c r="AA441" s="288"/>
      <c r="AB441" s="288"/>
      <c r="AC441" s="396"/>
      <c r="AD441" s="396"/>
      <c r="AE441" s="396" t="s">
        <v>8901</v>
      </c>
      <c r="AF441" s="317"/>
      <c r="AG441" s="396"/>
      <c r="AH441" s="396"/>
      <c r="AI441" s="396"/>
      <c r="AJ441" s="396"/>
      <c r="AK441" s="396"/>
      <c r="AL441" s="288"/>
      <c r="AM441" s="400"/>
      <c r="AN441" s="400"/>
      <c r="AO441" s="400"/>
    </row>
    <row r="442" spans="1:41" ht="120.75" thickBot="1">
      <c r="A442" s="282">
        <v>21</v>
      </c>
      <c r="B442" s="210" t="s">
        <v>6145</v>
      </c>
      <c r="C442" s="323" t="s">
        <v>8902</v>
      </c>
      <c r="D442" s="282" t="s">
        <v>8903</v>
      </c>
      <c r="E442" s="282"/>
      <c r="F442" s="12" t="s">
        <v>45</v>
      </c>
      <c r="G442" s="237" t="s">
        <v>6148</v>
      </c>
      <c r="H442" s="238" t="s">
        <v>6149</v>
      </c>
      <c r="I442" s="282" t="s">
        <v>7693</v>
      </c>
      <c r="J442" s="396">
        <v>6</v>
      </c>
      <c r="K442" s="389" t="str">
        <f>HYPERLINK("mailto:vijay.vadlamannati@gmail.com","vijay.vadlamannati@gmail.com")</f>
        <v>vijay.vadlamannati@gmail.com</v>
      </c>
      <c r="L442" s="387">
        <v>8452848808</v>
      </c>
      <c r="M442" s="282">
        <v>73</v>
      </c>
      <c r="N442" s="396"/>
      <c r="O442" s="396">
        <v>73</v>
      </c>
      <c r="P442" s="396" t="s">
        <v>6151</v>
      </c>
      <c r="Q442" s="396" t="s">
        <v>50</v>
      </c>
      <c r="R442" s="396" t="s">
        <v>51</v>
      </c>
      <c r="S442" s="396" t="s">
        <v>51</v>
      </c>
      <c r="T442" s="396" t="s">
        <v>51</v>
      </c>
      <c r="U442" s="396">
        <v>78.33</v>
      </c>
      <c r="V442" s="396">
        <v>79</v>
      </c>
      <c r="W442" s="396"/>
      <c r="X442" s="396"/>
      <c r="Y442" s="396"/>
      <c r="Z442" s="288"/>
      <c r="AA442" s="288"/>
      <c r="AB442" s="288"/>
      <c r="AC442" s="396"/>
      <c r="AD442" s="396"/>
      <c r="AE442" s="396" t="s">
        <v>8904</v>
      </c>
      <c r="AF442" s="317">
        <v>35077</v>
      </c>
      <c r="AG442" s="396" t="s">
        <v>8905</v>
      </c>
      <c r="AH442" s="396" t="s">
        <v>8906</v>
      </c>
      <c r="AI442" s="288">
        <v>9632005667</v>
      </c>
      <c r="AJ442" s="289" t="s">
        <v>6900</v>
      </c>
      <c r="AK442" s="289" t="s">
        <v>3834</v>
      </c>
      <c r="AL442" s="289" t="s">
        <v>1642</v>
      </c>
      <c r="AM442" s="400"/>
      <c r="AN442" s="400"/>
      <c r="AO442" s="400"/>
    </row>
    <row r="443" spans="1:41" ht="108.75" thickBot="1">
      <c r="A443" s="282">
        <v>33</v>
      </c>
      <c r="B443" s="210" t="s">
        <v>6145</v>
      </c>
      <c r="C443" s="323" t="s">
        <v>8907</v>
      </c>
      <c r="D443" s="282" t="s">
        <v>8908</v>
      </c>
      <c r="E443" s="282"/>
      <c r="F443" s="12" t="s">
        <v>45</v>
      </c>
      <c r="G443" s="237" t="s">
        <v>6148</v>
      </c>
      <c r="H443" s="238" t="s">
        <v>6149</v>
      </c>
      <c r="I443" s="282" t="s">
        <v>7693</v>
      </c>
      <c r="J443" s="396">
        <v>6</v>
      </c>
      <c r="K443" s="389" t="str">
        <f>HYPERLINK("mailto:tejascooljackie14@gmail.com","tejascooljackie14@gmail.com")</f>
        <v>tejascooljackie14@gmail.com</v>
      </c>
      <c r="L443" s="387">
        <v>8050748632</v>
      </c>
      <c r="M443" s="282">
        <v>52.67</v>
      </c>
      <c r="N443" s="396"/>
      <c r="O443" s="396">
        <v>49.96</v>
      </c>
      <c r="P443" s="396" t="s">
        <v>6151</v>
      </c>
      <c r="Q443" s="396" t="s">
        <v>6180</v>
      </c>
      <c r="R443" s="396" t="s">
        <v>51</v>
      </c>
      <c r="S443" s="396" t="s">
        <v>51</v>
      </c>
      <c r="T443" s="396" t="s">
        <v>51</v>
      </c>
      <c r="U443" s="396">
        <v>59.67</v>
      </c>
      <c r="V443" s="396">
        <v>70.83</v>
      </c>
      <c r="W443" s="396"/>
      <c r="X443" s="396"/>
      <c r="Y443" s="396"/>
      <c r="Z443" s="288"/>
      <c r="AA443" s="288"/>
      <c r="AB443" s="288"/>
      <c r="AC443" s="396"/>
      <c r="AD443" s="396"/>
      <c r="AE443" s="396" t="s">
        <v>8909</v>
      </c>
      <c r="AF443" s="317">
        <v>35544</v>
      </c>
      <c r="AG443" s="396" t="s">
        <v>8910</v>
      </c>
      <c r="AH443" s="396" t="s">
        <v>8911</v>
      </c>
      <c r="AI443" s="288">
        <v>9845239553</v>
      </c>
      <c r="AJ443" s="289" t="s">
        <v>4785</v>
      </c>
      <c r="AK443" s="289" t="s">
        <v>3834</v>
      </c>
      <c r="AL443" s="289" t="s">
        <v>1642</v>
      </c>
      <c r="AM443" s="400"/>
      <c r="AN443" s="400"/>
      <c r="AO443" s="400"/>
    </row>
    <row r="444" spans="1:41" ht="144.75" thickBot="1">
      <c r="A444" s="282">
        <v>43</v>
      </c>
      <c r="B444" s="210" t="s">
        <v>6145</v>
      </c>
      <c r="C444" s="323" t="s">
        <v>8912</v>
      </c>
      <c r="D444" s="282" t="s">
        <v>8913</v>
      </c>
      <c r="E444" s="282"/>
      <c r="F444" s="12" t="s">
        <v>45</v>
      </c>
      <c r="G444" s="237" t="s">
        <v>6148</v>
      </c>
      <c r="H444" s="238" t="s">
        <v>6149</v>
      </c>
      <c r="I444" s="282" t="s">
        <v>7693</v>
      </c>
      <c r="J444" s="396">
        <v>6</v>
      </c>
      <c r="K444" s="389" t="str">
        <f>HYPERLINK("mailto:tejaljadhav090@gmail.com","tejaljadhav090@gmail.com")</f>
        <v>tejaljadhav090@gmail.com</v>
      </c>
      <c r="L444" s="387">
        <v>8197425292</v>
      </c>
      <c r="M444" s="282">
        <v>78</v>
      </c>
      <c r="N444" s="396"/>
      <c r="O444" s="396">
        <v>88</v>
      </c>
      <c r="P444" s="396" t="s">
        <v>6151</v>
      </c>
      <c r="Q444" s="396" t="s">
        <v>6180</v>
      </c>
      <c r="R444" s="396" t="s">
        <v>51</v>
      </c>
      <c r="S444" s="396" t="s">
        <v>51</v>
      </c>
      <c r="T444" s="396" t="s">
        <v>51</v>
      </c>
      <c r="U444" s="396">
        <v>87.83</v>
      </c>
      <c r="V444" s="396">
        <v>88.5</v>
      </c>
      <c r="W444" s="396"/>
      <c r="X444" s="396"/>
      <c r="Y444" s="396"/>
      <c r="Z444" s="288"/>
      <c r="AA444" s="288"/>
      <c r="AB444" s="288"/>
      <c r="AC444" s="396"/>
      <c r="AD444" s="396"/>
      <c r="AE444" s="396" t="s">
        <v>8914</v>
      </c>
      <c r="AF444" s="317">
        <v>35489</v>
      </c>
      <c r="AG444" s="396" t="s">
        <v>8915</v>
      </c>
      <c r="AH444" s="396" t="s">
        <v>8916</v>
      </c>
      <c r="AI444" s="288">
        <v>8152962669</v>
      </c>
      <c r="AJ444" s="289" t="s">
        <v>4169</v>
      </c>
      <c r="AK444" s="289" t="s">
        <v>3834</v>
      </c>
      <c r="AL444" s="289" t="s">
        <v>1642</v>
      </c>
      <c r="AM444" s="400"/>
      <c r="AN444" s="400"/>
      <c r="AO444" s="400"/>
    </row>
    <row r="445" spans="1:41" ht="156.75" thickBot="1">
      <c r="A445" s="282">
        <v>20</v>
      </c>
      <c r="B445" s="210" t="s">
        <v>6145</v>
      </c>
      <c r="C445" s="323" t="s">
        <v>8917</v>
      </c>
      <c r="D445" s="282" t="s">
        <v>8918</v>
      </c>
      <c r="E445" s="282"/>
      <c r="F445" s="12" t="s">
        <v>45</v>
      </c>
      <c r="G445" s="237" t="s">
        <v>6148</v>
      </c>
      <c r="H445" s="238" t="s">
        <v>6149</v>
      </c>
      <c r="I445" s="282" t="s">
        <v>7693</v>
      </c>
      <c r="J445" s="396">
        <v>6</v>
      </c>
      <c r="K445" s="389" t="str">
        <f>HYPERLINK("mailto:sunilhthadani13@gmail.com","sunilhthadani13@gmail.com")</f>
        <v>sunilhthadani13@gmail.com</v>
      </c>
      <c r="L445" s="387">
        <v>8553040343</v>
      </c>
      <c r="M445" s="282">
        <v>76</v>
      </c>
      <c r="N445" s="396"/>
      <c r="O445" s="396">
        <v>69</v>
      </c>
      <c r="P445" s="396" t="s">
        <v>6151</v>
      </c>
      <c r="Q445" s="396" t="s">
        <v>6180</v>
      </c>
      <c r="R445" s="396" t="s">
        <v>51</v>
      </c>
      <c r="S445" s="396" t="s">
        <v>51</v>
      </c>
      <c r="T445" s="396" t="s">
        <v>51</v>
      </c>
      <c r="U445" s="396">
        <v>71.67</v>
      </c>
      <c r="V445" s="396">
        <v>74</v>
      </c>
      <c r="W445" s="396"/>
      <c r="X445" s="396"/>
      <c r="Y445" s="396"/>
      <c r="Z445" s="288"/>
      <c r="AA445" s="288"/>
      <c r="AB445" s="288"/>
      <c r="AC445" s="396"/>
      <c r="AD445" s="396"/>
      <c r="AE445" s="396" t="s">
        <v>8919</v>
      </c>
      <c r="AF445" s="317">
        <v>35152</v>
      </c>
      <c r="AG445" s="396" t="s">
        <v>6819</v>
      </c>
      <c r="AH445" s="396" t="s">
        <v>6820</v>
      </c>
      <c r="AI445" s="288">
        <v>9740695853</v>
      </c>
      <c r="AJ445" s="289" t="s">
        <v>6900</v>
      </c>
      <c r="AK445" s="289" t="s">
        <v>3834</v>
      </c>
      <c r="AL445" s="289" t="s">
        <v>1642</v>
      </c>
      <c r="AM445" s="400"/>
      <c r="AN445" s="400"/>
      <c r="AO445" s="400"/>
    </row>
    <row r="446" spans="1:41" ht="168.75" thickBot="1">
      <c r="A446" s="282">
        <v>28</v>
      </c>
      <c r="B446" s="210" t="s">
        <v>6145</v>
      </c>
      <c r="C446" s="323" t="s">
        <v>8920</v>
      </c>
      <c r="D446" s="282" t="s">
        <v>8921</v>
      </c>
      <c r="E446" s="282"/>
      <c r="F446" s="12" t="s">
        <v>45</v>
      </c>
      <c r="G446" s="237" t="s">
        <v>6148</v>
      </c>
      <c r="H446" s="238" t="s">
        <v>6149</v>
      </c>
      <c r="I446" s="282" t="s">
        <v>7693</v>
      </c>
      <c r="J446" s="396">
        <v>6</v>
      </c>
      <c r="K446" s="389" t="str">
        <f>HYPERLINK("mailto:shashreya64@gmail.com","shashreya64@gmail.com")</f>
        <v>shashreya64@gmail.com</v>
      </c>
      <c r="L446" s="387">
        <v>9980941400</v>
      </c>
      <c r="M446" s="282">
        <v>63</v>
      </c>
      <c r="N446" s="396"/>
      <c r="O446" s="396">
        <v>64</v>
      </c>
      <c r="P446" s="396" t="s">
        <v>6151</v>
      </c>
      <c r="Q446" s="289" t="s">
        <v>6180</v>
      </c>
      <c r="R446" s="396" t="s">
        <v>51</v>
      </c>
      <c r="S446" s="396" t="s">
        <v>51</v>
      </c>
      <c r="T446" s="396" t="s">
        <v>51</v>
      </c>
      <c r="U446" s="396">
        <v>63.5</v>
      </c>
      <c r="V446" s="396">
        <v>64.67</v>
      </c>
      <c r="W446" s="396"/>
      <c r="X446" s="396"/>
      <c r="Y446" s="396"/>
      <c r="Z446" s="288"/>
      <c r="AA446" s="288"/>
      <c r="AB446" s="288"/>
      <c r="AC446" s="396"/>
      <c r="AD446" s="396"/>
      <c r="AE446" s="396" t="s">
        <v>8922</v>
      </c>
      <c r="AF446" s="317">
        <v>35247</v>
      </c>
      <c r="AG446" s="396" t="s">
        <v>8923</v>
      </c>
      <c r="AH446" s="396" t="s">
        <v>8924</v>
      </c>
      <c r="AI446" s="288">
        <v>9980941111</v>
      </c>
      <c r="AJ446" s="289" t="s">
        <v>4009</v>
      </c>
      <c r="AK446" s="289" t="s">
        <v>3834</v>
      </c>
      <c r="AL446" s="289" t="s">
        <v>1642</v>
      </c>
      <c r="AM446" s="400"/>
      <c r="AN446" s="400"/>
      <c r="AO446" s="400"/>
    </row>
    <row r="447" spans="1:41" ht="192.75" thickBot="1">
      <c r="A447" s="282">
        <v>32</v>
      </c>
      <c r="B447" s="210" t="s">
        <v>6145</v>
      </c>
      <c r="C447" s="323" t="s">
        <v>8925</v>
      </c>
      <c r="D447" s="282" t="s">
        <v>8926</v>
      </c>
      <c r="E447" s="282"/>
      <c r="F447" s="12" t="s">
        <v>45</v>
      </c>
      <c r="G447" s="237" t="s">
        <v>6148</v>
      </c>
      <c r="H447" s="238" t="s">
        <v>6149</v>
      </c>
      <c r="I447" s="282" t="s">
        <v>7693</v>
      </c>
      <c r="J447" s="396">
        <v>6</v>
      </c>
      <c r="K447" s="389" t="str">
        <f>HYPERLINK("mailto:kalashSHI650@gmail.com","kalashSHI650@gmail.com")</f>
        <v>kalashSHI650@gmail.com</v>
      </c>
      <c r="L447" s="387">
        <v>9741867951</v>
      </c>
      <c r="M447" s="282">
        <v>64</v>
      </c>
      <c r="N447" s="396"/>
      <c r="O447" s="396">
        <v>84</v>
      </c>
      <c r="P447" s="396" t="s">
        <v>6151</v>
      </c>
      <c r="Q447" s="396" t="s">
        <v>6180</v>
      </c>
      <c r="R447" s="396" t="s">
        <v>51</v>
      </c>
      <c r="S447" s="396" t="s">
        <v>51</v>
      </c>
      <c r="T447" s="396" t="s">
        <v>51</v>
      </c>
      <c r="U447" s="396">
        <v>74.5</v>
      </c>
      <c r="V447" s="396">
        <v>76.33</v>
      </c>
      <c r="W447" s="396"/>
      <c r="X447" s="396"/>
      <c r="Y447" s="396"/>
      <c r="Z447" s="288"/>
      <c r="AA447" s="288"/>
      <c r="AB447" s="288"/>
      <c r="AC447" s="396"/>
      <c r="AD447" s="396"/>
      <c r="AE447" s="396" t="s">
        <v>8927</v>
      </c>
      <c r="AF447" s="317">
        <v>35670</v>
      </c>
      <c r="AG447" s="396" t="s">
        <v>8928</v>
      </c>
      <c r="AH447" s="396" t="s">
        <v>6232</v>
      </c>
      <c r="AI447" s="288">
        <v>9980288581</v>
      </c>
      <c r="AJ447" s="289" t="s">
        <v>5181</v>
      </c>
      <c r="AK447" s="289" t="s">
        <v>3834</v>
      </c>
      <c r="AL447" s="289" t="s">
        <v>1642</v>
      </c>
      <c r="AM447" s="400"/>
      <c r="AN447" s="400"/>
      <c r="AO447" s="400"/>
    </row>
    <row r="448" spans="1:41" ht="144.75" thickBot="1">
      <c r="A448" s="347">
        <v>27</v>
      </c>
      <c r="B448" s="210" t="s">
        <v>6145</v>
      </c>
      <c r="C448" s="415" t="s">
        <v>8929</v>
      </c>
      <c r="D448" s="403" t="s">
        <v>8930</v>
      </c>
      <c r="E448" s="403"/>
      <c r="F448" s="12" t="s">
        <v>45</v>
      </c>
      <c r="G448" s="237" t="s">
        <v>6148</v>
      </c>
      <c r="H448" s="238" t="s">
        <v>6149</v>
      </c>
      <c r="I448" s="403" t="s">
        <v>7693</v>
      </c>
      <c r="J448" s="404">
        <v>6</v>
      </c>
      <c r="K448" s="414" t="str">
        <f>HYPERLINK("mailto:sheikyusuf1997@gmail.com","sheikyusuf1997@gmail.com")</f>
        <v>sheikyusuf1997@gmail.com</v>
      </c>
      <c r="L448" s="412">
        <v>8971991349</v>
      </c>
      <c r="M448" s="403">
        <v>87</v>
      </c>
      <c r="N448" s="404"/>
      <c r="O448" s="404">
        <v>84.3</v>
      </c>
      <c r="P448" s="404" t="s">
        <v>8931</v>
      </c>
      <c r="Q448" s="404" t="s">
        <v>6180</v>
      </c>
      <c r="R448" s="404" t="s">
        <v>51</v>
      </c>
      <c r="S448" s="404" t="s">
        <v>51</v>
      </c>
      <c r="T448" s="404" t="s">
        <v>51</v>
      </c>
      <c r="U448" s="404">
        <v>84.67</v>
      </c>
      <c r="V448" s="404">
        <v>74.33</v>
      </c>
      <c r="W448" s="404"/>
      <c r="X448" s="404"/>
      <c r="Y448" s="404"/>
      <c r="Z448" s="350"/>
      <c r="AA448" s="350"/>
      <c r="AB448" s="350"/>
      <c r="AC448" s="404"/>
      <c r="AD448" s="404"/>
      <c r="AE448" s="404" t="s">
        <v>8932</v>
      </c>
      <c r="AF448" s="354">
        <v>35714</v>
      </c>
      <c r="AG448" s="404" t="s">
        <v>8933</v>
      </c>
      <c r="AH448" s="404" t="s">
        <v>8934</v>
      </c>
      <c r="AI448" s="350">
        <v>9066302466</v>
      </c>
      <c r="AJ448" s="351" t="s">
        <v>3912</v>
      </c>
      <c r="AK448" s="351" t="s">
        <v>3911</v>
      </c>
      <c r="AL448" s="351" t="s">
        <v>1642</v>
      </c>
      <c r="AM448" s="408"/>
      <c r="AN448" s="408"/>
      <c r="AO448" s="409"/>
    </row>
    <row r="449" spans="1:41" ht="96.75" thickBot="1">
      <c r="A449" s="282">
        <v>26</v>
      </c>
      <c r="B449" s="210" t="s">
        <v>6145</v>
      </c>
      <c r="C449" s="323" t="s">
        <v>8935</v>
      </c>
      <c r="D449" s="282" t="s">
        <v>8936</v>
      </c>
      <c r="E449" s="282"/>
      <c r="F449" s="12" t="s">
        <v>45</v>
      </c>
      <c r="G449" s="237" t="s">
        <v>6148</v>
      </c>
      <c r="H449" s="238" t="s">
        <v>6149</v>
      </c>
      <c r="I449" s="282" t="s">
        <v>7693</v>
      </c>
      <c r="J449" s="396">
        <v>6</v>
      </c>
      <c r="K449" s="389" t="str">
        <f>HYPERLINK("mailto:anikamehta10@gmail.com","anikamehta10@gmail.com")</f>
        <v>anikamehta10@gmail.com</v>
      </c>
      <c r="L449" s="387">
        <v>8050469056</v>
      </c>
      <c r="M449" s="282">
        <v>71</v>
      </c>
      <c r="N449" s="396"/>
      <c r="O449" s="396">
        <v>72</v>
      </c>
      <c r="P449" s="396" t="s">
        <v>6151</v>
      </c>
      <c r="Q449" s="289" t="s">
        <v>50</v>
      </c>
      <c r="R449" s="396" t="s">
        <v>51</v>
      </c>
      <c r="S449" s="396" t="s">
        <v>51</v>
      </c>
      <c r="T449" s="396" t="s">
        <v>51</v>
      </c>
      <c r="U449" s="396">
        <v>68.83</v>
      </c>
      <c r="V449" s="396">
        <v>70.67</v>
      </c>
      <c r="W449" s="396"/>
      <c r="X449" s="396"/>
      <c r="Y449" s="396"/>
      <c r="Z449" s="288"/>
      <c r="AA449" s="288"/>
      <c r="AB449" s="288"/>
      <c r="AC449" s="396"/>
      <c r="AD449" s="396"/>
      <c r="AE449" s="396" t="s">
        <v>8937</v>
      </c>
      <c r="AF449" s="317">
        <v>35251</v>
      </c>
      <c r="AG449" s="396" t="s">
        <v>8938</v>
      </c>
      <c r="AH449" s="396" t="s">
        <v>8939</v>
      </c>
      <c r="AI449" s="288">
        <v>9437048047</v>
      </c>
      <c r="AJ449" s="289" t="s">
        <v>6900</v>
      </c>
      <c r="AK449" s="289" t="s">
        <v>4009</v>
      </c>
      <c r="AL449" s="289" t="s">
        <v>1642</v>
      </c>
      <c r="AM449" s="400"/>
      <c r="AN449" s="400"/>
      <c r="AO449" s="400"/>
    </row>
    <row r="450" spans="1:41" ht="156.75" thickBot="1">
      <c r="A450" s="282">
        <v>19</v>
      </c>
      <c r="B450" s="210" t="s">
        <v>6145</v>
      </c>
      <c r="C450" s="323" t="s">
        <v>8940</v>
      </c>
      <c r="D450" s="282" t="s">
        <v>8941</v>
      </c>
      <c r="E450" s="282"/>
      <c r="F450" s="12" t="s">
        <v>45</v>
      </c>
      <c r="G450" s="237" t="s">
        <v>6148</v>
      </c>
      <c r="H450" s="238" t="s">
        <v>6149</v>
      </c>
      <c r="I450" s="282" t="s">
        <v>7693</v>
      </c>
      <c r="J450" s="396">
        <v>6</v>
      </c>
      <c r="K450" s="389" t="str">
        <f>HYPERLINK("mailto:satishsolanki33@yahoo.in","satishsolanki33@yahoo.in")</f>
        <v>satishsolanki33@yahoo.in</v>
      </c>
      <c r="L450" s="387">
        <v>9461051860</v>
      </c>
      <c r="M450" s="282" t="s">
        <v>8942</v>
      </c>
      <c r="N450" s="396"/>
      <c r="O450" s="396">
        <v>79.2</v>
      </c>
      <c r="P450" s="396" t="s">
        <v>6151</v>
      </c>
      <c r="Q450" s="289" t="s">
        <v>50</v>
      </c>
      <c r="R450" s="396" t="s">
        <v>51</v>
      </c>
      <c r="S450" s="396" t="s">
        <v>51</v>
      </c>
      <c r="T450" s="396" t="s">
        <v>51</v>
      </c>
      <c r="U450" s="396">
        <v>82.67</v>
      </c>
      <c r="V450" s="396">
        <v>77</v>
      </c>
      <c r="W450" s="396"/>
      <c r="X450" s="396"/>
      <c r="Y450" s="396"/>
      <c r="Z450" s="288"/>
      <c r="AA450" s="288"/>
      <c r="AB450" s="288"/>
      <c r="AC450" s="396"/>
      <c r="AD450" s="396"/>
      <c r="AE450" s="396" t="s">
        <v>8943</v>
      </c>
      <c r="AF450" s="317">
        <v>35721</v>
      </c>
      <c r="AG450" s="396" t="s">
        <v>8944</v>
      </c>
      <c r="AH450" s="396" t="s">
        <v>8945</v>
      </c>
      <c r="AI450" s="288">
        <v>9414151860</v>
      </c>
      <c r="AJ450" s="289" t="s">
        <v>4009</v>
      </c>
      <c r="AK450" s="289" t="s">
        <v>3834</v>
      </c>
      <c r="AL450" s="289" t="s">
        <v>1642</v>
      </c>
      <c r="AM450" s="400"/>
      <c r="AN450" s="400"/>
      <c r="AO450" s="400"/>
    </row>
    <row r="451" spans="1:41" ht="120.75" thickBot="1">
      <c r="A451" s="282">
        <v>8</v>
      </c>
      <c r="B451" s="210" t="s">
        <v>6145</v>
      </c>
      <c r="C451" s="323" t="s">
        <v>8946</v>
      </c>
      <c r="D451" s="282" t="s">
        <v>8947</v>
      </c>
      <c r="E451" s="282"/>
      <c r="F451" s="12" t="s">
        <v>45</v>
      </c>
      <c r="G451" s="237" t="s">
        <v>6148</v>
      </c>
      <c r="H451" s="238" t="s">
        <v>6149</v>
      </c>
      <c r="I451" s="282" t="s">
        <v>7693</v>
      </c>
      <c r="J451" s="396">
        <v>6</v>
      </c>
      <c r="K451" s="389" t="str">
        <f>HYPERLINK("mailto:KARTHIKARUNACHAL@YAHOO.COM","KARTHIKARUNACHAL@YAHOO.COM")</f>
        <v>KARTHIKARUNACHAL@YAHOO.COM</v>
      </c>
      <c r="L451" s="387">
        <v>8861103594</v>
      </c>
      <c r="M451" s="282" t="s">
        <v>8948</v>
      </c>
      <c r="N451" s="396"/>
      <c r="O451" s="396">
        <v>67</v>
      </c>
      <c r="P451" s="396" t="s">
        <v>8949</v>
      </c>
      <c r="Q451" s="396" t="s">
        <v>6180</v>
      </c>
      <c r="R451" s="396" t="s">
        <v>51</v>
      </c>
      <c r="S451" s="396" t="s">
        <v>51</v>
      </c>
      <c r="T451" s="396" t="s">
        <v>51</v>
      </c>
      <c r="U451" s="396">
        <v>64</v>
      </c>
      <c r="V451" s="396">
        <v>75</v>
      </c>
      <c r="W451" s="396"/>
      <c r="X451" s="396"/>
      <c r="Y451" s="396"/>
      <c r="Z451" s="288"/>
      <c r="AA451" s="288"/>
      <c r="AB451" s="288"/>
      <c r="AC451" s="396"/>
      <c r="AD451" s="396"/>
      <c r="AE451" s="396" t="s">
        <v>8950</v>
      </c>
      <c r="AF451" s="317"/>
      <c r="AG451" s="396"/>
      <c r="AH451" s="396"/>
      <c r="AI451" s="288">
        <v>9740323489</v>
      </c>
      <c r="AJ451" s="289" t="s">
        <v>6900</v>
      </c>
      <c r="AK451" s="289" t="s">
        <v>3834</v>
      </c>
      <c r="AL451" s="289" t="s">
        <v>1642</v>
      </c>
      <c r="AM451" s="400"/>
      <c r="AN451" s="400"/>
      <c r="AO451" s="400"/>
    </row>
    <row r="452" spans="1:41" ht="168.75" thickBot="1">
      <c r="A452" s="282">
        <v>42</v>
      </c>
      <c r="B452" s="210" t="s">
        <v>6145</v>
      </c>
      <c r="C452" s="323" t="s">
        <v>8951</v>
      </c>
      <c r="D452" s="282" t="s">
        <v>8952</v>
      </c>
      <c r="E452" s="282"/>
      <c r="F452" s="12" t="s">
        <v>45</v>
      </c>
      <c r="G452" s="237" t="s">
        <v>6148</v>
      </c>
      <c r="H452" s="238" t="s">
        <v>6149</v>
      </c>
      <c r="I452" s="282" t="s">
        <v>7693</v>
      </c>
      <c r="J452" s="396">
        <v>6</v>
      </c>
      <c r="K452" s="389" t="str">
        <f>HYPERLINK("http://pavanrocks5121gmail.com","pavanrocks5121gmail.com")</f>
        <v>pavanrocks5121gmail.com</v>
      </c>
      <c r="L452" s="387">
        <v>9972947921</v>
      </c>
      <c r="M452" s="282">
        <v>73</v>
      </c>
      <c r="N452" s="396"/>
      <c r="O452" s="396">
        <v>75</v>
      </c>
      <c r="P452" s="396" t="s">
        <v>6151</v>
      </c>
      <c r="Q452" s="289" t="s">
        <v>8953</v>
      </c>
      <c r="R452" s="396" t="s">
        <v>51</v>
      </c>
      <c r="S452" s="396" t="s">
        <v>51</v>
      </c>
      <c r="T452" s="396" t="s">
        <v>51</v>
      </c>
      <c r="U452" s="396">
        <v>71.17</v>
      </c>
      <c r="V452" s="396">
        <v>73.83</v>
      </c>
      <c r="W452" s="396"/>
      <c r="X452" s="396"/>
      <c r="Y452" s="396"/>
      <c r="Z452" s="288"/>
      <c r="AA452" s="288"/>
      <c r="AB452" s="288"/>
      <c r="AC452" s="396"/>
      <c r="AD452" s="396"/>
      <c r="AE452" s="396" t="s">
        <v>8954</v>
      </c>
      <c r="AF452" s="317">
        <v>35458</v>
      </c>
      <c r="AG452" s="396" t="s">
        <v>8955</v>
      </c>
      <c r="AH452" s="396" t="s">
        <v>8956</v>
      </c>
      <c r="AI452" s="288">
        <v>9177190086</v>
      </c>
      <c r="AJ452" s="289" t="s">
        <v>6900</v>
      </c>
      <c r="AK452" s="289" t="s">
        <v>3834</v>
      </c>
      <c r="AL452" s="289" t="s">
        <v>1642</v>
      </c>
      <c r="AM452" s="400"/>
      <c r="AN452" s="400"/>
      <c r="AO452" s="400"/>
    </row>
    <row r="453" spans="1:41" ht="180.75" thickBot="1">
      <c r="A453" s="282">
        <v>18</v>
      </c>
      <c r="B453" s="210" t="s">
        <v>6145</v>
      </c>
      <c r="C453" s="323" t="s">
        <v>8957</v>
      </c>
      <c r="D453" s="282" t="s">
        <v>8958</v>
      </c>
      <c r="E453" s="282"/>
      <c r="F453" s="12" t="s">
        <v>45</v>
      </c>
      <c r="G453" s="237" t="s">
        <v>6148</v>
      </c>
      <c r="H453" s="238" t="s">
        <v>6149</v>
      </c>
      <c r="I453" s="282" t="s">
        <v>7693</v>
      </c>
      <c r="J453" s="396">
        <v>6</v>
      </c>
      <c r="K453" s="389" t="str">
        <f>HYPERLINK("mailto:pmanandovara@gmail.com","pmanandovara@gmail.com")</f>
        <v>pmanandovara@gmail.com</v>
      </c>
      <c r="L453" s="387">
        <v>9880800831</v>
      </c>
      <c r="M453" s="282" t="s">
        <v>1388</v>
      </c>
      <c r="N453" s="396"/>
      <c r="O453" s="396">
        <v>80.599999999999994</v>
      </c>
      <c r="P453" s="396" t="s">
        <v>6151</v>
      </c>
      <c r="Q453" s="289" t="s">
        <v>3828</v>
      </c>
      <c r="R453" s="396" t="s">
        <v>51</v>
      </c>
      <c r="S453" s="396" t="s">
        <v>51</v>
      </c>
      <c r="T453" s="396" t="s">
        <v>51</v>
      </c>
      <c r="U453" s="396">
        <v>81.33</v>
      </c>
      <c r="V453" s="396">
        <v>80.17</v>
      </c>
      <c r="W453" s="396"/>
      <c r="X453" s="396"/>
      <c r="Y453" s="396"/>
      <c r="Z453" s="288"/>
      <c r="AA453" s="288"/>
      <c r="AB453" s="288"/>
      <c r="AC453" s="396"/>
      <c r="AD453" s="396"/>
      <c r="AE453" s="396" t="s">
        <v>8959</v>
      </c>
      <c r="AF453" s="317">
        <v>35596</v>
      </c>
      <c r="AG453" s="396" t="s">
        <v>8960</v>
      </c>
      <c r="AH453" s="396" t="s">
        <v>8961</v>
      </c>
      <c r="AI453" s="288">
        <v>9845298095</v>
      </c>
      <c r="AJ453" s="289" t="s">
        <v>6232</v>
      </c>
      <c r="AK453" s="289" t="s">
        <v>3834</v>
      </c>
      <c r="AL453" s="289" t="s">
        <v>1642</v>
      </c>
      <c r="AM453" s="400"/>
      <c r="AN453" s="400"/>
      <c r="AO453" s="400"/>
    </row>
    <row r="454" spans="1:41" ht="168.75" thickBot="1">
      <c r="A454" s="282">
        <v>41</v>
      </c>
      <c r="B454" s="210" t="s">
        <v>6145</v>
      </c>
      <c r="C454" s="323" t="s">
        <v>8962</v>
      </c>
      <c r="D454" s="282" t="s">
        <v>8963</v>
      </c>
      <c r="E454" s="282"/>
      <c r="F454" s="12" t="s">
        <v>45</v>
      </c>
      <c r="G454" s="237" t="s">
        <v>6148</v>
      </c>
      <c r="H454" s="238" t="s">
        <v>6149</v>
      </c>
      <c r="I454" s="282" t="s">
        <v>7693</v>
      </c>
      <c r="J454" s="396">
        <v>6</v>
      </c>
      <c r="K454" s="389" t="str">
        <f>HYPERLINK("mailto:pprajwal99@yahoo.com","pprajwal99@yahoo.com")</f>
        <v>pprajwal99@yahoo.com</v>
      </c>
      <c r="L454" s="387"/>
      <c r="M454" s="282"/>
      <c r="N454" s="396"/>
      <c r="O454" s="396"/>
      <c r="P454" s="396" t="s">
        <v>6151</v>
      </c>
      <c r="Q454" s="396" t="s">
        <v>6180</v>
      </c>
      <c r="R454" s="396" t="s">
        <v>51</v>
      </c>
      <c r="S454" s="396" t="s">
        <v>51</v>
      </c>
      <c r="T454" s="396" t="s">
        <v>51</v>
      </c>
      <c r="U454" s="396">
        <v>69.17</v>
      </c>
      <c r="V454" s="396">
        <v>72.5</v>
      </c>
      <c r="W454" s="396"/>
      <c r="X454" s="396"/>
      <c r="Y454" s="396"/>
      <c r="Z454" s="288"/>
      <c r="AA454" s="288"/>
      <c r="AB454" s="288"/>
      <c r="AC454" s="396"/>
      <c r="AD454" s="396"/>
      <c r="AE454" s="396" t="s">
        <v>8964</v>
      </c>
      <c r="AF454" s="317">
        <v>35511</v>
      </c>
      <c r="AG454" s="396" t="s">
        <v>8965</v>
      </c>
      <c r="AH454" s="396" t="s">
        <v>8966</v>
      </c>
      <c r="AI454" s="288">
        <v>9945722188</v>
      </c>
      <c r="AJ454" s="289" t="s">
        <v>3939</v>
      </c>
      <c r="AK454" s="289" t="s">
        <v>3834</v>
      </c>
      <c r="AL454" s="289" t="s">
        <v>1642</v>
      </c>
      <c r="AM454" s="400"/>
      <c r="AN454" s="400"/>
      <c r="AO454" s="400"/>
    </row>
    <row r="455" spans="1:41" ht="132.75" thickBot="1">
      <c r="A455" s="282">
        <v>31</v>
      </c>
      <c r="B455" s="210" t="s">
        <v>6145</v>
      </c>
      <c r="C455" s="323" t="s">
        <v>8967</v>
      </c>
      <c r="D455" s="282" t="s">
        <v>8968</v>
      </c>
      <c r="E455" s="282"/>
      <c r="F455" s="12" t="s">
        <v>45</v>
      </c>
      <c r="G455" s="237" t="s">
        <v>6148</v>
      </c>
      <c r="H455" s="238" t="s">
        <v>6149</v>
      </c>
      <c r="I455" s="282" t="s">
        <v>7693</v>
      </c>
      <c r="J455" s="396">
        <v>6</v>
      </c>
      <c r="K455" s="389" t="str">
        <f>HYPERLINK("mailto:9845162025.pn@gmail.com","9845162025.pn@gmail.com")</f>
        <v>9845162025.pn@gmail.com</v>
      </c>
      <c r="L455" s="387">
        <v>9945985918</v>
      </c>
      <c r="M455" s="282">
        <v>64</v>
      </c>
      <c r="N455" s="396"/>
      <c r="O455" s="396">
        <v>75</v>
      </c>
      <c r="P455" s="396" t="s">
        <v>8969</v>
      </c>
      <c r="Q455" s="396" t="s">
        <v>6180</v>
      </c>
      <c r="R455" s="396" t="s">
        <v>51</v>
      </c>
      <c r="S455" s="396" t="s">
        <v>51</v>
      </c>
      <c r="T455" s="396" t="s">
        <v>51</v>
      </c>
      <c r="U455" s="396">
        <v>71.5</v>
      </c>
      <c r="V455" s="396">
        <v>73</v>
      </c>
      <c r="W455" s="396"/>
      <c r="X455" s="396"/>
      <c r="Y455" s="396"/>
      <c r="Z455" s="288"/>
      <c r="AA455" s="288"/>
      <c r="AB455" s="288"/>
      <c r="AC455" s="396"/>
      <c r="AD455" s="396"/>
      <c r="AE455" s="396" t="s">
        <v>8970</v>
      </c>
      <c r="AF455" s="317">
        <v>35651</v>
      </c>
      <c r="AG455" s="396" t="s">
        <v>8971</v>
      </c>
      <c r="AH455" s="396" t="s">
        <v>8972</v>
      </c>
      <c r="AI455" s="288">
        <v>9844523251</v>
      </c>
      <c r="AJ455" s="289" t="s">
        <v>8973</v>
      </c>
      <c r="AK455" s="289" t="s">
        <v>3834</v>
      </c>
      <c r="AL455" s="289" t="s">
        <v>1642</v>
      </c>
      <c r="AM455" s="400"/>
      <c r="AN455" s="400"/>
      <c r="AO455" s="400"/>
    </row>
    <row r="456" spans="1:41" ht="168.75" thickBot="1">
      <c r="A456" s="282">
        <v>40</v>
      </c>
      <c r="B456" s="210" t="s">
        <v>6145</v>
      </c>
      <c r="C456" s="323" t="s">
        <v>8974</v>
      </c>
      <c r="D456" s="282" t="s">
        <v>8975</v>
      </c>
      <c r="E456" s="282"/>
      <c r="F456" s="12" t="s">
        <v>45</v>
      </c>
      <c r="G456" s="237" t="s">
        <v>6148</v>
      </c>
      <c r="H456" s="238" t="s">
        <v>6149</v>
      </c>
      <c r="I456" s="282" t="s">
        <v>7693</v>
      </c>
      <c r="J456" s="396">
        <v>6</v>
      </c>
      <c r="K456" s="389" t="str">
        <f>HYPERLINK("mailto:nivedhamohan947@gmail.com","nivedhamohan947@gmail.com")</f>
        <v>nivedhamohan947@gmail.com</v>
      </c>
      <c r="L456" s="387">
        <v>8792651679</v>
      </c>
      <c r="M456" s="282">
        <v>80.099999999999994</v>
      </c>
      <c r="N456" s="396"/>
      <c r="O456" s="396">
        <v>85.6</v>
      </c>
      <c r="P456" s="396" t="s">
        <v>6151</v>
      </c>
      <c r="Q456" s="396" t="s">
        <v>6180</v>
      </c>
      <c r="R456" s="396" t="s">
        <v>51</v>
      </c>
      <c r="S456" s="396" t="s">
        <v>51</v>
      </c>
      <c r="T456" s="396" t="s">
        <v>51</v>
      </c>
      <c r="U456" s="396">
        <v>83.67</v>
      </c>
      <c r="V456" s="396">
        <v>82.67</v>
      </c>
      <c r="W456" s="396"/>
      <c r="X456" s="396"/>
      <c r="Y456" s="396"/>
      <c r="Z456" s="288"/>
      <c r="AA456" s="288"/>
      <c r="AB456" s="288"/>
      <c r="AC456" s="396"/>
      <c r="AD456" s="396"/>
      <c r="AE456" s="396" t="s">
        <v>8976</v>
      </c>
      <c r="AF456" s="317">
        <v>35600</v>
      </c>
      <c r="AG456" s="396" t="s">
        <v>8977</v>
      </c>
      <c r="AH456" s="396" t="s">
        <v>8978</v>
      </c>
      <c r="AI456" s="288">
        <v>9845139023</v>
      </c>
      <c r="AJ456" s="289" t="s">
        <v>4240</v>
      </c>
      <c r="AK456" s="289" t="s">
        <v>3834</v>
      </c>
      <c r="AL456" s="289" t="s">
        <v>1642</v>
      </c>
      <c r="AM456" s="400"/>
      <c r="AN456" s="400"/>
      <c r="AO456" s="400"/>
    </row>
    <row r="457" spans="1:41" ht="132.75" thickBot="1">
      <c r="A457" s="282">
        <v>30</v>
      </c>
      <c r="B457" s="210" t="s">
        <v>6145</v>
      </c>
      <c r="C457" s="323" t="s">
        <v>8979</v>
      </c>
      <c r="D457" s="282" t="s">
        <v>8980</v>
      </c>
      <c r="E457" s="282"/>
      <c r="F457" s="12" t="s">
        <v>45</v>
      </c>
      <c r="G457" s="237" t="s">
        <v>6148</v>
      </c>
      <c r="H457" s="238" t="s">
        <v>6149</v>
      </c>
      <c r="I457" s="282" t="s">
        <v>7693</v>
      </c>
      <c r="J457" s="396">
        <v>6</v>
      </c>
      <c r="K457" s="389" t="str">
        <f>HYPERLINK("mailto:nitheshmr98@gmail.com","nitheshmr98@gmail.com")</f>
        <v>nitheshmr98@gmail.com</v>
      </c>
      <c r="L457" s="387"/>
      <c r="M457" s="282"/>
      <c r="N457" s="396"/>
      <c r="O457" s="396">
        <v>71.38</v>
      </c>
      <c r="P457" s="396" t="s">
        <v>6151</v>
      </c>
      <c r="Q457" s="396" t="s">
        <v>6180</v>
      </c>
      <c r="R457" s="396" t="s">
        <v>51</v>
      </c>
      <c r="S457" s="396" t="s">
        <v>51</v>
      </c>
      <c r="T457" s="396" t="s">
        <v>51</v>
      </c>
      <c r="U457" s="396">
        <v>62.33</v>
      </c>
      <c r="V457" s="396">
        <v>73</v>
      </c>
      <c r="W457" s="396"/>
      <c r="X457" s="396"/>
      <c r="Y457" s="396"/>
      <c r="Z457" s="288"/>
      <c r="AA457" s="288"/>
      <c r="AB457" s="288"/>
      <c r="AC457" s="396"/>
      <c r="AD457" s="396"/>
      <c r="AE457" s="396" t="s">
        <v>8981</v>
      </c>
      <c r="AF457" s="317">
        <v>35836</v>
      </c>
      <c r="AG457" s="396" t="s">
        <v>8982</v>
      </c>
      <c r="AH457" s="396" t="s">
        <v>8983</v>
      </c>
      <c r="AI457" s="288">
        <v>9448166383</v>
      </c>
      <c r="AJ457" s="289" t="s">
        <v>8984</v>
      </c>
      <c r="AK457" s="289" t="s">
        <v>3834</v>
      </c>
      <c r="AL457" s="289" t="s">
        <v>1642</v>
      </c>
      <c r="AM457" s="400"/>
      <c r="AN457" s="400"/>
      <c r="AO457" s="400"/>
    </row>
    <row r="458" spans="1:41" ht="144.75" thickBot="1">
      <c r="A458" s="282">
        <v>17</v>
      </c>
      <c r="B458" s="210" t="s">
        <v>6145</v>
      </c>
      <c r="C458" s="323" t="s">
        <v>8985</v>
      </c>
      <c r="D458" s="282" t="s">
        <v>8986</v>
      </c>
      <c r="E458" s="282"/>
      <c r="F458" s="12" t="s">
        <v>45</v>
      </c>
      <c r="G458" s="237" t="s">
        <v>6148</v>
      </c>
      <c r="H458" s="238" t="s">
        <v>6149</v>
      </c>
      <c r="I458" s="282" t="s">
        <v>7693</v>
      </c>
      <c r="J458" s="396">
        <v>6</v>
      </c>
      <c r="K458" s="389" t="str">
        <f>HYPERLINK("mailto:nishantloyola@gmail.com","nishantloyola@gmail.com")</f>
        <v>nishantloyola@gmail.com</v>
      </c>
      <c r="L458" s="387">
        <v>9471712145</v>
      </c>
      <c r="M458" s="282">
        <v>72</v>
      </c>
      <c r="N458" s="396"/>
      <c r="O458" s="396">
        <v>62.01</v>
      </c>
      <c r="P458" s="396" t="s">
        <v>6151</v>
      </c>
      <c r="Q458" s="289" t="s">
        <v>8987</v>
      </c>
      <c r="R458" s="396" t="s">
        <v>51</v>
      </c>
      <c r="S458" s="396" t="s">
        <v>51</v>
      </c>
      <c r="T458" s="396" t="s">
        <v>51</v>
      </c>
      <c r="U458" s="396">
        <v>60.67</v>
      </c>
      <c r="V458" s="396">
        <v>60.5</v>
      </c>
      <c r="W458" s="396"/>
      <c r="X458" s="396"/>
      <c r="Y458" s="396"/>
      <c r="Z458" s="288"/>
      <c r="AA458" s="288"/>
      <c r="AB458" s="288"/>
      <c r="AC458" s="396"/>
      <c r="AD458" s="396"/>
      <c r="AE458" s="396" t="s">
        <v>8988</v>
      </c>
      <c r="AF458" s="317">
        <v>35242</v>
      </c>
      <c r="AG458" s="396" t="s">
        <v>8989</v>
      </c>
      <c r="AH458" s="396" t="s">
        <v>8990</v>
      </c>
      <c r="AI458" s="288">
        <v>9934588552</v>
      </c>
      <c r="AJ458" s="289" t="s">
        <v>8991</v>
      </c>
      <c r="AK458" s="289" t="s">
        <v>3834</v>
      </c>
      <c r="AL458" s="289" t="s">
        <v>1642</v>
      </c>
      <c r="AM458" s="400"/>
      <c r="AN458" s="400"/>
      <c r="AO458" s="400"/>
    </row>
    <row r="459" spans="1:41" ht="156.75" thickBot="1">
      <c r="A459" s="282">
        <v>39</v>
      </c>
      <c r="B459" s="210" t="s">
        <v>6145</v>
      </c>
      <c r="C459" s="323" t="s">
        <v>8992</v>
      </c>
      <c r="D459" s="282" t="s">
        <v>8993</v>
      </c>
      <c r="E459" s="282"/>
      <c r="F459" s="12" t="s">
        <v>45</v>
      </c>
      <c r="G459" s="237" t="s">
        <v>6148</v>
      </c>
      <c r="H459" s="238" t="s">
        <v>6149</v>
      </c>
      <c r="I459" s="282" t="s">
        <v>7693</v>
      </c>
      <c r="J459" s="396">
        <v>6</v>
      </c>
      <c r="K459" s="389" t="str">
        <f>HYPERLINK("mailto:natraja996@gmail.com","natraja996@gmail.com")</f>
        <v>natraja996@gmail.com</v>
      </c>
      <c r="L459" s="387">
        <v>9742333136</v>
      </c>
      <c r="M459" s="282">
        <v>84.5</v>
      </c>
      <c r="N459" s="396"/>
      <c r="O459" s="396">
        <v>89.66</v>
      </c>
      <c r="P459" s="396" t="s">
        <v>6151</v>
      </c>
      <c r="Q459" s="396" t="s">
        <v>6180</v>
      </c>
      <c r="R459" s="396" t="s">
        <v>51</v>
      </c>
      <c r="S459" s="396" t="s">
        <v>51</v>
      </c>
      <c r="T459" s="396" t="s">
        <v>51</v>
      </c>
      <c r="U459" s="396">
        <v>76.33</v>
      </c>
      <c r="V459" s="396">
        <v>83.83</v>
      </c>
      <c r="W459" s="396"/>
      <c r="X459" s="396"/>
      <c r="Y459" s="396"/>
      <c r="Z459" s="288"/>
      <c r="AA459" s="288"/>
      <c r="AB459" s="288"/>
      <c r="AC459" s="396"/>
      <c r="AD459" s="396"/>
      <c r="AE459" s="396" t="s">
        <v>8994</v>
      </c>
      <c r="AF459" s="317">
        <v>35376</v>
      </c>
      <c r="AG459" s="396" t="s">
        <v>8995</v>
      </c>
      <c r="AH459" s="396" t="s">
        <v>8996</v>
      </c>
      <c r="AI459" s="288">
        <v>9964508685</v>
      </c>
      <c r="AJ459" s="289" t="s">
        <v>3892</v>
      </c>
      <c r="AK459" s="289" t="s">
        <v>3834</v>
      </c>
      <c r="AL459" s="289" t="s">
        <v>1642</v>
      </c>
      <c r="AM459" s="400"/>
      <c r="AN459" s="400"/>
      <c r="AO459" s="400"/>
    </row>
    <row r="460" spans="1:41" ht="108.75" thickBot="1">
      <c r="A460" s="282">
        <v>25</v>
      </c>
      <c r="B460" s="210" t="s">
        <v>6145</v>
      </c>
      <c r="C460" s="323" t="s">
        <v>8997</v>
      </c>
      <c r="D460" s="282" t="s">
        <v>8998</v>
      </c>
      <c r="E460" s="282"/>
      <c r="F460" s="12" t="s">
        <v>45</v>
      </c>
      <c r="G460" s="237" t="s">
        <v>6148</v>
      </c>
      <c r="H460" s="238" t="s">
        <v>6149</v>
      </c>
      <c r="I460" s="282" t="s">
        <v>7693</v>
      </c>
      <c r="J460" s="396">
        <v>6</v>
      </c>
      <c r="K460" s="389" t="str">
        <f>HYPERLINK("mailto:dadhichnv2510@gmail.com","dadhichnv2510@gmail.com")</f>
        <v>dadhichnv2510@gmail.com</v>
      </c>
      <c r="L460" s="387">
        <v>8823940896</v>
      </c>
      <c r="M460" s="282"/>
      <c r="N460" s="396"/>
      <c r="O460" s="396">
        <v>73</v>
      </c>
      <c r="P460" s="396" t="s">
        <v>6151</v>
      </c>
      <c r="Q460" s="289" t="s">
        <v>8999</v>
      </c>
      <c r="R460" s="396" t="s">
        <v>51</v>
      </c>
      <c r="S460" s="396" t="s">
        <v>51</v>
      </c>
      <c r="T460" s="396" t="s">
        <v>51</v>
      </c>
      <c r="U460" s="396">
        <v>75</v>
      </c>
      <c r="V460" s="396">
        <v>77</v>
      </c>
      <c r="W460" s="396"/>
      <c r="X460" s="396"/>
      <c r="Y460" s="396"/>
      <c r="Z460" s="288"/>
      <c r="AA460" s="288"/>
      <c r="AB460" s="288"/>
      <c r="AC460" s="396"/>
      <c r="AD460" s="396"/>
      <c r="AE460" s="420" t="s">
        <v>9000</v>
      </c>
      <c r="AF460" s="317">
        <v>35363</v>
      </c>
      <c r="AG460" s="396" t="s">
        <v>9001</v>
      </c>
      <c r="AH460" s="396" t="s">
        <v>9002</v>
      </c>
      <c r="AI460" s="288">
        <v>9413069686</v>
      </c>
      <c r="AJ460" s="289" t="s">
        <v>9003</v>
      </c>
      <c r="AK460" s="289" t="s">
        <v>3834</v>
      </c>
      <c r="AL460" s="289" t="s">
        <v>1642</v>
      </c>
      <c r="AM460" s="400"/>
      <c r="AN460" s="400"/>
      <c r="AO460" s="400"/>
    </row>
    <row r="461" spans="1:41" ht="216.75" thickBot="1">
      <c r="A461" s="282">
        <v>7</v>
      </c>
      <c r="B461" s="210" t="s">
        <v>6145</v>
      </c>
      <c r="C461" s="323" t="s">
        <v>9004</v>
      </c>
      <c r="D461" s="282" t="s">
        <v>9005</v>
      </c>
      <c r="E461" s="282"/>
      <c r="F461" s="12" t="s">
        <v>45</v>
      </c>
      <c r="G461" s="237" t="s">
        <v>6148</v>
      </c>
      <c r="H461" s="238" t="s">
        <v>6149</v>
      </c>
      <c r="I461" s="282" t="s">
        <v>7693</v>
      </c>
      <c r="J461" s="396">
        <v>6</v>
      </c>
      <c r="K461" s="389" t="str">
        <f>HYPERLINK("mailto:nasirahmadrashed@gmail.com","nasirahmadrashed@gmail.com")</f>
        <v>nasirahmadrashed@gmail.com</v>
      </c>
      <c r="L461" s="387">
        <v>8197281549</v>
      </c>
      <c r="M461" s="282">
        <v>93.5</v>
      </c>
      <c r="N461" s="396"/>
      <c r="O461" s="396">
        <v>94.15</v>
      </c>
      <c r="P461" s="396" t="s">
        <v>3833</v>
      </c>
      <c r="Q461" s="289" t="s">
        <v>6900</v>
      </c>
      <c r="R461" s="396" t="s">
        <v>51</v>
      </c>
      <c r="S461" s="396" t="s">
        <v>51</v>
      </c>
      <c r="T461" s="396" t="s">
        <v>51</v>
      </c>
      <c r="U461" s="396">
        <v>81.33</v>
      </c>
      <c r="V461" s="396">
        <v>84.67</v>
      </c>
      <c r="W461" s="396"/>
      <c r="X461" s="396"/>
      <c r="Y461" s="396"/>
      <c r="Z461" s="288"/>
      <c r="AA461" s="288"/>
      <c r="AB461" s="288"/>
      <c r="AC461" s="396"/>
      <c r="AD461" s="396"/>
      <c r="AE461" s="396" t="s">
        <v>9006</v>
      </c>
      <c r="AF461" s="317"/>
      <c r="AG461" s="396"/>
      <c r="AH461" s="396"/>
      <c r="AI461" s="288">
        <v>8197281549</v>
      </c>
      <c r="AJ461" s="289" t="s">
        <v>6900</v>
      </c>
      <c r="AK461" s="289" t="s">
        <v>3911</v>
      </c>
      <c r="AL461" s="289" t="s">
        <v>9007</v>
      </c>
      <c r="AM461" s="400"/>
      <c r="AN461" s="400"/>
      <c r="AO461" s="400"/>
    </row>
    <row r="462" spans="1:41" ht="108.75" thickBot="1">
      <c r="A462" s="282">
        <v>16</v>
      </c>
      <c r="B462" s="210" t="s">
        <v>6145</v>
      </c>
      <c r="C462" s="323" t="s">
        <v>9008</v>
      </c>
      <c r="D462" s="282" t="s">
        <v>9009</v>
      </c>
      <c r="E462" s="282"/>
      <c r="F462" s="12" t="s">
        <v>45</v>
      </c>
      <c r="G462" s="237" t="s">
        <v>6148</v>
      </c>
      <c r="H462" s="238" t="s">
        <v>6149</v>
      </c>
      <c r="I462" s="282" t="s">
        <v>7693</v>
      </c>
      <c r="J462" s="396">
        <v>6</v>
      </c>
      <c r="K462" s="389" t="str">
        <f>HYPERLINK("mailto:nandanasunil20@gmail.com","nandanasunil20@gmail.com")</f>
        <v>nandanasunil20@gmail.com</v>
      </c>
      <c r="L462" s="387">
        <v>9645178658</v>
      </c>
      <c r="M462" s="282">
        <v>8.4</v>
      </c>
      <c r="N462" s="396"/>
      <c r="O462" s="396">
        <v>75</v>
      </c>
      <c r="P462" s="396" t="s">
        <v>6151</v>
      </c>
      <c r="Q462" s="396" t="s">
        <v>50</v>
      </c>
      <c r="R462" s="396" t="s">
        <v>51</v>
      </c>
      <c r="S462" s="396" t="s">
        <v>51</v>
      </c>
      <c r="T462" s="396" t="s">
        <v>51</v>
      </c>
      <c r="U462" s="396">
        <v>77.67</v>
      </c>
      <c r="V462" s="396">
        <v>79.83</v>
      </c>
      <c r="W462" s="396"/>
      <c r="X462" s="396"/>
      <c r="Y462" s="396"/>
      <c r="Z462" s="288"/>
      <c r="AA462" s="288"/>
      <c r="AB462" s="288"/>
      <c r="AC462" s="396"/>
      <c r="AD462" s="396"/>
      <c r="AE462" s="396" t="s">
        <v>9010</v>
      </c>
      <c r="AF462" s="317">
        <v>35307</v>
      </c>
      <c r="AG462" s="396" t="s">
        <v>9011</v>
      </c>
      <c r="AH462" s="396" t="s">
        <v>9012</v>
      </c>
      <c r="AI462" s="288">
        <v>9447287673</v>
      </c>
      <c r="AJ462" s="289" t="s">
        <v>6900</v>
      </c>
      <c r="AK462" s="289" t="s">
        <v>3834</v>
      </c>
      <c r="AL462" s="289" t="s">
        <v>1642</v>
      </c>
      <c r="AM462" s="400"/>
      <c r="AN462" s="400"/>
      <c r="AO462" s="400"/>
    </row>
    <row r="463" spans="1:41" ht="168.75" thickBot="1">
      <c r="A463" s="282">
        <v>15</v>
      </c>
      <c r="B463" s="210" t="s">
        <v>6145</v>
      </c>
      <c r="C463" s="388" t="s">
        <v>9013</v>
      </c>
      <c r="D463" s="282" t="s">
        <v>9014</v>
      </c>
      <c r="E463" s="282"/>
      <c r="F463" s="12" t="s">
        <v>45</v>
      </c>
      <c r="G463" s="237" t="s">
        <v>6148</v>
      </c>
      <c r="H463" s="238" t="s">
        <v>6149</v>
      </c>
      <c r="I463" s="387" t="s">
        <v>7693</v>
      </c>
      <c r="J463" s="396">
        <v>6</v>
      </c>
      <c r="K463" s="389"/>
      <c r="L463" s="387"/>
      <c r="M463" s="387"/>
      <c r="N463" s="389"/>
      <c r="O463" s="389">
        <v>77</v>
      </c>
      <c r="P463" s="389" t="s">
        <v>6213</v>
      </c>
      <c r="Q463" s="289" t="s">
        <v>6900</v>
      </c>
      <c r="R463" s="389" t="s">
        <v>51</v>
      </c>
      <c r="S463" s="389" t="s">
        <v>51</v>
      </c>
      <c r="T463" s="389" t="s">
        <v>51</v>
      </c>
      <c r="U463" s="389">
        <v>53.67</v>
      </c>
      <c r="V463" s="389">
        <v>69.17</v>
      </c>
      <c r="W463" s="389"/>
      <c r="X463" s="389"/>
      <c r="Y463" s="389"/>
      <c r="Z463" s="288"/>
      <c r="AA463" s="288"/>
      <c r="AB463" s="288"/>
      <c r="AC463" s="389"/>
      <c r="AD463" s="389"/>
      <c r="AE463" s="389" t="s">
        <v>9015</v>
      </c>
      <c r="AF463" s="390"/>
      <c r="AG463" s="389"/>
      <c r="AH463" s="389"/>
      <c r="AI463" s="288">
        <v>7904982421</v>
      </c>
      <c r="AJ463" s="289" t="s">
        <v>6900</v>
      </c>
      <c r="AK463" s="289" t="s">
        <v>3912</v>
      </c>
      <c r="AL463" s="289" t="s">
        <v>9016</v>
      </c>
      <c r="AM463" s="392"/>
      <c r="AN463" s="392"/>
      <c r="AO463" s="392"/>
    </row>
    <row r="464" spans="1:41" ht="204.75" thickBot="1">
      <c r="A464" s="282">
        <v>38</v>
      </c>
      <c r="B464" s="210" t="s">
        <v>6145</v>
      </c>
      <c r="C464" s="323" t="s">
        <v>9017</v>
      </c>
      <c r="D464" s="282" t="s">
        <v>9018</v>
      </c>
      <c r="E464" s="282"/>
      <c r="F464" s="12" t="s">
        <v>45</v>
      </c>
      <c r="G464" s="237" t="s">
        <v>6148</v>
      </c>
      <c r="H464" s="238" t="s">
        <v>6149</v>
      </c>
      <c r="I464" s="282" t="s">
        <v>7693</v>
      </c>
      <c r="J464" s="396">
        <v>6</v>
      </c>
      <c r="K464" s="389" t="str">
        <f>HYPERLINK("mailto:gopalbn1966@gmail.com","gopalbn1966@gmail.com")</f>
        <v>gopalbn1966@gmail.com</v>
      </c>
      <c r="L464" s="387">
        <v>9535411399</v>
      </c>
      <c r="M464" s="282"/>
      <c r="N464" s="396"/>
      <c r="O464" s="396">
        <v>82</v>
      </c>
      <c r="P464" s="396" t="s">
        <v>6213</v>
      </c>
      <c r="Q464" s="396" t="s">
        <v>6180</v>
      </c>
      <c r="R464" s="396" t="s">
        <v>51</v>
      </c>
      <c r="S464" s="396" t="s">
        <v>51</v>
      </c>
      <c r="T464" s="396" t="s">
        <v>51</v>
      </c>
      <c r="U464" s="396">
        <v>48.17</v>
      </c>
      <c r="V464" s="396">
        <v>58.5</v>
      </c>
      <c r="W464" s="396"/>
      <c r="X464" s="396"/>
      <c r="Y464" s="396"/>
      <c r="Z464" s="288"/>
      <c r="AA464" s="288"/>
      <c r="AB464" s="288"/>
      <c r="AC464" s="396"/>
      <c r="AD464" s="396"/>
      <c r="AE464" s="396" t="s">
        <v>9019</v>
      </c>
      <c r="AF464" s="317">
        <v>35239</v>
      </c>
      <c r="AG464" s="396" t="s">
        <v>9020</v>
      </c>
      <c r="AH464" s="396" t="s">
        <v>9021</v>
      </c>
      <c r="AI464" s="288">
        <v>9448315572</v>
      </c>
      <c r="AJ464" s="289" t="s">
        <v>9022</v>
      </c>
      <c r="AK464" s="289" t="s">
        <v>3834</v>
      </c>
      <c r="AL464" s="289" t="s">
        <v>1642</v>
      </c>
      <c r="AM464" s="400"/>
      <c r="AN464" s="400"/>
      <c r="AO464" s="400"/>
    </row>
    <row r="465" spans="1:41" ht="120.75" thickBot="1">
      <c r="A465" s="282">
        <v>14</v>
      </c>
      <c r="B465" s="210" t="s">
        <v>6145</v>
      </c>
      <c r="C465" s="323" t="s">
        <v>9023</v>
      </c>
      <c r="D465" s="282" t="s">
        <v>9024</v>
      </c>
      <c r="E465" s="282"/>
      <c r="F465" s="12" t="s">
        <v>45</v>
      </c>
      <c r="G465" s="237" t="s">
        <v>6148</v>
      </c>
      <c r="H465" s="238" t="s">
        <v>6149</v>
      </c>
      <c r="I465" s="282" t="s">
        <v>7693</v>
      </c>
      <c r="J465" s="396">
        <v>6</v>
      </c>
      <c r="K465" s="389" t="str">
        <f>HYPERLINK("mailto:ibrukaro@hotmail.com","ibrukaro@hotmail.com")</f>
        <v>ibrukaro@hotmail.com</v>
      </c>
      <c r="L465" s="396">
        <v>9447111621</v>
      </c>
      <c r="M465" s="282"/>
      <c r="N465" s="396"/>
      <c r="O465" s="396">
        <v>59.7</v>
      </c>
      <c r="P465" s="396" t="s">
        <v>6151</v>
      </c>
      <c r="Q465" s="289" t="s">
        <v>3828</v>
      </c>
      <c r="R465" s="396" t="s">
        <v>51</v>
      </c>
      <c r="S465" s="396" t="s">
        <v>51</v>
      </c>
      <c r="T465" s="396" t="s">
        <v>51</v>
      </c>
      <c r="U465" s="396">
        <v>40.5</v>
      </c>
      <c r="V465" s="396">
        <v>49.83</v>
      </c>
      <c r="W465" s="396"/>
      <c r="X465" s="396"/>
      <c r="Y465" s="396"/>
      <c r="Z465" s="288"/>
      <c r="AA465" s="288"/>
      <c r="AB465" s="288"/>
      <c r="AC465" s="396"/>
      <c r="AD465" s="396"/>
      <c r="AE465" s="396" t="s">
        <v>9025</v>
      </c>
      <c r="AF465" s="317">
        <v>35399</v>
      </c>
      <c r="AG465" s="396" t="s">
        <v>9026</v>
      </c>
      <c r="AH465" s="396" t="s">
        <v>9027</v>
      </c>
      <c r="AI465" s="288">
        <v>9744865041</v>
      </c>
      <c r="AJ465" s="289" t="s">
        <v>3912</v>
      </c>
      <c r="AK465" s="289" t="s">
        <v>3911</v>
      </c>
      <c r="AL465" s="289" t="s">
        <v>1642</v>
      </c>
      <c r="AM465" s="400"/>
      <c r="AN465" s="400"/>
      <c r="AO465" s="400"/>
    </row>
    <row r="466" spans="1:41" ht="132.75" thickBot="1">
      <c r="A466" s="282">
        <v>6</v>
      </c>
      <c r="B466" s="210" t="s">
        <v>6145</v>
      </c>
      <c r="C466" s="323" t="s">
        <v>9028</v>
      </c>
      <c r="D466" s="282" t="s">
        <v>9029</v>
      </c>
      <c r="E466" s="282"/>
      <c r="F466" s="12" t="s">
        <v>45</v>
      </c>
      <c r="G466" s="237" t="s">
        <v>6148</v>
      </c>
      <c r="H466" s="238" t="s">
        <v>6149</v>
      </c>
      <c r="I466" s="282" t="s">
        <v>7693</v>
      </c>
      <c r="J466" s="396">
        <v>6</v>
      </c>
      <c r="K466" s="389"/>
      <c r="L466" s="387"/>
      <c r="M466" s="282"/>
      <c r="N466" s="396"/>
      <c r="O466" s="396">
        <v>59.6</v>
      </c>
      <c r="P466" s="396"/>
      <c r="Q466" s="396"/>
      <c r="R466" s="396" t="s">
        <v>51</v>
      </c>
      <c r="S466" s="396" t="s">
        <v>51</v>
      </c>
      <c r="T466" s="396" t="s">
        <v>51</v>
      </c>
      <c r="U466" s="396">
        <v>49.67</v>
      </c>
      <c r="V466" s="396">
        <v>46.83</v>
      </c>
      <c r="W466" s="396"/>
      <c r="X466" s="396"/>
      <c r="Y466" s="396"/>
      <c r="Z466" s="288"/>
      <c r="AA466" s="288"/>
      <c r="AB466" s="288"/>
      <c r="AC466" s="396"/>
      <c r="AD466" s="396"/>
      <c r="AE466" s="396" t="s">
        <v>9030</v>
      </c>
      <c r="AF466" s="317"/>
      <c r="AG466" s="396"/>
      <c r="AH466" s="396"/>
      <c r="AI466" s="288">
        <v>9746886665</v>
      </c>
      <c r="AJ466" s="289" t="s">
        <v>6900</v>
      </c>
      <c r="AK466" s="289" t="s">
        <v>3911</v>
      </c>
      <c r="AL466" s="289" t="s">
        <v>1642</v>
      </c>
      <c r="AM466" s="400"/>
      <c r="AN466" s="400"/>
      <c r="AO466" s="400"/>
    </row>
    <row r="467" spans="1:41" ht="228.75" thickBot="1">
      <c r="A467" s="282">
        <v>5</v>
      </c>
      <c r="B467" s="210" t="s">
        <v>6145</v>
      </c>
      <c r="C467" s="323" t="s">
        <v>9031</v>
      </c>
      <c r="D467" s="282" t="s">
        <v>9032</v>
      </c>
      <c r="E467" s="282"/>
      <c r="F467" s="12" t="s">
        <v>45</v>
      </c>
      <c r="G467" s="237" t="s">
        <v>6148</v>
      </c>
      <c r="H467" s="238" t="s">
        <v>6149</v>
      </c>
      <c r="I467" s="282" t="s">
        <v>7693</v>
      </c>
      <c r="J467" s="396">
        <v>6</v>
      </c>
      <c r="K467" s="389" t="str">
        <f>HYPERLINK("mailto:ramin.dasgeer@gmail.com","ramin.dasgeer@gmail.com")</f>
        <v>ramin.dasgeer@gmail.com</v>
      </c>
      <c r="L467" s="387">
        <v>7204982493</v>
      </c>
      <c r="M467" s="282"/>
      <c r="N467" s="396"/>
      <c r="O467" s="396"/>
      <c r="P467" s="396" t="s">
        <v>3833</v>
      </c>
      <c r="Q467" s="289" t="s">
        <v>9033</v>
      </c>
      <c r="R467" s="396" t="s">
        <v>51</v>
      </c>
      <c r="S467" s="396" t="s">
        <v>51</v>
      </c>
      <c r="T467" s="396" t="s">
        <v>51</v>
      </c>
      <c r="U467" s="396">
        <v>46.5</v>
      </c>
      <c r="V467" s="396">
        <v>67.33</v>
      </c>
      <c r="W467" s="396"/>
      <c r="X467" s="396"/>
      <c r="Y467" s="396"/>
      <c r="Z467" s="288"/>
      <c r="AA467" s="288"/>
      <c r="AB467" s="288"/>
      <c r="AC467" s="396"/>
      <c r="AD467" s="396"/>
      <c r="AE467" s="396" t="s">
        <v>9034</v>
      </c>
      <c r="AF467" s="317">
        <v>34786</v>
      </c>
      <c r="AG467" s="396" t="s">
        <v>9035</v>
      </c>
      <c r="AH467" s="396" t="s">
        <v>9036</v>
      </c>
      <c r="AI467" s="288">
        <v>7204982493</v>
      </c>
      <c r="AJ467" s="289" t="s">
        <v>3912</v>
      </c>
      <c r="AK467" s="289" t="s">
        <v>3911</v>
      </c>
      <c r="AL467" s="289" t="s">
        <v>9016</v>
      </c>
      <c r="AM467" s="396"/>
      <c r="AN467" s="396"/>
      <c r="AO467" s="396"/>
    </row>
    <row r="468" spans="1:41" ht="132.75" thickBot="1">
      <c r="A468" s="282">
        <v>29</v>
      </c>
      <c r="B468" s="210" t="s">
        <v>6145</v>
      </c>
      <c r="C468" s="323" t="s">
        <v>8329</v>
      </c>
      <c r="D468" s="282" t="s">
        <v>9037</v>
      </c>
      <c r="E468" s="282"/>
      <c r="F468" s="12" t="s">
        <v>45</v>
      </c>
      <c r="G468" s="237" t="s">
        <v>6148</v>
      </c>
      <c r="H468" s="238" t="s">
        <v>6149</v>
      </c>
      <c r="I468" s="282" t="s">
        <v>7693</v>
      </c>
      <c r="J468" s="396">
        <v>6</v>
      </c>
      <c r="K468" s="389" t="str">
        <f>HYPERLINK("mailto:mithunraju6@gmail.com","mithunraju6@gmail.com")</f>
        <v>mithunraju6@gmail.com</v>
      </c>
      <c r="L468" s="387">
        <v>9986659645</v>
      </c>
      <c r="M468" s="282">
        <v>69</v>
      </c>
      <c r="N468" s="396"/>
      <c r="O468" s="396">
        <v>53</v>
      </c>
      <c r="P468" s="396" t="s">
        <v>8949</v>
      </c>
      <c r="Q468" s="396" t="s">
        <v>6180</v>
      </c>
      <c r="R468" s="396" t="s">
        <v>51</v>
      </c>
      <c r="S468" s="396" t="s">
        <v>51</v>
      </c>
      <c r="T468" s="396" t="s">
        <v>51</v>
      </c>
      <c r="U468" s="396">
        <v>52.83</v>
      </c>
      <c r="V468" s="396">
        <v>57.67</v>
      </c>
      <c r="W468" s="396"/>
      <c r="X468" s="396"/>
      <c r="Y468" s="396"/>
      <c r="Z468" s="288"/>
      <c r="AA468" s="288"/>
      <c r="AB468" s="288"/>
      <c r="AC468" s="396"/>
      <c r="AD468" s="396"/>
      <c r="AE468" s="396" t="s">
        <v>9038</v>
      </c>
      <c r="AF468" s="317">
        <v>35183</v>
      </c>
      <c r="AG468" s="396" t="s">
        <v>9039</v>
      </c>
      <c r="AH468" s="396" t="s">
        <v>9040</v>
      </c>
      <c r="AI468" s="288">
        <v>9449069412</v>
      </c>
      <c r="AJ468" s="289" t="s">
        <v>9041</v>
      </c>
      <c r="AK468" s="289" t="s">
        <v>3834</v>
      </c>
      <c r="AL468" s="289" t="s">
        <v>1642</v>
      </c>
      <c r="AM468" s="400"/>
      <c r="AN468" s="400"/>
      <c r="AO468" s="400"/>
    </row>
    <row r="469" spans="1:41" ht="144.75" thickBot="1">
      <c r="A469" s="282">
        <v>9</v>
      </c>
      <c r="B469" s="210" t="s">
        <v>6145</v>
      </c>
      <c r="C469" s="323" t="s">
        <v>9042</v>
      </c>
      <c r="D469" s="282" t="s">
        <v>9043</v>
      </c>
      <c r="E469" s="282"/>
      <c r="F469" s="12" t="s">
        <v>45</v>
      </c>
      <c r="G469" s="237" t="s">
        <v>6148</v>
      </c>
      <c r="H469" s="238" t="s">
        <v>6149</v>
      </c>
      <c r="I469" s="282" t="s">
        <v>7693</v>
      </c>
      <c r="J469" s="396">
        <v>6</v>
      </c>
      <c r="K469" s="389" t="str">
        <f>HYPERLINK("mailto:manisha.shaa@gmail.com","manisha.shaa@gmail.com")</f>
        <v>manisha.shaa@gmail.com</v>
      </c>
      <c r="L469" s="387">
        <v>9066866856</v>
      </c>
      <c r="M469" s="282">
        <v>80</v>
      </c>
      <c r="N469" s="396"/>
      <c r="O469" s="396">
        <v>60</v>
      </c>
      <c r="P469" s="396"/>
      <c r="Q469" s="396" t="s">
        <v>6180</v>
      </c>
      <c r="R469" s="396" t="s">
        <v>51</v>
      </c>
      <c r="S469" s="396" t="s">
        <v>51</v>
      </c>
      <c r="T469" s="396" t="s">
        <v>51</v>
      </c>
      <c r="U469" s="396">
        <v>82.5</v>
      </c>
      <c r="V469" s="396">
        <v>76.67</v>
      </c>
      <c r="W469" s="396"/>
      <c r="X469" s="396"/>
      <c r="Y469" s="396"/>
      <c r="Z469" s="288"/>
      <c r="AA469" s="288"/>
      <c r="AB469" s="288"/>
      <c r="AC469" s="396"/>
      <c r="AD469" s="396"/>
      <c r="AE469" s="396" t="s">
        <v>9044</v>
      </c>
      <c r="AF469" s="317">
        <v>34827</v>
      </c>
      <c r="AG469" s="396" t="s">
        <v>9045</v>
      </c>
      <c r="AH469" s="396" t="s">
        <v>9046</v>
      </c>
      <c r="AI469" s="288">
        <v>9880270548</v>
      </c>
      <c r="AJ469" s="289" t="s">
        <v>4592</v>
      </c>
      <c r="AK469" s="289" t="s">
        <v>3834</v>
      </c>
      <c r="AL469" s="289" t="s">
        <v>1642</v>
      </c>
      <c r="AM469" s="400"/>
      <c r="AN469" s="400"/>
      <c r="AO469" s="400"/>
    </row>
    <row r="470" spans="1:41" ht="156.75" thickBot="1">
      <c r="A470" s="282">
        <v>24</v>
      </c>
      <c r="B470" s="210" t="s">
        <v>6145</v>
      </c>
      <c r="C470" s="323" t="s">
        <v>9047</v>
      </c>
      <c r="D470" s="282" t="s">
        <v>9048</v>
      </c>
      <c r="E470" s="282"/>
      <c r="F470" s="12" t="s">
        <v>45</v>
      </c>
      <c r="G470" s="237" t="s">
        <v>6148</v>
      </c>
      <c r="H470" s="238" t="s">
        <v>6149</v>
      </c>
      <c r="I470" s="282" t="s">
        <v>7693</v>
      </c>
      <c r="J470" s="396">
        <v>6</v>
      </c>
      <c r="K470" s="389" t="str">
        <f>HYPERLINK("mailto:msjmadhu21@gmail.com","msjmadhu21@gmail.com")</f>
        <v>msjmadhu21@gmail.com</v>
      </c>
      <c r="L470" s="387">
        <v>9742671313</v>
      </c>
      <c r="M470" s="282"/>
      <c r="N470" s="396"/>
      <c r="O470" s="396">
        <v>79.5</v>
      </c>
      <c r="P470" s="396" t="s">
        <v>6151</v>
      </c>
      <c r="Q470" s="396" t="s">
        <v>6180</v>
      </c>
      <c r="R470" s="396" t="s">
        <v>51</v>
      </c>
      <c r="S470" s="396" t="s">
        <v>51</v>
      </c>
      <c r="T470" s="396" t="s">
        <v>51</v>
      </c>
      <c r="U470" s="396">
        <v>69.5</v>
      </c>
      <c r="V470" s="396">
        <v>76</v>
      </c>
      <c r="W470" s="396"/>
      <c r="X470" s="396"/>
      <c r="Y470" s="396"/>
      <c r="Z470" s="288"/>
      <c r="AA470" s="288"/>
      <c r="AB470" s="288"/>
      <c r="AC470" s="396"/>
      <c r="AD470" s="396"/>
      <c r="AE470" s="396" t="s">
        <v>9049</v>
      </c>
      <c r="AF470" s="317">
        <v>35510</v>
      </c>
      <c r="AG470" s="396" t="s">
        <v>9050</v>
      </c>
      <c r="AH470" s="396" t="s">
        <v>9051</v>
      </c>
      <c r="AI470" s="288">
        <v>9448763094</v>
      </c>
      <c r="AJ470" s="289" t="s">
        <v>5856</v>
      </c>
      <c r="AK470" s="289" t="s">
        <v>3834</v>
      </c>
      <c r="AL470" s="289" t="s">
        <v>1642</v>
      </c>
      <c r="AM470" s="400"/>
      <c r="AN470" s="400"/>
      <c r="AO470" s="400"/>
    </row>
    <row r="471" spans="1:41" ht="132.75" thickBot="1">
      <c r="A471" s="282">
        <v>37</v>
      </c>
      <c r="B471" s="210" t="s">
        <v>6145</v>
      </c>
      <c r="C471" s="323" t="s">
        <v>9052</v>
      </c>
      <c r="D471" s="282" t="s">
        <v>9053</v>
      </c>
      <c r="E471" s="282"/>
      <c r="F471" s="12" t="s">
        <v>45</v>
      </c>
      <c r="G471" s="237" t="s">
        <v>6148</v>
      </c>
      <c r="H471" s="238" t="s">
        <v>6149</v>
      </c>
      <c r="I471" s="282" t="s">
        <v>7693</v>
      </c>
      <c r="J471" s="396">
        <v>6</v>
      </c>
      <c r="K471" s="389" t="str">
        <f>HYPERLINK("mailto:krupesh202@gmail.com","krupesh202@gmail.com")</f>
        <v>krupesh202@gmail.com</v>
      </c>
      <c r="L471" s="387">
        <v>9483955139</v>
      </c>
      <c r="M471" s="282">
        <v>80</v>
      </c>
      <c r="N471" s="396"/>
      <c r="O471" s="396">
        <v>69</v>
      </c>
      <c r="P471" s="396" t="s">
        <v>6213</v>
      </c>
      <c r="Q471" s="396" t="s">
        <v>6180</v>
      </c>
      <c r="R471" s="396" t="s">
        <v>51</v>
      </c>
      <c r="S471" s="396" t="s">
        <v>51</v>
      </c>
      <c r="T471" s="396" t="s">
        <v>51</v>
      </c>
      <c r="U471" s="396">
        <v>51</v>
      </c>
      <c r="V471" s="396">
        <v>62.67</v>
      </c>
      <c r="W471" s="396"/>
      <c r="X471" s="396"/>
      <c r="Y471" s="396"/>
      <c r="Z471" s="288"/>
      <c r="AA471" s="288"/>
      <c r="AB471" s="288"/>
      <c r="AC471" s="396"/>
      <c r="AD471" s="396"/>
      <c r="AE471" s="396" t="s">
        <v>9054</v>
      </c>
      <c r="AF471" s="317">
        <v>35695</v>
      </c>
      <c r="AG471" s="396" t="s">
        <v>9055</v>
      </c>
      <c r="AH471" s="396" t="s">
        <v>9056</v>
      </c>
      <c r="AI471" s="288">
        <v>9449318036</v>
      </c>
      <c r="AJ471" s="289" t="s">
        <v>3892</v>
      </c>
      <c r="AK471" s="289" t="s">
        <v>3834</v>
      </c>
      <c r="AL471" s="289" t="s">
        <v>1642</v>
      </c>
      <c r="AM471" s="400"/>
      <c r="AN471" s="400"/>
      <c r="AO471" s="400"/>
    </row>
    <row r="472" spans="1:41" ht="228.75" thickBot="1">
      <c r="A472" s="282">
        <v>4</v>
      </c>
      <c r="B472" s="210" t="s">
        <v>6145</v>
      </c>
      <c r="C472" s="323" t="s">
        <v>9057</v>
      </c>
      <c r="D472" s="282" t="s">
        <v>9058</v>
      </c>
      <c r="E472" s="282"/>
      <c r="F472" s="12" t="s">
        <v>45</v>
      </c>
      <c r="G472" s="237" t="s">
        <v>6148</v>
      </c>
      <c r="H472" s="238" t="s">
        <v>6149</v>
      </c>
      <c r="I472" s="282" t="s">
        <v>7693</v>
      </c>
      <c r="J472" s="396">
        <v>6</v>
      </c>
      <c r="K472" s="389" t="str">
        <f>HYPERLINK("mailto:khalidsharifi722@gmail.com","khalidsharifi722@gmail.com")</f>
        <v>khalidsharifi722@gmail.com</v>
      </c>
      <c r="L472" s="387">
        <v>7204982493</v>
      </c>
      <c r="M472" s="282"/>
      <c r="N472" s="396"/>
      <c r="O472" s="396">
        <v>75</v>
      </c>
      <c r="P472" s="396" t="s">
        <v>3833</v>
      </c>
      <c r="Q472" s="289" t="s">
        <v>9033</v>
      </c>
      <c r="R472" s="396" t="s">
        <v>51</v>
      </c>
      <c r="S472" s="396" t="s">
        <v>51</v>
      </c>
      <c r="T472" s="396" t="s">
        <v>51</v>
      </c>
      <c r="U472" s="396">
        <v>59.33</v>
      </c>
      <c r="V472" s="396">
        <v>49</v>
      </c>
      <c r="W472" s="396"/>
      <c r="X472" s="396"/>
      <c r="Y472" s="396"/>
      <c r="Z472" s="288"/>
      <c r="AA472" s="288"/>
      <c r="AB472" s="288"/>
      <c r="AC472" s="396"/>
      <c r="AD472" s="396"/>
      <c r="AE472" s="396" t="s">
        <v>9034</v>
      </c>
      <c r="AF472" s="317">
        <v>34032</v>
      </c>
      <c r="AG472" s="396" t="s">
        <v>9059</v>
      </c>
      <c r="AH472" s="396" t="s">
        <v>9060</v>
      </c>
      <c r="AI472" s="288">
        <v>7204982493</v>
      </c>
      <c r="AJ472" s="289" t="s">
        <v>3912</v>
      </c>
      <c r="AK472" s="289" t="s">
        <v>3911</v>
      </c>
      <c r="AL472" s="289" t="s">
        <v>9016</v>
      </c>
      <c r="AM472" s="400"/>
      <c r="AN472" s="400"/>
      <c r="AO472" s="400"/>
    </row>
    <row r="473" spans="1:41" ht="192.75" thickBot="1">
      <c r="A473" s="282">
        <v>23</v>
      </c>
      <c r="B473" s="210" t="s">
        <v>6145</v>
      </c>
      <c r="C473" s="323" t="s">
        <v>9061</v>
      </c>
      <c r="D473" s="282" t="s">
        <v>9062</v>
      </c>
      <c r="E473" s="282"/>
      <c r="F473" s="12" t="s">
        <v>45</v>
      </c>
      <c r="G473" s="237" t="s">
        <v>6148</v>
      </c>
      <c r="H473" s="238" t="s">
        <v>6149</v>
      </c>
      <c r="I473" s="282" t="s">
        <v>7693</v>
      </c>
      <c r="J473" s="396">
        <v>6</v>
      </c>
      <c r="K473" s="389" t="str">
        <f>HYPERLINK("mailto:sai_roopesh@yahoo.com","sai_roopesh@yahoo.com")</f>
        <v>sai_roopesh@yahoo.com</v>
      </c>
      <c r="L473" s="387">
        <v>8553148895</v>
      </c>
      <c r="M473" s="282">
        <v>68</v>
      </c>
      <c r="N473" s="396"/>
      <c r="O473" s="396">
        <v>77</v>
      </c>
      <c r="P473" s="396" t="s">
        <v>6151</v>
      </c>
      <c r="Q473" s="396" t="s">
        <v>6180</v>
      </c>
      <c r="R473" s="396" t="s">
        <v>51</v>
      </c>
      <c r="S473" s="396" t="s">
        <v>51</v>
      </c>
      <c r="T473" s="396" t="s">
        <v>51</v>
      </c>
      <c r="U473" s="396">
        <v>71.67</v>
      </c>
      <c r="V473" s="396">
        <v>80.33</v>
      </c>
      <c r="W473" s="396"/>
      <c r="X473" s="396"/>
      <c r="Y473" s="396"/>
      <c r="Z473" s="288"/>
      <c r="AA473" s="288"/>
      <c r="AB473" s="288"/>
      <c r="AC473" s="396"/>
      <c r="AD473" s="396"/>
      <c r="AE473" s="396" t="s">
        <v>9063</v>
      </c>
      <c r="AF473" s="317">
        <v>35643</v>
      </c>
      <c r="AG473" s="396" t="s">
        <v>8367</v>
      </c>
      <c r="AH473" s="396" t="s">
        <v>9064</v>
      </c>
      <c r="AI473" s="288">
        <v>9845571562</v>
      </c>
      <c r="AJ473" s="289" t="s">
        <v>4712</v>
      </c>
      <c r="AK473" s="289" t="s">
        <v>3834</v>
      </c>
      <c r="AL473" s="289" t="s">
        <v>1642</v>
      </c>
      <c r="AM473" s="400"/>
      <c r="AN473" s="400"/>
      <c r="AO473" s="400"/>
    </row>
    <row r="474" spans="1:41" ht="156.75" thickBot="1">
      <c r="A474" s="282">
        <v>3</v>
      </c>
      <c r="B474" s="210" t="s">
        <v>6145</v>
      </c>
      <c r="C474" s="323" t="s">
        <v>9065</v>
      </c>
      <c r="D474" s="282" t="s">
        <v>9066</v>
      </c>
      <c r="E474" s="282"/>
      <c r="F474" s="12" t="s">
        <v>45</v>
      </c>
      <c r="G474" s="237" t="s">
        <v>6148</v>
      </c>
      <c r="H474" s="238" t="s">
        <v>6149</v>
      </c>
      <c r="I474" s="282" t="s">
        <v>7693</v>
      </c>
      <c r="J474" s="396">
        <v>6</v>
      </c>
      <c r="K474" s="389"/>
      <c r="L474" s="387">
        <v>57413715</v>
      </c>
      <c r="M474" s="282"/>
      <c r="N474" s="396"/>
      <c r="O474" s="396" t="s">
        <v>9067</v>
      </c>
      <c r="P474" s="396"/>
      <c r="Q474" s="289" t="s">
        <v>9068</v>
      </c>
      <c r="R474" s="396" t="s">
        <v>51</v>
      </c>
      <c r="S474" s="396" t="s">
        <v>51</v>
      </c>
      <c r="T474" s="396" t="s">
        <v>51</v>
      </c>
      <c r="U474" s="396">
        <v>63.5</v>
      </c>
      <c r="V474" s="396">
        <v>71</v>
      </c>
      <c r="W474" s="396"/>
      <c r="X474" s="396"/>
      <c r="Y474" s="396"/>
      <c r="Z474" s="288"/>
      <c r="AA474" s="288"/>
      <c r="AB474" s="288"/>
      <c r="AC474" s="396"/>
      <c r="AD474" s="396"/>
      <c r="AE474" s="396" t="s">
        <v>9069</v>
      </c>
      <c r="AF474" s="317">
        <v>35059</v>
      </c>
      <c r="AG474" s="396" t="s">
        <v>9070</v>
      </c>
      <c r="AH474" s="396" t="s">
        <v>9071</v>
      </c>
      <c r="AI474" s="288">
        <v>2305979454</v>
      </c>
      <c r="AJ474" s="289" t="s">
        <v>6900</v>
      </c>
      <c r="AK474" s="289" t="s">
        <v>3911</v>
      </c>
      <c r="AL474" s="289" t="s">
        <v>9072</v>
      </c>
      <c r="AM474" s="400"/>
      <c r="AN474" s="400"/>
      <c r="AO474" s="400"/>
    </row>
    <row r="475" spans="1:41" ht="96.75" thickBot="1">
      <c r="A475" s="282">
        <v>13</v>
      </c>
      <c r="B475" s="210" t="s">
        <v>6145</v>
      </c>
      <c r="C475" s="323" t="s">
        <v>9073</v>
      </c>
      <c r="D475" s="282" t="s">
        <v>9074</v>
      </c>
      <c r="E475" s="282"/>
      <c r="F475" s="12" t="s">
        <v>45</v>
      </c>
      <c r="G475" s="237" t="s">
        <v>6148</v>
      </c>
      <c r="H475" s="238" t="s">
        <v>6149</v>
      </c>
      <c r="I475" s="282" t="s">
        <v>7693</v>
      </c>
      <c r="J475" s="396">
        <v>6</v>
      </c>
      <c r="K475" s="389" t="str">
        <f>HYPERLINK("mailto:harsimran501@gmail.com","harsimran501@gmail.com")</f>
        <v>harsimran501@gmail.com</v>
      </c>
      <c r="L475" s="387">
        <v>8971566967</v>
      </c>
      <c r="M475" s="282"/>
      <c r="N475" s="396"/>
      <c r="O475" s="396"/>
      <c r="P475" s="396" t="s">
        <v>6151</v>
      </c>
      <c r="Q475" s="396" t="s">
        <v>50</v>
      </c>
      <c r="R475" s="396" t="s">
        <v>51</v>
      </c>
      <c r="S475" s="396" t="s">
        <v>51</v>
      </c>
      <c r="T475" s="396" t="s">
        <v>51</v>
      </c>
      <c r="U475" s="396">
        <v>50.5</v>
      </c>
      <c r="V475" s="396">
        <v>53.33</v>
      </c>
      <c r="W475" s="396"/>
      <c r="X475" s="396"/>
      <c r="Y475" s="396"/>
      <c r="Z475" s="288"/>
      <c r="AA475" s="288"/>
      <c r="AB475" s="288"/>
      <c r="AC475" s="396"/>
      <c r="AD475" s="396"/>
      <c r="AE475" s="396" t="s">
        <v>9075</v>
      </c>
      <c r="AF475" s="317">
        <v>35541</v>
      </c>
      <c r="AG475" s="396" t="s">
        <v>9076</v>
      </c>
      <c r="AH475" s="396" t="s">
        <v>9077</v>
      </c>
      <c r="AI475" s="288">
        <v>9747873248</v>
      </c>
      <c r="AJ475" s="289" t="s">
        <v>9078</v>
      </c>
      <c r="AK475" s="289" t="s">
        <v>9079</v>
      </c>
      <c r="AL475" s="289" t="s">
        <v>1642</v>
      </c>
      <c r="AM475" s="400"/>
      <c r="AN475" s="400"/>
      <c r="AO475" s="400"/>
    </row>
    <row r="476" spans="1:41" ht="228.75" thickBot="1">
      <c r="A476" s="282">
        <v>2</v>
      </c>
      <c r="B476" s="210" t="s">
        <v>6145</v>
      </c>
      <c r="C476" s="323" t="s">
        <v>9080</v>
      </c>
      <c r="D476" s="282" t="s">
        <v>9081</v>
      </c>
      <c r="E476" s="282"/>
      <c r="F476" s="12" t="s">
        <v>45</v>
      </c>
      <c r="G476" s="237" t="s">
        <v>6148</v>
      </c>
      <c r="H476" s="238" t="s">
        <v>6149</v>
      </c>
      <c r="I476" s="282" t="s">
        <v>7693</v>
      </c>
      <c r="J476" s="396">
        <v>6</v>
      </c>
      <c r="K476" s="389" t="str">
        <f>HYPERLINK("mailto:enayatullah.hamdard@yahoo.com","enayatullah.hamdard@yahoo.com")</f>
        <v>enayatullah.hamdard@yahoo.com</v>
      </c>
      <c r="L476" s="387">
        <v>8147096638</v>
      </c>
      <c r="M476" s="282"/>
      <c r="N476" s="396"/>
      <c r="O476" s="396"/>
      <c r="P476" s="396" t="s">
        <v>3833</v>
      </c>
      <c r="Q476" s="289" t="s">
        <v>9033</v>
      </c>
      <c r="R476" s="396" t="s">
        <v>51</v>
      </c>
      <c r="S476" s="396" t="s">
        <v>51</v>
      </c>
      <c r="T476" s="396" t="s">
        <v>51</v>
      </c>
      <c r="U476" s="396">
        <v>36.17</v>
      </c>
      <c r="V476" s="396">
        <v>40</v>
      </c>
      <c r="W476" s="396"/>
      <c r="X476" s="396"/>
      <c r="Y476" s="396"/>
      <c r="Z476" s="288"/>
      <c r="AA476" s="288"/>
      <c r="AB476" s="288"/>
      <c r="AC476" s="396"/>
      <c r="AD476" s="396"/>
      <c r="AE476" s="396" t="s">
        <v>9034</v>
      </c>
      <c r="AF476" s="317">
        <v>34462</v>
      </c>
      <c r="AG476" s="396" t="s">
        <v>9082</v>
      </c>
      <c r="AH476" s="396" t="s">
        <v>9083</v>
      </c>
      <c r="AI476" s="288">
        <v>8147096638</v>
      </c>
      <c r="AJ476" s="396" t="s">
        <v>6595</v>
      </c>
      <c r="AK476" s="288"/>
      <c r="AL476" s="289" t="s">
        <v>9016</v>
      </c>
      <c r="AM476" s="400"/>
      <c r="AN476" s="400"/>
      <c r="AO476" s="400"/>
    </row>
    <row r="477" spans="1:41" ht="144.75" thickBot="1">
      <c r="A477" s="282">
        <v>36</v>
      </c>
      <c r="B477" s="210" t="s">
        <v>6145</v>
      </c>
      <c r="C477" s="323" t="s">
        <v>9084</v>
      </c>
      <c r="D477" s="282" t="s">
        <v>9085</v>
      </c>
      <c r="E477" s="282"/>
      <c r="F477" s="12" t="s">
        <v>45</v>
      </c>
      <c r="G477" s="237" t="s">
        <v>6148</v>
      </c>
      <c r="H477" s="238" t="s">
        <v>6149</v>
      </c>
      <c r="I477" s="282" t="s">
        <v>7693</v>
      </c>
      <c r="J477" s="396">
        <v>6</v>
      </c>
      <c r="K477" s="389" t="str">
        <f>HYPERLINK("mailto:d.himesh111@gmail.com","d.himesh111@gmail.com")</f>
        <v>d.himesh111@gmail.com</v>
      </c>
      <c r="L477" s="387">
        <v>7095222795</v>
      </c>
      <c r="M477" s="282">
        <v>81</v>
      </c>
      <c r="N477" s="396"/>
      <c r="O477" s="396">
        <v>75</v>
      </c>
      <c r="P477" s="396" t="s">
        <v>6151</v>
      </c>
      <c r="Q477" s="289" t="s">
        <v>3828</v>
      </c>
      <c r="R477" s="396" t="s">
        <v>51</v>
      </c>
      <c r="S477" s="396" t="s">
        <v>51</v>
      </c>
      <c r="T477" s="396" t="s">
        <v>51</v>
      </c>
      <c r="U477" s="396">
        <v>69.5</v>
      </c>
      <c r="V477" s="396">
        <v>77.83</v>
      </c>
      <c r="W477" s="396"/>
      <c r="X477" s="396"/>
      <c r="Y477" s="396"/>
      <c r="Z477" s="288"/>
      <c r="AA477" s="288"/>
      <c r="AB477" s="288"/>
      <c r="AC477" s="396"/>
      <c r="AD477" s="396"/>
      <c r="AE477" s="396" t="s">
        <v>9086</v>
      </c>
      <c r="AF477" s="317">
        <v>35890</v>
      </c>
      <c r="AG477" s="396" t="s">
        <v>9087</v>
      </c>
      <c r="AH477" s="396" t="s">
        <v>9088</v>
      </c>
      <c r="AI477" s="288">
        <v>9347047063</v>
      </c>
      <c r="AJ477" s="289" t="s">
        <v>9089</v>
      </c>
      <c r="AK477" s="289" t="s">
        <v>3834</v>
      </c>
      <c r="AL477" s="289" t="s">
        <v>1642</v>
      </c>
      <c r="AM477" s="400"/>
      <c r="AN477" s="400"/>
      <c r="AO477" s="400"/>
    </row>
    <row r="478" spans="1:41" ht="132.75" thickBot="1">
      <c r="A478" s="282">
        <v>12</v>
      </c>
      <c r="B478" s="210" t="s">
        <v>6145</v>
      </c>
      <c r="C478" s="323" t="s">
        <v>9090</v>
      </c>
      <c r="D478" s="282" t="s">
        <v>9091</v>
      </c>
      <c r="E478" s="282"/>
      <c r="F478" s="12" t="s">
        <v>45</v>
      </c>
      <c r="G478" s="237" t="s">
        <v>6148</v>
      </c>
      <c r="H478" s="238" t="s">
        <v>6149</v>
      </c>
      <c r="I478" s="282" t="s">
        <v>7693</v>
      </c>
      <c r="J478" s="396">
        <v>6</v>
      </c>
      <c r="K478" s="389" t="str">
        <f>HYPERLINK("mailto:Jay-bohara678@yahoo.com","Jay-bohara678@yahoo.com")</f>
        <v>Jay-bohara678@yahoo.com</v>
      </c>
      <c r="L478" s="387">
        <v>9595215500</v>
      </c>
      <c r="M478" s="282"/>
      <c r="N478" s="396"/>
      <c r="O478" s="396"/>
      <c r="P478" s="396"/>
      <c r="Q478" s="289" t="s">
        <v>9092</v>
      </c>
      <c r="R478" s="396" t="s">
        <v>51</v>
      </c>
      <c r="S478" s="396" t="s">
        <v>51</v>
      </c>
      <c r="T478" s="396" t="s">
        <v>51</v>
      </c>
      <c r="U478" s="396">
        <v>37.5</v>
      </c>
      <c r="V478" s="396">
        <v>48</v>
      </c>
      <c r="W478" s="396"/>
      <c r="X478" s="396"/>
      <c r="Y478" s="396"/>
      <c r="Z478" s="288"/>
      <c r="AA478" s="288"/>
      <c r="AB478" s="288"/>
      <c r="AC478" s="396"/>
      <c r="AD478" s="396"/>
      <c r="AE478" s="420" t="s">
        <v>9093</v>
      </c>
      <c r="AF478" s="317">
        <v>35604</v>
      </c>
      <c r="AG478" s="396" t="s">
        <v>9094</v>
      </c>
      <c r="AH478" s="396" t="s">
        <v>9095</v>
      </c>
      <c r="AI478" s="288">
        <v>9595215500</v>
      </c>
      <c r="AJ478" s="289" t="s">
        <v>4009</v>
      </c>
      <c r="AK478" s="289" t="s">
        <v>4009</v>
      </c>
      <c r="AL478" s="289" t="s">
        <v>1642</v>
      </c>
      <c r="AM478" s="400"/>
      <c r="AN478" s="400"/>
      <c r="AO478" s="400"/>
    </row>
    <row r="479" spans="1:41" ht="120.75" thickBot="1">
      <c r="A479" s="282">
        <v>11</v>
      </c>
      <c r="B479" s="210" t="s">
        <v>6145</v>
      </c>
      <c r="C479" s="323" t="s">
        <v>9096</v>
      </c>
      <c r="D479" s="282" t="s">
        <v>9097</v>
      </c>
      <c r="E479" s="282"/>
      <c r="F479" s="12" t="s">
        <v>45</v>
      </c>
      <c r="G479" s="237" t="s">
        <v>6148</v>
      </c>
      <c r="H479" s="238" t="s">
        <v>6149</v>
      </c>
      <c r="I479" s="282" t="s">
        <v>7693</v>
      </c>
      <c r="J479" s="396">
        <v>6</v>
      </c>
      <c r="K479" s="389" t="str">
        <f>HYPERLINK("mailto:dhanushbabu44@gmail.com","dhanushbabu44@gmail.com")</f>
        <v>dhanushbabu44@gmail.com</v>
      </c>
      <c r="L479" s="387">
        <v>9805922277</v>
      </c>
      <c r="M479" s="282">
        <v>74</v>
      </c>
      <c r="N479" s="396"/>
      <c r="O479" s="396">
        <v>94</v>
      </c>
      <c r="P479" s="396" t="s">
        <v>6213</v>
      </c>
      <c r="Q479" s="289" t="s">
        <v>5364</v>
      </c>
      <c r="R479" s="396" t="s">
        <v>51</v>
      </c>
      <c r="S479" s="396" t="s">
        <v>51</v>
      </c>
      <c r="T479" s="396" t="s">
        <v>51</v>
      </c>
      <c r="U479" s="396">
        <v>64.17</v>
      </c>
      <c r="V479" s="396">
        <v>67.17</v>
      </c>
      <c r="W479" s="396"/>
      <c r="X479" s="396"/>
      <c r="Y479" s="396"/>
      <c r="Z479" s="288"/>
      <c r="AA479" s="288"/>
      <c r="AB479" s="288"/>
      <c r="AC479" s="396"/>
      <c r="AD479" s="396"/>
      <c r="AE479" s="420" t="s">
        <v>9098</v>
      </c>
      <c r="AF479" s="317">
        <v>35348</v>
      </c>
      <c r="AG479" s="396" t="s">
        <v>9099</v>
      </c>
      <c r="AH479" s="396" t="s">
        <v>9100</v>
      </c>
      <c r="AI479" s="288">
        <v>9816316328</v>
      </c>
      <c r="AJ479" s="289" t="s">
        <v>9101</v>
      </c>
      <c r="AK479" s="289" t="s">
        <v>3834</v>
      </c>
      <c r="AL479" s="289" t="s">
        <v>1642</v>
      </c>
      <c r="AM479" s="400"/>
      <c r="AN479" s="400"/>
      <c r="AO479" s="400"/>
    </row>
    <row r="480" spans="1:41" ht="144.75" thickBot="1">
      <c r="A480" s="282">
        <v>35</v>
      </c>
      <c r="B480" s="210" t="s">
        <v>6145</v>
      </c>
      <c r="C480" s="323" t="s">
        <v>9102</v>
      </c>
      <c r="D480" s="282" t="s">
        <v>9103</v>
      </c>
      <c r="E480" s="282"/>
      <c r="F480" s="12" t="s">
        <v>45</v>
      </c>
      <c r="G480" s="237" t="s">
        <v>6148</v>
      </c>
      <c r="H480" s="238" t="s">
        <v>6149</v>
      </c>
      <c r="I480" s="282" t="s">
        <v>7693</v>
      </c>
      <c r="J480" s="396">
        <v>6</v>
      </c>
      <c r="K480" s="389" t="str">
        <f>HYPERLINK("mailto:amith.v.97@gmail.com","amith.v.97@gmail.com")</f>
        <v>amith.v.97@gmail.com</v>
      </c>
      <c r="L480" s="387">
        <v>9972318296</v>
      </c>
      <c r="M480" s="282">
        <v>6.8</v>
      </c>
      <c r="N480" s="396"/>
      <c r="O480" s="396">
        <v>60</v>
      </c>
      <c r="P480" s="396" t="s">
        <v>9104</v>
      </c>
      <c r="Q480" s="396" t="s">
        <v>6180</v>
      </c>
      <c r="R480" s="396" t="s">
        <v>51</v>
      </c>
      <c r="S480" s="396" t="s">
        <v>51</v>
      </c>
      <c r="T480" s="396" t="s">
        <v>51</v>
      </c>
      <c r="U480" s="396">
        <v>48.83</v>
      </c>
      <c r="V480" s="396">
        <v>58.67</v>
      </c>
      <c r="W480" s="396"/>
      <c r="X480" s="396"/>
      <c r="Y480" s="396"/>
      <c r="Z480" s="288"/>
      <c r="AA480" s="288"/>
      <c r="AB480" s="288"/>
      <c r="AC480" s="396"/>
      <c r="AD480" s="396"/>
      <c r="AE480" s="420" t="s">
        <v>9105</v>
      </c>
      <c r="AF480" s="317">
        <v>35703</v>
      </c>
      <c r="AG480" s="396" t="s">
        <v>9106</v>
      </c>
      <c r="AH480" s="396" t="s">
        <v>9107</v>
      </c>
      <c r="AI480" s="288">
        <v>9972318296</v>
      </c>
      <c r="AJ480" s="289" t="s">
        <v>3939</v>
      </c>
      <c r="AK480" s="289" t="s">
        <v>3834</v>
      </c>
      <c r="AL480" s="289" t="s">
        <v>1642</v>
      </c>
      <c r="AM480" s="400"/>
      <c r="AN480" s="400"/>
      <c r="AO480" s="400"/>
    </row>
    <row r="481" spans="1:41" ht="228.75" thickBot="1">
      <c r="A481" s="282">
        <v>1</v>
      </c>
      <c r="B481" s="210" t="s">
        <v>6145</v>
      </c>
      <c r="C481" s="323" t="s">
        <v>9108</v>
      </c>
      <c r="D481" s="282" t="s">
        <v>9109</v>
      </c>
      <c r="E481" s="282"/>
      <c r="F481" s="12" t="s">
        <v>45</v>
      </c>
      <c r="G481" s="237" t="s">
        <v>6148</v>
      </c>
      <c r="H481" s="238" t="s">
        <v>6149</v>
      </c>
      <c r="I481" s="282" t="s">
        <v>7693</v>
      </c>
      <c r="J481" s="396">
        <v>6</v>
      </c>
      <c r="K481" s="389" t="str">
        <f>HYPERLINK("mailto:alifard.ivwasiq@gmail.com","alifard.ivwasiq@gmail.com")</f>
        <v>alifard.ivwasiq@gmail.com</v>
      </c>
      <c r="L481" s="387">
        <v>9900165428</v>
      </c>
      <c r="M481" s="282"/>
      <c r="N481" s="396"/>
      <c r="O481" s="396">
        <v>86</v>
      </c>
      <c r="P481" s="396" t="s">
        <v>6213</v>
      </c>
      <c r="Q481" s="289" t="s">
        <v>9033</v>
      </c>
      <c r="R481" s="396" t="s">
        <v>51</v>
      </c>
      <c r="S481" s="396" t="s">
        <v>51</v>
      </c>
      <c r="T481" s="396" t="s">
        <v>51</v>
      </c>
      <c r="U481" s="396">
        <v>59.33</v>
      </c>
      <c r="V481" s="396">
        <v>71.67</v>
      </c>
      <c r="W481" s="396"/>
      <c r="X481" s="396"/>
      <c r="Y481" s="396"/>
      <c r="Z481" s="288"/>
      <c r="AA481" s="288"/>
      <c r="AB481" s="288"/>
      <c r="AC481" s="396"/>
      <c r="AD481" s="396"/>
      <c r="AE481" s="420" t="s">
        <v>9034</v>
      </c>
      <c r="AF481" s="317">
        <v>34763</v>
      </c>
      <c r="AG481" s="396" t="s">
        <v>9110</v>
      </c>
      <c r="AH481" s="396" t="s">
        <v>9111</v>
      </c>
      <c r="AI481" s="288">
        <v>9900165428</v>
      </c>
      <c r="AJ481" s="289" t="s">
        <v>3912</v>
      </c>
      <c r="AK481" s="289" t="s">
        <v>3911</v>
      </c>
      <c r="AL481" s="289" t="s">
        <v>9016</v>
      </c>
      <c r="AM481" s="400"/>
      <c r="AN481" s="400"/>
      <c r="AO481" s="400"/>
    </row>
    <row r="482" spans="1:41" ht="120.75" thickBot="1">
      <c r="A482" s="282">
        <v>10</v>
      </c>
      <c r="B482" s="210" t="s">
        <v>6145</v>
      </c>
      <c r="C482" s="323" t="s">
        <v>9112</v>
      </c>
      <c r="D482" s="282" t="s">
        <v>9113</v>
      </c>
      <c r="E482" s="282"/>
      <c r="F482" s="12" t="s">
        <v>45</v>
      </c>
      <c r="G482" s="237" t="s">
        <v>6148</v>
      </c>
      <c r="H482" s="238" t="s">
        <v>6149</v>
      </c>
      <c r="I482" s="282" t="s">
        <v>7693</v>
      </c>
      <c r="J482" s="396">
        <v>6</v>
      </c>
      <c r="K482" s="389" t="str">
        <f>HYPERLINK("mailto:aditya.raivhura04@gmail.com","aditya.raivhura04@gmail.com")</f>
        <v>aditya.raivhura04@gmail.com</v>
      </c>
      <c r="L482" s="387">
        <v>8878897587</v>
      </c>
      <c r="M482" s="282"/>
      <c r="N482" s="396"/>
      <c r="O482" s="396">
        <v>72</v>
      </c>
      <c r="P482" s="396" t="s">
        <v>6151</v>
      </c>
      <c r="Q482" s="289" t="s">
        <v>3828</v>
      </c>
      <c r="R482" s="396" t="s">
        <v>51</v>
      </c>
      <c r="S482" s="396" t="s">
        <v>51</v>
      </c>
      <c r="T482" s="396" t="s">
        <v>51</v>
      </c>
      <c r="U482" s="396">
        <v>67.33</v>
      </c>
      <c r="V482" s="396">
        <v>74.5</v>
      </c>
      <c r="W482" s="396"/>
      <c r="X482" s="396"/>
      <c r="Y482" s="396"/>
      <c r="Z482" s="288"/>
      <c r="AA482" s="288"/>
      <c r="AB482" s="288"/>
      <c r="AC482" s="396"/>
      <c r="AD482" s="396"/>
      <c r="AE482" s="420" t="s">
        <v>9114</v>
      </c>
      <c r="AF482" s="317">
        <v>35965</v>
      </c>
      <c r="AG482" s="396" t="s">
        <v>9115</v>
      </c>
      <c r="AH482" s="396" t="s">
        <v>9116</v>
      </c>
      <c r="AI482" s="288">
        <v>9098184437</v>
      </c>
      <c r="AJ482" s="289" t="s">
        <v>3834</v>
      </c>
      <c r="AK482" s="289" t="s">
        <v>3834</v>
      </c>
      <c r="AL482" s="289" t="s">
        <v>1642</v>
      </c>
      <c r="AM482" s="400"/>
      <c r="AN482" s="400"/>
      <c r="AO482" s="400"/>
    </row>
    <row r="483" spans="1:41" ht="132.75" thickBot="1">
      <c r="A483" s="282">
        <v>22</v>
      </c>
      <c r="B483" s="210" t="s">
        <v>6145</v>
      </c>
      <c r="C483" s="323" t="s">
        <v>9117</v>
      </c>
      <c r="D483" s="282" t="s">
        <v>9118</v>
      </c>
      <c r="E483" s="282"/>
      <c r="F483" s="12" t="s">
        <v>45</v>
      </c>
      <c r="G483" s="237" t="s">
        <v>6148</v>
      </c>
      <c r="H483" s="238" t="s">
        <v>6149</v>
      </c>
      <c r="I483" s="282" t="s">
        <v>7693</v>
      </c>
      <c r="J483" s="396">
        <v>6</v>
      </c>
      <c r="K483" s="389" t="str">
        <f>HYPERLINK("mailto:abusuhail999@gmail.com","abusuhail999@gmail.com")</f>
        <v>abusuhail999@gmail.com</v>
      </c>
      <c r="L483" s="387"/>
      <c r="M483" s="282"/>
      <c r="N483" s="396"/>
      <c r="O483" s="396">
        <v>54</v>
      </c>
      <c r="P483" s="396" t="s">
        <v>8931</v>
      </c>
      <c r="Q483" s="396" t="s">
        <v>6180</v>
      </c>
      <c r="R483" s="396" t="s">
        <v>51</v>
      </c>
      <c r="S483" s="396" t="s">
        <v>51</v>
      </c>
      <c r="T483" s="396" t="s">
        <v>51</v>
      </c>
      <c r="U483" s="396">
        <v>57.83</v>
      </c>
      <c r="V483" s="396">
        <v>52.5</v>
      </c>
      <c r="W483" s="396"/>
      <c r="X483" s="396"/>
      <c r="Y483" s="396"/>
      <c r="Z483" s="288"/>
      <c r="AA483" s="288"/>
      <c r="AB483" s="288"/>
      <c r="AC483" s="396"/>
      <c r="AD483" s="396"/>
      <c r="AE483" s="420" t="s">
        <v>9119</v>
      </c>
      <c r="AF483" s="317">
        <v>35007</v>
      </c>
      <c r="AG483" s="396" t="s">
        <v>9120</v>
      </c>
      <c r="AH483" s="396" t="s">
        <v>9121</v>
      </c>
      <c r="AI483" s="288">
        <v>8970480081</v>
      </c>
      <c r="AJ483" s="289" t="s">
        <v>4030</v>
      </c>
      <c r="AK483" s="289" t="s">
        <v>3911</v>
      </c>
      <c r="AL483" s="289" t="s">
        <v>1642</v>
      </c>
      <c r="AM483" s="400"/>
      <c r="AN483" s="400"/>
      <c r="AO483" s="400"/>
    </row>
    <row r="484" spans="1:41" ht="180.75" thickBot="1">
      <c r="A484" s="282">
        <v>34</v>
      </c>
      <c r="B484" s="210" t="s">
        <v>6145</v>
      </c>
      <c r="C484" s="323" t="s">
        <v>9122</v>
      </c>
      <c r="D484" s="282" t="s">
        <v>9123</v>
      </c>
      <c r="E484" s="282"/>
      <c r="F484" s="12" t="s">
        <v>45</v>
      </c>
      <c r="G484" s="237" t="s">
        <v>6148</v>
      </c>
      <c r="H484" s="238" t="s">
        <v>6149</v>
      </c>
      <c r="I484" s="282" t="s">
        <v>7693</v>
      </c>
      <c r="J484" s="396">
        <v>6</v>
      </c>
      <c r="K484" s="389" t="str">
        <f>HYPERLINK("mailto:ABHISANTO20@GMAIL.COM","ABHISANTO20@GMAIL.COM")</f>
        <v>ABHISANTO20@GMAIL.COM</v>
      </c>
      <c r="L484" s="387">
        <v>8867670038</v>
      </c>
      <c r="M484" s="282">
        <v>70</v>
      </c>
      <c r="N484" s="396"/>
      <c r="O484" s="396">
        <v>83</v>
      </c>
      <c r="P484" s="396"/>
      <c r="Q484" s="396" t="s">
        <v>6180</v>
      </c>
      <c r="R484" s="396" t="s">
        <v>51</v>
      </c>
      <c r="S484" s="396" t="s">
        <v>51</v>
      </c>
      <c r="T484" s="396" t="s">
        <v>51</v>
      </c>
      <c r="U484" s="396">
        <v>45.33</v>
      </c>
      <c r="V484" s="396">
        <v>54.33</v>
      </c>
      <c r="W484" s="396"/>
      <c r="X484" s="396"/>
      <c r="Y484" s="396"/>
      <c r="Z484" s="288"/>
      <c r="AA484" s="288"/>
      <c r="AB484" s="288"/>
      <c r="AC484" s="396"/>
      <c r="AD484" s="396"/>
      <c r="AE484" s="396" t="s">
        <v>9124</v>
      </c>
      <c r="AF484" s="317">
        <v>35826</v>
      </c>
      <c r="AG484" s="396" t="s">
        <v>9125</v>
      </c>
      <c r="AH484" s="396" t="s">
        <v>9126</v>
      </c>
      <c r="AI484" s="288">
        <v>7760100553</v>
      </c>
      <c r="AJ484" s="289" t="s">
        <v>6900</v>
      </c>
      <c r="AK484" s="289" t="s">
        <v>3834</v>
      </c>
      <c r="AL484" s="289" t="s">
        <v>1642</v>
      </c>
      <c r="AM484" s="400"/>
      <c r="AN484" s="400"/>
      <c r="AO484" s="400"/>
    </row>
    <row r="485" spans="1:41" ht="144.75" thickBot="1">
      <c r="A485" s="282">
        <v>6</v>
      </c>
      <c r="B485" s="210" t="s">
        <v>6145</v>
      </c>
      <c r="C485" s="323" t="s">
        <v>9127</v>
      </c>
      <c r="D485" s="282" t="s">
        <v>9128</v>
      </c>
      <c r="E485" s="282"/>
      <c r="F485" s="12" t="s">
        <v>1633</v>
      </c>
      <c r="G485" s="237" t="s">
        <v>7251</v>
      </c>
      <c r="H485" s="238" t="s">
        <v>7252</v>
      </c>
      <c r="I485" s="282" t="s">
        <v>7693</v>
      </c>
      <c r="J485" s="396">
        <v>6</v>
      </c>
      <c r="K485" s="389" t="str">
        <f>HYPERLINK("mailto:princesufiyan77@gmail.com","princesufiyan77@gmail.com")</f>
        <v>princesufiyan77@gmail.com</v>
      </c>
      <c r="L485" s="387">
        <v>9663512431</v>
      </c>
      <c r="M485" s="282">
        <v>77</v>
      </c>
      <c r="N485" s="396"/>
      <c r="O485" s="396">
        <v>56</v>
      </c>
      <c r="P485" s="396" t="s">
        <v>6151</v>
      </c>
      <c r="Q485" s="289" t="s">
        <v>6180</v>
      </c>
      <c r="R485" s="396" t="s">
        <v>51</v>
      </c>
      <c r="S485" s="396" t="s">
        <v>51</v>
      </c>
      <c r="T485" s="396" t="s">
        <v>51</v>
      </c>
      <c r="U485" s="396">
        <v>80</v>
      </c>
      <c r="V485" s="396"/>
      <c r="W485" s="396"/>
      <c r="X485" s="396"/>
      <c r="Y485" s="396"/>
      <c r="Z485" s="288"/>
      <c r="AA485" s="288"/>
      <c r="AB485" s="288"/>
      <c r="AC485" s="396"/>
      <c r="AD485" s="396"/>
      <c r="AE485" s="396" t="s">
        <v>9129</v>
      </c>
      <c r="AF485" s="317">
        <v>35916</v>
      </c>
      <c r="AG485" s="396" t="s">
        <v>9130</v>
      </c>
      <c r="AH485" s="396" t="s">
        <v>9131</v>
      </c>
      <c r="AI485" s="288">
        <v>9448312843</v>
      </c>
      <c r="AJ485" s="289" t="s">
        <v>4030</v>
      </c>
      <c r="AK485" s="289" t="s">
        <v>3912</v>
      </c>
      <c r="AL485" s="289" t="s">
        <v>1642</v>
      </c>
      <c r="AM485" s="400"/>
      <c r="AN485" s="400"/>
      <c r="AO485" s="400"/>
    </row>
    <row r="486" spans="1:41" ht="120.75" thickBot="1">
      <c r="A486" s="282">
        <v>5</v>
      </c>
      <c r="B486" s="210" t="s">
        <v>6145</v>
      </c>
      <c r="C486" s="323" t="s">
        <v>9132</v>
      </c>
      <c r="D486" s="282" t="s">
        <v>9133</v>
      </c>
      <c r="E486" s="282"/>
      <c r="F486" s="12" t="s">
        <v>1633</v>
      </c>
      <c r="G486" s="237" t="s">
        <v>7251</v>
      </c>
      <c r="H486" s="238" t="s">
        <v>7252</v>
      </c>
      <c r="I486" s="282" t="s">
        <v>7693</v>
      </c>
      <c r="J486" s="396">
        <v>6</v>
      </c>
      <c r="K486" s="389" t="str">
        <f>HYPERLINK("mailto:SAILESHKUMAR7333@GMAIL.COM","SAILESHKUMAR7333@GMAIL.COM")</f>
        <v>SAILESHKUMAR7333@GMAIL.COM</v>
      </c>
      <c r="L486" s="387">
        <v>8762640427</v>
      </c>
      <c r="M486" s="282" t="s">
        <v>8948</v>
      </c>
      <c r="N486" s="421"/>
      <c r="O486" s="421">
        <v>70</v>
      </c>
      <c r="P486" s="396" t="s">
        <v>6151</v>
      </c>
      <c r="Q486" s="396" t="s">
        <v>50</v>
      </c>
      <c r="R486" s="421" t="s">
        <v>51</v>
      </c>
      <c r="S486" s="421" t="s">
        <v>51</v>
      </c>
      <c r="T486" s="421" t="s">
        <v>51</v>
      </c>
      <c r="U486" s="421">
        <v>81</v>
      </c>
      <c r="V486" s="421"/>
      <c r="W486" s="421"/>
      <c r="X486" s="421"/>
      <c r="Y486" s="421"/>
      <c r="Z486" s="422"/>
      <c r="AA486" s="422"/>
      <c r="AB486" s="422"/>
      <c r="AC486" s="421"/>
      <c r="AD486" s="421"/>
      <c r="AE486" s="421" t="s">
        <v>9134</v>
      </c>
      <c r="AF486" s="317">
        <v>35422</v>
      </c>
      <c r="AG486" s="421" t="s">
        <v>9135</v>
      </c>
      <c r="AH486" s="421" t="s">
        <v>9136</v>
      </c>
      <c r="AI486" s="422">
        <v>8147451373</v>
      </c>
      <c r="AJ486" s="423" t="s">
        <v>3833</v>
      </c>
      <c r="AK486" s="423" t="s">
        <v>3834</v>
      </c>
      <c r="AL486" s="423" t="s">
        <v>1642</v>
      </c>
      <c r="AM486" s="424"/>
      <c r="AN486" s="424"/>
      <c r="AO486" s="425"/>
    </row>
    <row r="487" spans="1:41" ht="100.5" thickBot="1">
      <c r="A487" s="282">
        <v>4</v>
      </c>
      <c r="B487" s="210" t="s">
        <v>6145</v>
      </c>
      <c r="C487" s="323" t="s">
        <v>9137</v>
      </c>
      <c r="D487" s="282" t="s">
        <v>9138</v>
      </c>
      <c r="E487" s="282"/>
      <c r="F487" s="12" t="s">
        <v>1633</v>
      </c>
      <c r="G487" s="237" t="s">
        <v>7251</v>
      </c>
      <c r="H487" s="238" t="s">
        <v>7252</v>
      </c>
      <c r="I487" s="282" t="s">
        <v>7693</v>
      </c>
      <c r="J487" s="396">
        <v>6</v>
      </c>
      <c r="K487" s="389" t="str">
        <f>HYPERLINK("mailto:RITURAJBROOK96@GMAIL.COM","RITURAJBROOK96@GMAIL.COM")</f>
        <v>RITURAJBROOK96@GMAIL.COM</v>
      </c>
      <c r="L487" s="387">
        <v>8974434242</v>
      </c>
      <c r="M487" s="282">
        <v>60</v>
      </c>
      <c r="N487" s="421"/>
      <c r="O487" s="421">
        <v>60</v>
      </c>
      <c r="P487" s="396"/>
      <c r="Q487" s="396" t="s">
        <v>50</v>
      </c>
      <c r="R487" s="421" t="s">
        <v>51</v>
      </c>
      <c r="S487" s="421" t="s">
        <v>51</v>
      </c>
      <c r="T487" s="421" t="s">
        <v>51</v>
      </c>
      <c r="U487" s="421">
        <v>82</v>
      </c>
      <c r="V487" s="421"/>
      <c r="W487" s="421"/>
      <c r="X487" s="421"/>
      <c r="Y487" s="421"/>
      <c r="Z487" s="422"/>
      <c r="AA487" s="422"/>
      <c r="AB487" s="422"/>
      <c r="AC487" s="421"/>
      <c r="AD487" s="421"/>
      <c r="AE487" s="421" t="s">
        <v>9139</v>
      </c>
      <c r="AF487" s="317">
        <v>35379</v>
      </c>
      <c r="AG487" s="421" t="s">
        <v>9140</v>
      </c>
      <c r="AH487" s="421" t="s">
        <v>9141</v>
      </c>
      <c r="AI487" s="422">
        <v>8415896206</v>
      </c>
      <c r="AJ487" s="423" t="s">
        <v>1682</v>
      </c>
      <c r="AK487" s="423" t="s">
        <v>3834</v>
      </c>
      <c r="AL487" s="423" t="s">
        <v>1642</v>
      </c>
      <c r="AM487" s="424"/>
      <c r="AN487" s="424"/>
      <c r="AO487" s="425"/>
    </row>
    <row r="488" spans="1:41" ht="120.75" thickBot="1">
      <c r="A488" s="347">
        <v>3</v>
      </c>
      <c r="B488" s="210" t="s">
        <v>6145</v>
      </c>
      <c r="C488" s="415" t="s">
        <v>9142</v>
      </c>
      <c r="D488" s="327" t="s">
        <v>9143</v>
      </c>
      <c r="E488" s="327"/>
      <c r="F488" s="12" t="s">
        <v>1633</v>
      </c>
      <c r="G488" s="237" t="s">
        <v>7251</v>
      </c>
      <c r="H488" s="238" t="s">
        <v>7252</v>
      </c>
      <c r="I488" s="403" t="s">
        <v>7693</v>
      </c>
      <c r="J488" s="404">
        <v>6</v>
      </c>
      <c r="K488" s="414" t="str">
        <f>HYPERLINK("mailto:VAIBHAVBUTTON@GMAIL.COM","VAIBHAVBUTTON@GMAIL.COM")</f>
        <v>VAIBHAVBUTTON@GMAIL.COM</v>
      </c>
      <c r="L488" s="412">
        <v>9611850806</v>
      </c>
      <c r="M488" s="282">
        <v>50</v>
      </c>
      <c r="N488" s="404"/>
      <c r="O488" s="404">
        <v>63.8</v>
      </c>
      <c r="P488" s="396"/>
      <c r="Q488" s="289" t="s">
        <v>9144</v>
      </c>
      <c r="R488" s="404" t="s">
        <v>51</v>
      </c>
      <c r="S488" s="404" t="s">
        <v>51</v>
      </c>
      <c r="T488" s="404" t="s">
        <v>51</v>
      </c>
      <c r="U488" s="404">
        <v>44</v>
      </c>
      <c r="V488" s="404"/>
      <c r="W488" s="404"/>
      <c r="X488" s="404"/>
      <c r="Y488" s="404"/>
      <c r="Z488" s="350"/>
      <c r="AA488" s="350"/>
      <c r="AB488" s="350"/>
      <c r="AC488" s="404"/>
      <c r="AD488" s="404"/>
      <c r="AE488" s="404" t="s">
        <v>9145</v>
      </c>
      <c r="AF488" s="317">
        <v>35454</v>
      </c>
      <c r="AG488" s="404" t="s">
        <v>9146</v>
      </c>
      <c r="AH488" s="404" t="s">
        <v>9147</v>
      </c>
      <c r="AI488" s="350">
        <v>9448476395</v>
      </c>
      <c r="AJ488" s="351" t="s">
        <v>4009</v>
      </c>
      <c r="AK488" s="351" t="s">
        <v>3834</v>
      </c>
      <c r="AL488" s="351" t="s">
        <v>1642</v>
      </c>
      <c r="AM488" s="408"/>
      <c r="AN488" s="408"/>
      <c r="AO488" s="409"/>
    </row>
    <row r="489" spans="1:41" ht="132.75" thickBot="1">
      <c r="A489" s="282">
        <v>2</v>
      </c>
      <c r="B489" s="210" t="s">
        <v>6145</v>
      </c>
      <c r="C489" s="323" t="s">
        <v>9148</v>
      </c>
      <c r="D489" s="282" t="s">
        <v>9149</v>
      </c>
      <c r="E489" s="282"/>
      <c r="F489" s="12" t="s">
        <v>1633</v>
      </c>
      <c r="G489" s="237" t="s">
        <v>7251</v>
      </c>
      <c r="H489" s="238" t="s">
        <v>7252</v>
      </c>
      <c r="I489" s="282" t="s">
        <v>7693</v>
      </c>
      <c r="J489" s="396">
        <v>6</v>
      </c>
      <c r="K489" s="389" t="str">
        <f>HYPERLINK("mailto:nabeelpasha370@gmail.com","nabeelpasha370@gmail.com")</f>
        <v>nabeelpasha370@gmail.com</v>
      </c>
      <c r="L489" s="387">
        <v>7259883241</v>
      </c>
      <c r="M489" s="282">
        <v>62</v>
      </c>
      <c r="N489" s="396"/>
      <c r="O489" s="396">
        <v>46</v>
      </c>
      <c r="P489" s="396"/>
      <c r="Q489" s="289" t="s">
        <v>6180</v>
      </c>
      <c r="R489" s="396" t="s">
        <v>51</v>
      </c>
      <c r="S489" s="396" t="s">
        <v>51</v>
      </c>
      <c r="T489" s="396" t="s">
        <v>51</v>
      </c>
      <c r="U489" s="396">
        <v>78</v>
      </c>
      <c r="V489" s="396"/>
      <c r="W489" s="396"/>
      <c r="X489" s="396"/>
      <c r="Y489" s="396"/>
      <c r="Z489" s="288"/>
      <c r="AA489" s="288"/>
      <c r="AB489" s="288"/>
      <c r="AC489" s="396"/>
      <c r="AD489" s="396"/>
      <c r="AE489" s="396" t="s">
        <v>9150</v>
      </c>
      <c r="AF489" s="317">
        <v>35242</v>
      </c>
      <c r="AG489" s="396" t="s">
        <v>9151</v>
      </c>
      <c r="AH489" s="396" t="s">
        <v>9152</v>
      </c>
      <c r="AI489" s="288">
        <v>7259883241</v>
      </c>
      <c r="AJ489" s="289" t="s">
        <v>3911</v>
      </c>
      <c r="AK489" s="289" t="s">
        <v>3912</v>
      </c>
      <c r="AL489" s="289" t="s">
        <v>1642</v>
      </c>
      <c r="AM489" s="400"/>
      <c r="AN489" s="400"/>
      <c r="AO489" s="400"/>
    </row>
    <row r="490" spans="1:41" ht="132.75" thickBot="1">
      <c r="A490" s="282">
        <v>1</v>
      </c>
      <c r="B490" s="210" t="s">
        <v>6145</v>
      </c>
      <c r="C490" s="323" t="s">
        <v>9153</v>
      </c>
      <c r="D490" s="282" t="s">
        <v>9154</v>
      </c>
      <c r="E490" s="282"/>
      <c r="F490" s="12" t="s">
        <v>1633</v>
      </c>
      <c r="G490" s="237" t="s">
        <v>7251</v>
      </c>
      <c r="H490" s="238" t="s">
        <v>7252</v>
      </c>
      <c r="I490" s="282" t="s">
        <v>7693</v>
      </c>
      <c r="J490" s="396">
        <v>6</v>
      </c>
      <c r="K490" s="389" t="str">
        <f>HYPERLINK("mailto:barkathrab980@gmail.com","barkathrab980@gmail.com")</f>
        <v>barkathrab980@gmail.com</v>
      </c>
      <c r="L490" s="387">
        <v>9060585851</v>
      </c>
      <c r="M490" s="282">
        <v>62</v>
      </c>
      <c r="N490" s="396"/>
      <c r="O490" s="396">
        <v>55.82</v>
      </c>
      <c r="P490" s="396"/>
      <c r="Q490" s="289" t="s">
        <v>6180</v>
      </c>
      <c r="R490" s="396" t="s">
        <v>51</v>
      </c>
      <c r="S490" s="396" t="s">
        <v>51</v>
      </c>
      <c r="T490" s="396" t="s">
        <v>51</v>
      </c>
      <c r="U490" s="396">
        <v>84</v>
      </c>
      <c r="V490" s="396"/>
      <c r="W490" s="396"/>
      <c r="X490" s="396"/>
      <c r="Y490" s="396"/>
      <c r="Z490" s="288"/>
      <c r="AA490" s="288"/>
      <c r="AB490" s="288"/>
      <c r="AC490" s="396"/>
      <c r="AD490" s="396"/>
      <c r="AE490" s="396" t="s">
        <v>9155</v>
      </c>
      <c r="AF490" s="317">
        <v>36109</v>
      </c>
      <c r="AG490" s="396" t="s">
        <v>9156</v>
      </c>
      <c r="AH490" s="396" t="s">
        <v>9157</v>
      </c>
      <c r="AI490" s="288">
        <v>98450404792</v>
      </c>
      <c r="AJ490" s="289" t="s">
        <v>6900</v>
      </c>
      <c r="AK490" s="289" t="s">
        <v>3912</v>
      </c>
      <c r="AL490" s="289" t="s">
        <v>1642</v>
      </c>
      <c r="AM490" s="400"/>
      <c r="AN490" s="400"/>
      <c r="AO490" s="400"/>
    </row>
    <row r="491" spans="1:41" ht="168.75" thickBot="1">
      <c r="A491" s="282">
        <v>34</v>
      </c>
      <c r="B491" s="210" t="s">
        <v>6145</v>
      </c>
      <c r="C491" s="323" t="s">
        <v>9158</v>
      </c>
      <c r="D491" s="282" t="s">
        <v>9159</v>
      </c>
      <c r="E491" s="282"/>
      <c r="F491" s="12" t="s">
        <v>1633</v>
      </c>
      <c r="G491" s="237" t="s">
        <v>6465</v>
      </c>
      <c r="H491" s="238" t="s">
        <v>6466</v>
      </c>
      <c r="I491" s="282" t="s">
        <v>7693</v>
      </c>
      <c r="J491" s="396">
        <v>6</v>
      </c>
      <c r="K491" s="389" t="str">
        <f>HYPERLINK("mailto:zainabhusain786@gmail.com","zainabhusain786@gmail.com")</f>
        <v>zainabhusain786@gmail.com</v>
      </c>
      <c r="L491" s="387">
        <v>8792171833</v>
      </c>
      <c r="M491" s="282">
        <v>88</v>
      </c>
      <c r="N491" s="396"/>
      <c r="O491" s="396">
        <v>94</v>
      </c>
      <c r="P491" s="396" t="s">
        <v>6151</v>
      </c>
      <c r="Q491" s="396" t="s">
        <v>9160</v>
      </c>
      <c r="R491" s="396" t="s">
        <v>51</v>
      </c>
      <c r="S491" s="396" t="s">
        <v>51</v>
      </c>
      <c r="T491" s="396" t="s">
        <v>51</v>
      </c>
      <c r="U491" s="396">
        <v>72.5</v>
      </c>
      <c r="V491" s="396">
        <v>73.67</v>
      </c>
      <c r="W491" s="396"/>
      <c r="X491" s="396"/>
      <c r="Y491" s="396"/>
      <c r="Z491" s="288"/>
      <c r="AA491" s="288"/>
      <c r="AB491" s="288"/>
      <c r="AC491" s="396" t="s">
        <v>52</v>
      </c>
      <c r="AD491" s="396"/>
      <c r="AE491" s="396" t="s">
        <v>9161</v>
      </c>
      <c r="AF491" s="426">
        <v>35615</v>
      </c>
      <c r="AG491" s="288" t="s">
        <v>9162</v>
      </c>
      <c r="AH491" s="288" t="s">
        <v>9163</v>
      </c>
      <c r="AI491" s="288">
        <v>9482438329</v>
      </c>
      <c r="AJ491" s="289" t="s">
        <v>6900</v>
      </c>
      <c r="AK491" s="289" t="s">
        <v>3912</v>
      </c>
      <c r="AL491" s="289" t="s">
        <v>1642</v>
      </c>
      <c r="AM491" s="400"/>
      <c r="AN491" s="400"/>
      <c r="AO491" s="400"/>
    </row>
    <row r="492" spans="1:41" ht="86.25" thickBot="1">
      <c r="A492" s="282">
        <v>2</v>
      </c>
      <c r="B492" s="210" t="s">
        <v>6145</v>
      </c>
      <c r="C492" s="323" t="s">
        <v>9164</v>
      </c>
      <c r="D492" s="387" t="s">
        <v>9165</v>
      </c>
      <c r="E492" s="387"/>
      <c r="F492" s="12" t="s">
        <v>1633</v>
      </c>
      <c r="G492" s="237" t="s">
        <v>6465</v>
      </c>
      <c r="H492" s="238" t="s">
        <v>6466</v>
      </c>
      <c r="I492" s="387" t="s">
        <v>7693</v>
      </c>
      <c r="J492" s="396">
        <v>6</v>
      </c>
      <c r="K492" s="389" t="str">
        <f>HYPERLINK("mailto:shabbirsqthalia@gmail.com","shabbirsqthalia@gmail.com")</f>
        <v>shabbirsqthalia@gmail.com</v>
      </c>
      <c r="L492" s="387">
        <v>7022595008</v>
      </c>
      <c r="M492" s="387" t="s">
        <v>9166</v>
      </c>
      <c r="N492" s="389"/>
      <c r="O492" s="389">
        <v>59</v>
      </c>
      <c r="P492" s="389" t="s">
        <v>6151</v>
      </c>
      <c r="Q492" s="289" t="s">
        <v>1287</v>
      </c>
      <c r="R492" s="389" t="s">
        <v>51</v>
      </c>
      <c r="S492" s="389" t="s">
        <v>51</v>
      </c>
      <c r="T492" s="389" t="s">
        <v>51</v>
      </c>
      <c r="U492" s="389">
        <v>25.33</v>
      </c>
      <c r="V492" s="389">
        <v>54.33</v>
      </c>
      <c r="W492" s="396"/>
      <c r="X492" s="396"/>
      <c r="Y492" s="396"/>
      <c r="Z492" s="288"/>
      <c r="AA492" s="288"/>
      <c r="AB492" s="288"/>
      <c r="AC492" s="396"/>
      <c r="AD492" s="396"/>
      <c r="AE492" s="396" t="s">
        <v>9167</v>
      </c>
      <c r="AF492" s="317" t="s">
        <v>9168</v>
      </c>
      <c r="AG492" s="396" t="s">
        <v>9169</v>
      </c>
      <c r="AH492" s="396" t="s">
        <v>9170</v>
      </c>
      <c r="AI492" s="427">
        <v>9985298590</v>
      </c>
      <c r="AJ492" s="396" t="s">
        <v>6900</v>
      </c>
      <c r="AK492" s="396" t="s">
        <v>3912</v>
      </c>
      <c r="AL492" s="396" t="s">
        <v>1642</v>
      </c>
      <c r="AM492" s="400"/>
      <c r="AN492" s="400"/>
      <c r="AO492" s="400"/>
    </row>
    <row r="493" spans="1:41" ht="216.75" thickBot="1">
      <c r="A493" s="282">
        <v>21</v>
      </c>
      <c r="B493" s="210" t="s">
        <v>6145</v>
      </c>
      <c r="C493" s="323" t="s">
        <v>9171</v>
      </c>
      <c r="D493" s="282" t="s">
        <v>9172</v>
      </c>
      <c r="E493" s="282"/>
      <c r="F493" s="12" t="s">
        <v>1633</v>
      </c>
      <c r="G493" s="237" t="s">
        <v>6465</v>
      </c>
      <c r="H493" s="238" t="s">
        <v>6466</v>
      </c>
      <c r="I493" s="282" t="s">
        <v>7693</v>
      </c>
      <c r="J493" s="396">
        <v>6</v>
      </c>
      <c r="K493" s="389" t="str">
        <f>HYPERLINK("mailto:wahidullah.zahid2015@gmail.com","wahidullah.zahid2015@gmail.com")</f>
        <v>wahidullah.zahid2015@gmail.com</v>
      </c>
      <c r="L493" s="387">
        <v>9611834962</v>
      </c>
      <c r="M493" s="282"/>
      <c r="N493" s="396"/>
      <c r="O493" s="396"/>
      <c r="P493" s="396" t="s">
        <v>3833</v>
      </c>
      <c r="Q493" s="289" t="s">
        <v>9033</v>
      </c>
      <c r="R493" s="396" t="s">
        <v>51</v>
      </c>
      <c r="S493" s="396" t="s">
        <v>51</v>
      </c>
      <c r="T493" s="396" t="s">
        <v>51</v>
      </c>
      <c r="U493" s="396">
        <v>73.17</v>
      </c>
      <c r="V493" s="396">
        <v>73.5</v>
      </c>
      <c r="W493" s="396"/>
      <c r="X493" s="396"/>
      <c r="Y493" s="396"/>
      <c r="Z493" s="288"/>
      <c r="AA493" s="288"/>
      <c r="AB493" s="288"/>
      <c r="AC493" s="396" t="s">
        <v>52</v>
      </c>
      <c r="AD493" s="396"/>
      <c r="AE493" s="396" t="s">
        <v>9173</v>
      </c>
      <c r="AF493" s="426">
        <v>33685</v>
      </c>
      <c r="AG493" s="288" t="s">
        <v>9174</v>
      </c>
      <c r="AH493" s="288" t="s">
        <v>9175</v>
      </c>
      <c r="AI493" s="288">
        <v>9611834962</v>
      </c>
      <c r="AJ493" s="289" t="s">
        <v>3912</v>
      </c>
      <c r="AK493" s="289" t="s">
        <v>3911</v>
      </c>
      <c r="AL493" s="289" t="s">
        <v>9016</v>
      </c>
      <c r="AM493" s="400"/>
      <c r="AN493" s="400"/>
      <c r="AO493" s="400"/>
    </row>
    <row r="494" spans="1:41" ht="144.75" thickBot="1">
      <c r="A494" s="282">
        <v>99</v>
      </c>
      <c r="B494" s="210" t="s">
        <v>6145</v>
      </c>
      <c r="C494" s="323" t="s">
        <v>9176</v>
      </c>
      <c r="D494" s="282" t="s">
        <v>9177</v>
      </c>
      <c r="E494" s="282"/>
      <c r="F494" s="12" t="s">
        <v>1633</v>
      </c>
      <c r="G494" s="237" t="s">
        <v>6465</v>
      </c>
      <c r="H494" s="238" t="s">
        <v>6466</v>
      </c>
      <c r="I494" s="282" t="s">
        <v>7693</v>
      </c>
      <c r="J494" s="396">
        <v>6</v>
      </c>
      <c r="K494" s="389" t="str">
        <f>HYPERLINK("mailto:vishnuthottassery@gmail.com","vishnuthottassery@gmail.com")</f>
        <v>vishnuthottassery@gmail.com</v>
      </c>
      <c r="L494" s="387">
        <v>9526117617</v>
      </c>
      <c r="M494" s="327">
        <v>90</v>
      </c>
      <c r="N494" s="420"/>
      <c r="O494" s="428">
        <v>89</v>
      </c>
      <c r="P494" s="420" t="s">
        <v>6151</v>
      </c>
      <c r="Q494" s="429" t="s">
        <v>9178</v>
      </c>
      <c r="R494" s="396" t="s">
        <v>51</v>
      </c>
      <c r="S494" s="396" t="s">
        <v>51</v>
      </c>
      <c r="T494" s="396" t="s">
        <v>51</v>
      </c>
      <c r="U494" s="396">
        <v>51</v>
      </c>
      <c r="V494" s="396">
        <v>61</v>
      </c>
      <c r="W494" s="396"/>
      <c r="X494" s="396"/>
      <c r="Y494" s="396"/>
      <c r="Z494" s="288"/>
      <c r="AA494" s="288"/>
      <c r="AB494" s="288"/>
      <c r="AC494" s="420" t="s">
        <v>717</v>
      </c>
      <c r="AD494" s="420"/>
      <c r="AE494" s="396" t="s">
        <v>9179</v>
      </c>
      <c r="AF494" s="317">
        <v>35814</v>
      </c>
      <c r="AG494" s="396" t="s">
        <v>9180</v>
      </c>
      <c r="AH494" s="396" t="s">
        <v>9181</v>
      </c>
      <c r="AI494" s="288">
        <v>9847616125</v>
      </c>
      <c r="AJ494" s="289" t="s">
        <v>4592</v>
      </c>
      <c r="AK494" s="289" t="s">
        <v>3834</v>
      </c>
      <c r="AL494" s="289" t="s">
        <v>1642</v>
      </c>
      <c r="AM494" s="400"/>
      <c r="AN494" s="400"/>
      <c r="AO494" s="400"/>
    </row>
    <row r="495" spans="1:41" ht="144.75" thickBot="1">
      <c r="A495" s="282">
        <v>116</v>
      </c>
      <c r="B495" s="210" t="s">
        <v>6145</v>
      </c>
      <c r="C495" s="323" t="s">
        <v>9182</v>
      </c>
      <c r="D495" s="282" t="s">
        <v>9183</v>
      </c>
      <c r="E495" s="282"/>
      <c r="F495" s="12" t="s">
        <v>1633</v>
      </c>
      <c r="G495" s="237" t="s">
        <v>6465</v>
      </c>
      <c r="H495" s="238" t="s">
        <v>6466</v>
      </c>
      <c r="I495" s="282" t="s">
        <v>7693</v>
      </c>
      <c r="J495" s="396">
        <v>6</v>
      </c>
      <c r="K495" s="389" t="str">
        <f>HYPERLINK("mailto:varunp619@gmail.com","varunp619@gmail.com")</f>
        <v>varunp619@gmail.com</v>
      </c>
      <c r="L495" s="387">
        <v>9590453463</v>
      </c>
      <c r="M495" s="282">
        <v>67</v>
      </c>
      <c r="N495" s="396"/>
      <c r="O495" s="396">
        <v>48</v>
      </c>
      <c r="P495" s="396" t="s">
        <v>6151</v>
      </c>
      <c r="Q495" s="396" t="s">
        <v>9160</v>
      </c>
      <c r="R495" s="396" t="s">
        <v>51</v>
      </c>
      <c r="S495" s="396" t="s">
        <v>51</v>
      </c>
      <c r="T495" s="396" t="s">
        <v>51</v>
      </c>
      <c r="U495" s="396">
        <v>90.17</v>
      </c>
      <c r="V495" s="396">
        <v>88.67</v>
      </c>
      <c r="W495" s="396"/>
      <c r="X495" s="396"/>
      <c r="Y495" s="396"/>
      <c r="Z495" s="288"/>
      <c r="AA495" s="288"/>
      <c r="AB495" s="288"/>
      <c r="AC495" s="396" t="s">
        <v>52</v>
      </c>
      <c r="AD495" s="396"/>
      <c r="AE495" s="396" t="s">
        <v>9184</v>
      </c>
      <c r="AF495" s="317">
        <v>35563</v>
      </c>
      <c r="AG495" s="396" t="s">
        <v>9185</v>
      </c>
      <c r="AH495" s="396" t="s">
        <v>9186</v>
      </c>
      <c r="AI495" s="288">
        <v>9980012700</v>
      </c>
      <c r="AJ495" s="289" t="s">
        <v>9187</v>
      </c>
      <c r="AK495" s="289" t="s">
        <v>3834</v>
      </c>
      <c r="AL495" s="289" t="s">
        <v>1642</v>
      </c>
      <c r="AM495" s="400"/>
      <c r="AN495" s="400"/>
      <c r="AO495" s="400"/>
    </row>
    <row r="496" spans="1:41" ht="132.75" thickBot="1">
      <c r="A496" s="282">
        <v>115</v>
      </c>
      <c r="B496" s="210" t="s">
        <v>6145</v>
      </c>
      <c r="C496" s="323" t="s">
        <v>9188</v>
      </c>
      <c r="D496" s="282" t="s">
        <v>9189</v>
      </c>
      <c r="E496" s="282"/>
      <c r="F496" s="12" t="s">
        <v>1633</v>
      </c>
      <c r="G496" s="237" t="s">
        <v>6465</v>
      </c>
      <c r="H496" s="238" t="s">
        <v>6466</v>
      </c>
      <c r="I496" s="282" t="s">
        <v>7693</v>
      </c>
      <c r="J496" s="396">
        <v>6</v>
      </c>
      <c r="K496" s="389" t="str">
        <f>HYPERLINK("mailto:msm@uab.ac.in","msm@uab.ac.in")</f>
        <v>msm@uab.ac.in</v>
      </c>
      <c r="L496" s="387">
        <v>8095921428</v>
      </c>
      <c r="M496" s="282">
        <v>75</v>
      </c>
      <c r="N496" s="430" t="s">
        <v>50</v>
      </c>
      <c r="O496" s="431">
        <v>0.6</v>
      </c>
      <c r="P496" s="430" t="s">
        <v>9190</v>
      </c>
      <c r="Q496" s="396" t="s">
        <v>9160</v>
      </c>
      <c r="R496" s="396" t="s">
        <v>51</v>
      </c>
      <c r="S496" s="396" t="s">
        <v>51</v>
      </c>
      <c r="T496" s="396" t="s">
        <v>51</v>
      </c>
      <c r="U496" s="396">
        <v>50.33</v>
      </c>
      <c r="V496" s="396">
        <v>62</v>
      </c>
      <c r="W496" s="396"/>
      <c r="X496" s="396"/>
      <c r="Y496" s="396"/>
      <c r="Z496" s="288"/>
      <c r="AA496" s="288"/>
      <c r="AB496" s="288"/>
      <c r="AC496" s="430" t="s">
        <v>52</v>
      </c>
      <c r="AD496" s="430" t="s">
        <v>53</v>
      </c>
      <c r="AE496" s="396" t="s">
        <v>9191</v>
      </c>
      <c r="AF496" s="317">
        <v>35641</v>
      </c>
      <c r="AG496" s="396" t="s">
        <v>9192</v>
      </c>
      <c r="AH496" s="396" t="s">
        <v>9193</v>
      </c>
      <c r="AI496" s="288">
        <v>9902000158</v>
      </c>
      <c r="AJ496" s="289" t="s">
        <v>9194</v>
      </c>
      <c r="AK496" s="289" t="s">
        <v>3834</v>
      </c>
      <c r="AL496" s="289" t="s">
        <v>1642</v>
      </c>
      <c r="AM496" s="400"/>
      <c r="AN496" s="400"/>
      <c r="AO496" s="400"/>
    </row>
    <row r="497" spans="1:41" ht="192.75" thickBot="1">
      <c r="A497" s="282">
        <v>20</v>
      </c>
      <c r="B497" s="210" t="s">
        <v>6145</v>
      </c>
      <c r="C497" s="323" t="s">
        <v>9195</v>
      </c>
      <c r="D497" s="282" t="s">
        <v>9196</v>
      </c>
      <c r="E497" s="282"/>
      <c r="F497" s="12" t="s">
        <v>1633</v>
      </c>
      <c r="G497" s="237" t="s">
        <v>6465</v>
      </c>
      <c r="H497" s="238" t="s">
        <v>6466</v>
      </c>
      <c r="I497" s="282" t="s">
        <v>7693</v>
      </c>
      <c r="J497" s="396">
        <v>6</v>
      </c>
      <c r="K497" s="389" t="str">
        <f>HYPERLINK("mailto:giririnjarapu@gmail.com","giririnjarapu@gmail.com")</f>
        <v>giririnjarapu@gmail.com</v>
      </c>
      <c r="L497" s="387">
        <v>9902544375</v>
      </c>
      <c r="M497" s="282">
        <v>80</v>
      </c>
      <c r="N497" s="396"/>
      <c r="O497" s="396">
        <v>61.33</v>
      </c>
      <c r="P497" s="396" t="s">
        <v>9197</v>
      </c>
      <c r="Q497" s="396" t="s">
        <v>9160</v>
      </c>
      <c r="R497" s="396" t="s">
        <v>51</v>
      </c>
      <c r="S497" s="396" t="s">
        <v>51</v>
      </c>
      <c r="T497" s="396" t="s">
        <v>51</v>
      </c>
      <c r="U497" s="396">
        <v>76.67</v>
      </c>
      <c r="V497" s="396">
        <v>75.17</v>
      </c>
      <c r="W497" s="396"/>
      <c r="X497" s="396"/>
      <c r="Y497" s="396"/>
      <c r="Z497" s="288"/>
      <c r="AA497" s="288"/>
      <c r="AB497" s="288"/>
      <c r="AC497" s="396" t="s">
        <v>52</v>
      </c>
      <c r="AD497" s="396"/>
      <c r="AE497" s="396" t="s">
        <v>9198</v>
      </c>
      <c r="AF497" s="426">
        <v>35591</v>
      </c>
      <c r="AG497" s="288" t="s">
        <v>9199</v>
      </c>
      <c r="AH497" s="288" t="s">
        <v>9200</v>
      </c>
      <c r="AI497" s="288">
        <v>9980266332</v>
      </c>
      <c r="AJ497" s="289" t="s">
        <v>4820</v>
      </c>
      <c r="AK497" s="289" t="s">
        <v>3834</v>
      </c>
      <c r="AL497" s="289" t="s">
        <v>1642</v>
      </c>
      <c r="AM497" s="400"/>
      <c r="AN497" s="400"/>
      <c r="AO497" s="400"/>
    </row>
    <row r="498" spans="1:41" ht="120.75" thickBot="1">
      <c r="A498" s="282">
        <v>70</v>
      </c>
      <c r="B498" s="210" t="s">
        <v>6145</v>
      </c>
      <c r="C498" s="323" t="s">
        <v>9201</v>
      </c>
      <c r="D498" s="282" t="s">
        <v>9202</v>
      </c>
      <c r="E498" s="282"/>
      <c r="F498" s="12" t="s">
        <v>1633</v>
      </c>
      <c r="G498" s="237" t="s">
        <v>6465</v>
      </c>
      <c r="H498" s="238" t="s">
        <v>6466</v>
      </c>
      <c r="I498" s="282" t="s">
        <v>7693</v>
      </c>
      <c r="J498" s="396">
        <v>6</v>
      </c>
      <c r="K498" s="389" t="str">
        <f>HYPERLINK("mailto:valentina_14tennis@gmail.com","valentina_14tennis@gmail.com")</f>
        <v>valentina_14tennis@gmail.com</v>
      </c>
      <c r="L498" s="387">
        <v>7022255797</v>
      </c>
      <c r="M498" s="282" t="s">
        <v>9203</v>
      </c>
      <c r="N498" s="396"/>
      <c r="O498" s="396" t="s">
        <v>9203</v>
      </c>
      <c r="P498" s="396" t="s">
        <v>6151</v>
      </c>
      <c r="Q498" s="289" t="s">
        <v>5750</v>
      </c>
      <c r="R498" s="396" t="s">
        <v>51</v>
      </c>
      <c r="S498" s="396" t="s">
        <v>51</v>
      </c>
      <c r="T498" s="396" t="s">
        <v>51</v>
      </c>
      <c r="U498" s="396">
        <v>79.5</v>
      </c>
      <c r="V498" s="396">
        <v>72.67</v>
      </c>
      <c r="W498" s="396"/>
      <c r="X498" s="396"/>
      <c r="Y498" s="396"/>
      <c r="Z498" s="288"/>
      <c r="AA498" s="288"/>
      <c r="AB498" s="288"/>
      <c r="AC498" s="396" t="s">
        <v>52</v>
      </c>
      <c r="AD498" s="396"/>
      <c r="AE498" s="396" t="s">
        <v>9204</v>
      </c>
      <c r="AF498" s="426">
        <v>34929</v>
      </c>
      <c r="AG498" s="288" t="s">
        <v>9205</v>
      </c>
      <c r="AH498" s="288" t="s">
        <v>9206</v>
      </c>
      <c r="AI498" s="288">
        <v>9845294236</v>
      </c>
      <c r="AJ498" s="289" t="s">
        <v>6900</v>
      </c>
      <c r="AK498" s="289" t="s">
        <v>3854</v>
      </c>
      <c r="AL498" s="289" t="s">
        <v>1642</v>
      </c>
      <c r="AM498" s="400"/>
      <c r="AN498" s="400"/>
      <c r="AO498" s="400"/>
    </row>
    <row r="499" spans="1:41" ht="132.75" thickBot="1">
      <c r="A499" s="282">
        <v>98</v>
      </c>
      <c r="B499" s="210" t="s">
        <v>6145</v>
      </c>
      <c r="C499" s="323" t="s">
        <v>9207</v>
      </c>
      <c r="D499" s="282" t="s">
        <v>9208</v>
      </c>
      <c r="E499" s="282"/>
      <c r="F499" s="12" t="s">
        <v>1633</v>
      </c>
      <c r="G499" s="237" t="s">
        <v>6465</v>
      </c>
      <c r="H499" s="238" t="s">
        <v>6466</v>
      </c>
      <c r="I499" s="282" t="s">
        <v>7693</v>
      </c>
      <c r="J499" s="396">
        <v>6</v>
      </c>
      <c r="K499" s="389" t="str">
        <f>HYPERLINK("mailto:vaibhavjain230698@gmail.com","vaibhavjain230698@gmail.com")</f>
        <v>vaibhavjain230698@gmail.com</v>
      </c>
      <c r="L499" s="387">
        <v>8197379671</v>
      </c>
      <c r="M499" s="282">
        <v>92</v>
      </c>
      <c r="N499" s="396"/>
      <c r="O499" s="396">
        <v>80</v>
      </c>
      <c r="P499" s="396" t="s">
        <v>6151</v>
      </c>
      <c r="Q499" s="396" t="s">
        <v>9160</v>
      </c>
      <c r="R499" s="396" t="s">
        <v>51</v>
      </c>
      <c r="S499" s="396" t="s">
        <v>51</v>
      </c>
      <c r="T499" s="396" t="s">
        <v>51</v>
      </c>
      <c r="U499" s="396">
        <v>70.83</v>
      </c>
      <c r="V499" s="396">
        <v>68.83</v>
      </c>
      <c r="W499" s="396"/>
      <c r="X499" s="396"/>
      <c r="Y499" s="396"/>
      <c r="Z499" s="288"/>
      <c r="AA499" s="288"/>
      <c r="AB499" s="288"/>
      <c r="AC499" s="396" t="s">
        <v>717</v>
      </c>
      <c r="AD499" s="396"/>
      <c r="AE499" s="396" t="s">
        <v>9209</v>
      </c>
      <c r="AF499" s="317">
        <v>35969</v>
      </c>
      <c r="AG499" s="396" t="s">
        <v>9210</v>
      </c>
      <c r="AH499" s="396" t="s">
        <v>9211</v>
      </c>
      <c r="AI499" s="288">
        <v>9886075997</v>
      </c>
      <c r="AJ499" s="289" t="s">
        <v>4009</v>
      </c>
      <c r="AK499" s="289" t="s">
        <v>3834</v>
      </c>
      <c r="AL499" s="289" t="s">
        <v>1642</v>
      </c>
      <c r="AM499" s="400"/>
      <c r="AN499" s="400"/>
      <c r="AO499" s="400"/>
    </row>
    <row r="500" spans="1:41" ht="180.75" thickBot="1">
      <c r="A500" s="282">
        <v>69</v>
      </c>
      <c r="B500" s="210" t="s">
        <v>6145</v>
      </c>
      <c r="C500" s="323" t="s">
        <v>9212</v>
      </c>
      <c r="D500" s="282" t="s">
        <v>9213</v>
      </c>
      <c r="E500" s="282"/>
      <c r="F500" s="12" t="s">
        <v>1633</v>
      </c>
      <c r="G500" s="237" t="s">
        <v>6465</v>
      </c>
      <c r="H500" s="238" t="s">
        <v>6466</v>
      </c>
      <c r="I500" s="282" t="s">
        <v>7693</v>
      </c>
      <c r="J500" s="396">
        <v>6</v>
      </c>
      <c r="K500" s="389" t="str">
        <f>HYPERLINK("mailto:prof.anilanal@gmail.com","prof.anilanal@gmail.com")</f>
        <v>prof.anilanal@gmail.com</v>
      </c>
      <c r="L500" s="387">
        <v>7544961197</v>
      </c>
      <c r="M500" s="282">
        <v>92</v>
      </c>
      <c r="N500" s="396"/>
      <c r="O500" s="396">
        <v>75</v>
      </c>
      <c r="P500" s="396" t="s">
        <v>6213</v>
      </c>
      <c r="Q500" s="289" t="s">
        <v>8987</v>
      </c>
      <c r="R500" s="396" t="s">
        <v>51</v>
      </c>
      <c r="S500" s="396" t="s">
        <v>51</v>
      </c>
      <c r="T500" s="396" t="s">
        <v>51</v>
      </c>
      <c r="U500" s="396">
        <v>47.33</v>
      </c>
      <c r="V500" s="396">
        <v>35.83</v>
      </c>
      <c r="W500" s="396"/>
      <c r="X500" s="396"/>
      <c r="Y500" s="396"/>
      <c r="Z500" s="288"/>
      <c r="AA500" s="288"/>
      <c r="AB500" s="288"/>
      <c r="AC500" s="396" t="s">
        <v>717</v>
      </c>
      <c r="AD500" s="396"/>
      <c r="AE500" s="396" t="s">
        <v>9214</v>
      </c>
      <c r="AF500" s="426">
        <v>35017</v>
      </c>
      <c r="AG500" s="288" t="s">
        <v>9215</v>
      </c>
      <c r="AH500" s="288" t="s">
        <v>9216</v>
      </c>
      <c r="AI500" s="288">
        <v>8603624351</v>
      </c>
      <c r="AJ500" s="289" t="s">
        <v>9217</v>
      </c>
      <c r="AK500" s="289" t="s">
        <v>3834</v>
      </c>
      <c r="AL500" s="289" t="s">
        <v>1642</v>
      </c>
      <c r="AM500" s="400"/>
      <c r="AN500" s="400"/>
      <c r="AO500" s="400"/>
    </row>
    <row r="501" spans="1:41" ht="108.75" thickBot="1">
      <c r="A501" s="282">
        <v>42</v>
      </c>
      <c r="B501" s="210" t="s">
        <v>6145</v>
      </c>
      <c r="C501" s="323" t="s">
        <v>9218</v>
      </c>
      <c r="D501" s="282" t="s">
        <v>9219</v>
      </c>
      <c r="E501" s="282"/>
      <c r="F501" s="12" t="s">
        <v>1633</v>
      </c>
      <c r="G501" s="237" t="s">
        <v>6465</v>
      </c>
      <c r="H501" s="238" t="s">
        <v>6466</v>
      </c>
      <c r="I501" s="282" t="s">
        <v>7693</v>
      </c>
      <c r="J501" s="396">
        <v>6</v>
      </c>
      <c r="K501" s="389" t="str">
        <f>HYPERLINK("mailto:vijayalakshmiblore@gmail.com","vijayalakshmiblore@gmail.com")</f>
        <v>vijayalakshmiblore@gmail.com</v>
      </c>
      <c r="L501" s="387">
        <v>7022649785</v>
      </c>
      <c r="M501" s="282">
        <v>49</v>
      </c>
      <c r="N501" s="396"/>
      <c r="O501" s="396">
        <v>59</v>
      </c>
      <c r="P501" s="396" t="s">
        <v>6151</v>
      </c>
      <c r="Q501" s="396" t="s">
        <v>9160</v>
      </c>
      <c r="R501" s="396" t="s">
        <v>51</v>
      </c>
      <c r="S501" s="396" t="s">
        <v>51</v>
      </c>
      <c r="T501" s="396" t="s">
        <v>51</v>
      </c>
      <c r="U501" s="396">
        <v>62.67</v>
      </c>
      <c r="V501" s="396">
        <v>65.17</v>
      </c>
      <c r="W501" s="396"/>
      <c r="X501" s="396"/>
      <c r="Y501" s="396"/>
      <c r="Z501" s="288"/>
      <c r="AA501" s="288"/>
      <c r="AB501" s="288"/>
      <c r="AC501" s="396" t="s">
        <v>52</v>
      </c>
      <c r="AD501" s="396"/>
      <c r="AE501" s="396" t="s">
        <v>9220</v>
      </c>
      <c r="AF501" s="426">
        <v>35282</v>
      </c>
      <c r="AG501" s="288" t="s">
        <v>9221</v>
      </c>
      <c r="AH501" s="288" t="s">
        <v>9222</v>
      </c>
      <c r="AI501" s="288">
        <v>9886908233</v>
      </c>
      <c r="AJ501" s="289" t="s">
        <v>9223</v>
      </c>
      <c r="AK501" s="289" t="s">
        <v>3834</v>
      </c>
      <c r="AL501" s="289" t="s">
        <v>1642</v>
      </c>
      <c r="AM501" s="400"/>
      <c r="AN501" s="400"/>
      <c r="AO501" s="400"/>
    </row>
    <row r="502" spans="1:41" ht="168.75" thickBot="1">
      <c r="A502" s="282">
        <v>97</v>
      </c>
      <c r="B502" s="210" t="s">
        <v>6145</v>
      </c>
      <c r="C502" s="323" t="s">
        <v>9224</v>
      </c>
      <c r="D502" s="282" t="s">
        <v>9225</v>
      </c>
      <c r="E502" s="282"/>
      <c r="F502" s="12" t="s">
        <v>1633</v>
      </c>
      <c r="G502" s="237" t="s">
        <v>6465</v>
      </c>
      <c r="H502" s="238" t="s">
        <v>6466</v>
      </c>
      <c r="I502" s="282" t="s">
        <v>7693</v>
      </c>
      <c r="J502" s="396">
        <v>6</v>
      </c>
      <c r="K502" s="389" t="str">
        <f>HYPERLINK("mailto:sirisha.carol@gmail.com","sirisha.carol@gmail.com")</f>
        <v>sirisha.carol@gmail.com</v>
      </c>
      <c r="L502" s="387">
        <v>9663909919</v>
      </c>
      <c r="M502" s="430" t="s">
        <v>1609</v>
      </c>
      <c r="N502" s="430" t="s">
        <v>50</v>
      </c>
      <c r="O502" s="431">
        <v>0.49</v>
      </c>
      <c r="P502" s="430" t="s">
        <v>9226</v>
      </c>
      <c r="Q502" s="289" t="s">
        <v>9160</v>
      </c>
      <c r="R502" s="396" t="s">
        <v>51</v>
      </c>
      <c r="S502" s="396" t="s">
        <v>51</v>
      </c>
      <c r="T502" s="396" t="s">
        <v>51</v>
      </c>
      <c r="U502" s="396"/>
      <c r="V502" s="396"/>
      <c r="W502" s="396"/>
      <c r="X502" s="396"/>
      <c r="Y502" s="396"/>
      <c r="Z502" s="288"/>
      <c r="AA502" s="288"/>
      <c r="AB502" s="288"/>
      <c r="AC502" s="430" t="s">
        <v>52</v>
      </c>
      <c r="AD502" s="430" t="s">
        <v>9227</v>
      </c>
      <c r="AE502" s="396" t="s">
        <v>9228</v>
      </c>
      <c r="AF502" s="317">
        <v>35909</v>
      </c>
      <c r="AG502" s="396" t="s">
        <v>9229</v>
      </c>
      <c r="AH502" s="396" t="s">
        <v>9230</v>
      </c>
      <c r="AI502" s="288">
        <v>9945939199</v>
      </c>
      <c r="AJ502" s="289" t="s">
        <v>4076</v>
      </c>
      <c r="AK502" s="289" t="s">
        <v>3834</v>
      </c>
      <c r="AL502" s="289" t="s">
        <v>1642</v>
      </c>
      <c r="AM502" s="400"/>
      <c r="AN502" s="400"/>
      <c r="AO502" s="400"/>
    </row>
    <row r="503" spans="1:41" ht="156.75" thickBot="1">
      <c r="A503" s="282">
        <v>114</v>
      </c>
      <c r="B503" s="210" t="s">
        <v>6145</v>
      </c>
      <c r="C503" s="323" t="s">
        <v>9231</v>
      </c>
      <c r="D503" s="282" t="s">
        <v>9232</v>
      </c>
      <c r="E503" s="282"/>
      <c r="F503" s="12" t="s">
        <v>1633</v>
      </c>
      <c r="G503" s="237" t="s">
        <v>6465</v>
      </c>
      <c r="H503" s="238" t="s">
        <v>6466</v>
      </c>
      <c r="I503" s="282" t="s">
        <v>7693</v>
      </c>
      <c r="J503" s="396">
        <v>6</v>
      </c>
      <c r="K503" s="389" t="str">
        <f>HYPERLINK("mailto:tejus10@yahoo.com","tejus10@yahoo.com")</f>
        <v>tejus10@yahoo.com</v>
      </c>
      <c r="L503" s="387">
        <v>9742231301</v>
      </c>
      <c r="M503" s="282">
        <v>80</v>
      </c>
      <c r="N503" s="430" t="s">
        <v>126</v>
      </c>
      <c r="O503" s="396">
        <v>62</v>
      </c>
      <c r="P503" s="396" t="s">
        <v>6213</v>
      </c>
      <c r="Q503" s="396" t="s">
        <v>9160</v>
      </c>
      <c r="R503" s="396" t="s">
        <v>51</v>
      </c>
      <c r="S503" s="396" t="s">
        <v>51</v>
      </c>
      <c r="T503" s="396" t="s">
        <v>51</v>
      </c>
      <c r="U503" s="396">
        <v>49.33</v>
      </c>
      <c r="V503" s="396">
        <v>43.5</v>
      </c>
      <c r="W503" s="396"/>
      <c r="X503" s="396"/>
      <c r="Y503" s="396"/>
      <c r="Z503" s="288"/>
      <c r="AA503" s="288"/>
      <c r="AB503" s="288"/>
      <c r="AC503" s="430" t="s">
        <v>100</v>
      </c>
      <c r="AD503" s="430" t="s">
        <v>9227</v>
      </c>
      <c r="AE503" s="396" t="s">
        <v>9233</v>
      </c>
      <c r="AF503" s="317">
        <v>35353</v>
      </c>
      <c r="AG503" s="396" t="s">
        <v>9234</v>
      </c>
      <c r="AH503" s="396" t="s">
        <v>9235</v>
      </c>
      <c r="AI503" s="288">
        <v>8095704832</v>
      </c>
      <c r="AJ503" s="289" t="s">
        <v>9236</v>
      </c>
      <c r="AK503" s="289" t="s">
        <v>3834</v>
      </c>
      <c r="AL503" s="289" t="s">
        <v>1642</v>
      </c>
      <c r="AM503" s="400"/>
      <c r="AN503" s="400"/>
      <c r="AO503" s="400"/>
    </row>
    <row r="504" spans="1:41" ht="144.75" thickBot="1">
      <c r="A504" s="282">
        <v>113</v>
      </c>
      <c r="B504" s="210" t="s">
        <v>6145</v>
      </c>
      <c r="C504" s="323" t="s">
        <v>9237</v>
      </c>
      <c r="D504" s="282" t="s">
        <v>9238</v>
      </c>
      <c r="E504" s="282"/>
      <c r="F504" s="12" t="s">
        <v>1633</v>
      </c>
      <c r="G504" s="237" t="s">
        <v>6465</v>
      </c>
      <c r="H504" s="238" t="s">
        <v>6466</v>
      </c>
      <c r="I504" s="282" t="s">
        <v>7693</v>
      </c>
      <c r="J504" s="396">
        <v>6</v>
      </c>
      <c r="K504" s="389" t="str">
        <f>HYPERLINK("mailto:trjasgovindappa@gmail.com","trjasgovindappa@gmail.com")</f>
        <v>trjasgovindappa@gmail.com</v>
      </c>
      <c r="L504" s="387">
        <v>8095922292</v>
      </c>
      <c r="M504" s="282">
        <v>57</v>
      </c>
      <c r="N504" s="396"/>
      <c r="O504" s="396">
        <v>45</v>
      </c>
      <c r="P504" s="396" t="s">
        <v>6213</v>
      </c>
      <c r="Q504" s="396" t="s">
        <v>9160</v>
      </c>
      <c r="R504" s="396" t="s">
        <v>51</v>
      </c>
      <c r="S504" s="396" t="s">
        <v>51</v>
      </c>
      <c r="T504" s="396" t="s">
        <v>51</v>
      </c>
      <c r="U504" s="396">
        <v>85.5</v>
      </c>
      <c r="V504" s="396">
        <v>89.17</v>
      </c>
      <c r="W504" s="396"/>
      <c r="X504" s="396"/>
      <c r="Y504" s="396"/>
      <c r="Z504" s="288"/>
      <c r="AA504" s="288"/>
      <c r="AB504" s="288"/>
      <c r="AC504" s="396" t="s">
        <v>100</v>
      </c>
      <c r="AD504" s="396"/>
      <c r="AE504" s="396" t="s">
        <v>9239</v>
      </c>
      <c r="AF504" s="317">
        <v>35544</v>
      </c>
      <c r="AG504" s="396" t="s">
        <v>9240</v>
      </c>
      <c r="AH504" s="396" t="s">
        <v>9241</v>
      </c>
      <c r="AI504" s="288">
        <v>9448671233</v>
      </c>
      <c r="AJ504" s="289" t="s">
        <v>3902</v>
      </c>
      <c r="AK504" s="289" t="s">
        <v>3834</v>
      </c>
      <c r="AL504" s="289" t="s">
        <v>1642</v>
      </c>
      <c r="AM504" s="400"/>
      <c r="AN504" s="400"/>
      <c r="AO504" s="400"/>
    </row>
    <row r="505" spans="1:41" ht="96.75" thickBot="1">
      <c r="A505" s="282">
        <v>68</v>
      </c>
      <c r="B505" s="210" t="s">
        <v>6145</v>
      </c>
      <c r="C505" s="323" t="s">
        <v>9242</v>
      </c>
      <c r="D505" s="282" t="s">
        <v>9243</v>
      </c>
      <c r="E505" s="282"/>
      <c r="F505" s="12" t="s">
        <v>1633</v>
      </c>
      <c r="G505" s="237" t="s">
        <v>6465</v>
      </c>
      <c r="H505" s="238" t="s">
        <v>6466</v>
      </c>
      <c r="I505" s="282" t="s">
        <v>7693</v>
      </c>
      <c r="J505" s="396">
        <v>6</v>
      </c>
      <c r="K505" s="389" t="str">
        <f>HYPERLINK("mailto:tskrishna11@gmail.com","tskrishna11@gmail.com")</f>
        <v>tskrishna11@gmail.com</v>
      </c>
      <c r="L505" s="387">
        <v>7782908136</v>
      </c>
      <c r="M505" s="282">
        <v>88</v>
      </c>
      <c r="N505" s="430" t="s">
        <v>50</v>
      </c>
      <c r="O505" s="396">
        <v>67</v>
      </c>
      <c r="P505" s="396" t="s">
        <v>6213</v>
      </c>
      <c r="Q505" s="289" t="s">
        <v>3828</v>
      </c>
      <c r="R505" s="396" t="s">
        <v>51</v>
      </c>
      <c r="S505" s="396" t="s">
        <v>51</v>
      </c>
      <c r="T505" s="396" t="s">
        <v>51</v>
      </c>
      <c r="U505" s="396">
        <v>80.17</v>
      </c>
      <c r="V505" s="396">
        <v>80.17</v>
      </c>
      <c r="W505" s="396"/>
      <c r="X505" s="396"/>
      <c r="Y505" s="396"/>
      <c r="Z505" s="288"/>
      <c r="AA505" s="288"/>
      <c r="AB505" s="288"/>
      <c r="AC505" s="430" t="s">
        <v>52</v>
      </c>
      <c r="AD505" s="430" t="s">
        <v>9227</v>
      </c>
      <c r="AE505" s="396" t="s">
        <v>9244</v>
      </c>
      <c r="AF505" s="426">
        <v>35246</v>
      </c>
      <c r="AG505" s="288" t="s">
        <v>9245</v>
      </c>
      <c r="AH505" s="288" t="s">
        <v>9246</v>
      </c>
      <c r="AI505" s="288">
        <v>8804588259</v>
      </c>
      <c r="AJ505" s="289" t="s">
        <v>3939</v>
      </c>
      <c r="AK505" s="289" t="s">
        <v>3834</v>
      </c>
      <c r="AL505" s="289" t="s">
        <v>1642</v>
      </c>
      <c r="AM505" s="400"/>
      <c r="AN505" s="400"/>
      <c r="AO505" s="400"/>
    </row>
    <row r="506" spans="1:41" ht="108.75" thickBot="1">
      <c r="A506" s="282">
        <v>33</v>
      </c>
      <c r="B506" s="210" t="s">
        <v>6145</v>
      </c>
      <c r="C506" s="323" t="s">
        <v>9247</v>
      </c>
      <c r="D506" s="282" t="s">
        <v>9248</v>
      </c>
      <c r="E506" s="282"/>
      <c r="F506" s="12" t="s">
        <v>1633</v>
      </c>
      <c r="G506" s="237" t="s">
        <v>6465</v>
      </c>
      <c r="H506" s="238" t="s">
        <v>6466</v>
      </c>
      <c r="I506" s="282" t="s">
        <v>7693</v>
      </c>
      <c r="J506" s="396">
        <v>6</v>
      </c>
      <c r="K506" s="389" t="str">
        <f>HYPERLINK("mailto:CALPAARJUN@HOTMAIL.COM","CALPAARJUN@HOTMAIL.COM")</f>
        <v>CALPAARJUN@HOTMAIL.COM</v>
      </c>
      <c r="L506" s="387">
        <v>9448140080</v>
      </c>
      <c r="M506" s="282"/>
      <c r="N506" s="396"/>
      <c r="O506" s="396">
        <v>76</v>
      </c>
      <c r="P506" s="396"/>
      <c r="Q506" s="289" t="s">
        <v>127</v>
      </c>
      <c r="R506" s="396" t="s">
        <v>51</v>
      </c>
      <c r="S506" s="396" t="s">
        <v>51</v>
      </c>
      <c r="T506" s="396" t="s">
        <v>51</v>
      </c>
      <c r="U506" s="396">
        <v>37.5</v>
      </c>
      <c r="V506" s="396">
        <v>16.670000000000002</v>
      </c>
      <c r="W506" s="396"/>
      <c r="X506" s="396"/>
      <c r="Y506" s="396"/>
      <c r="Z506" s="288"/>
      <c r="AA506" s="288"/>
      <c r="AB506" s="288"/>
      <c r="AC506" s="396" t="s">
        <v>717</v>
      </c>
      <c r="AD506" s="396"/>
      <c r="AE506" s="396" t="s">
        <v>9249</v>
      </c>
      <c r="AF506" s="426">
        <v>35710</v>
      </c>
      <c r="AG506" s="288" t="s">
        <v>9250</v>
      </c>
      <c r="AH506" s="288" t="s">
        <v>9251</v>
      </c>
      <c r="AI506" s="288">
        <v>9482616849</v>
      </c>
      <c r="AJ506" s="289" t="s">
        <v>8541</v>
      </c>
      <c r="AK506" s="289" t="s">
        <v>3834</v>
      </c>
      <c r="AL506" s="289" t="s">
        <v>1642</v>
      </c>
      <c r="AM506" s="400"/>
      <c r="AN506" s="400"/>
      <c r="AO506" s="400"/>
    </row>
    <row r="507" spans="1:41" ht="168.75" thickBot="1">
      <c r="A507" s="282">
        <v>96</v>
      </c>
      <c r="B507" s="210" t="s">
        <v>6145</v>
      </c>
      <c r="C507" s="323" t="s">
        <v>9252</v>
      </c>
      <c r="D507" s="282" t="s">
        <v>9253</v>
      </c>
      <c r="E507" s="282"/>
      <c r="F507" s="12" t="s">
        <v>1633</v>
      </c>
      <c r="G507" s="237" t="s">
        <v>6465</v>
      </c>
      <c r="H507" s="238" t="s">
        <v>6466</v>
      </c>
      <c r="I507" s="282" t="s">
        <v>7693</v>
      </c>
      <c r="J507" s="396">
        <v>6</v>
      </c>
      <c r="K507" s="389" t="str">
        <f>HYPERLINK("mailto:syedabubakar97@gmail.com","syedabubakar97@gmail.com")</f>
        <v>syedabubakar97@gmail.com</v>
      </c>
      <c r="L507" s="387">
        <v>9738775664</v>
      </c>
      <c r="M507" s="282"/>
      <c r="N507" s="396"/>
      <c r="O507" s="396"/>
      <c r="P507" s="396"/>
      <c r="Q507" s="289" t="s">
        <v>9160</v>
      </c>
      <c r="R507" s="396" t="s">
        <v>51</v>
      </c>
      <c r="S507" s="396" t="s">
        <v>51</v>
      </c>
      <c r="T507" s="396" t="s">
        <v>51</v>
      </c>
      <c r="U507" s="396">
        <v>55.67</v>
      </c>
      <c r="V507" s="396">
        <v>57.5</v>
      </c>
      <c r="W507" s="396"/>
      <c r="X507" s="396"/>
      <c r="Y507" s="396"/>
      <c r="Z507" s="288"/>
      <c r="AA507" s="288"/>
      <c r="AB507" s="288"/>
      <c r="AC507" s="396" t="s">
        <v>717</v>
      </c>
      <c r="AD507" s="396"/>
      <c r="AE507" s="396" t="s">
        <v>9254</v>
      </c>
      <c r="AF507" s="317">
        <v>35778</v>
      </c>
      <c r="AG507" s="396" t="s">
        <v>9255</v>
      </c>
      <c r="AH507" s="396" t="s">
        <v>9256</v>
      </c>
      <c r="AI507" s="288">
        <v>9900108377</v>
      </c>
      <c r="AJ507" s="289" t="s">
        <v>3911</v>
      </c>
      <c r="AK507" s="289" t="s">
        <v>3912</v>
      </c>
      <c r="AL507" s="289" t="s">
        <v>1642</v>
      </c>
      <c r="AM507" s="400"/>
      <c r="AN507" s="400"/>
      <c r="AO507" s="400"/>
    </row>
    <row r="508" spans="1:41" ht="156.75" thickBot="1">
      <c r="A508" s="282">
        <v>67</v>
      </c>
      <c r="B508" s="210" t="s">
        <v>6145</v>
      </c>
      <c r="C508" s="323" t="s">
        <v>9257</v>
      </c>
      <c r="D508" s="282" t="s">
        <v>9258</v>
      </c>
      <c r="E508" s="282"/>
      <c r="F508" s="12" t="s">
        <v>1633</v>
      </c>
      <c r="G508" s="237" t="s">
        <v>6465</v>
      </c>
      <c r="H508" s="238" t="s">
        <v>6466</v>
      </c>
      <c r="I508" s="282" t="s">
        <v>7693</v>
      </c>
      <c r="J508" s="396">
        <v>6</v>
      </c>
      <c r="K508" s="389" t="str">
        <f>HYPERLINK("mailto:susantabanik123@gmail.com","susantabanik123@gmail.com")</f>
        <v>susantabanik123@gmail.com</v>
      </c>
      <c r="L508" s="387">
        <v>8876248501</v>
      </c>
      <c r="M508" s="282"/>
      <c r="N508" s="396"/>
      <c r="O508" s="396"/>
      <c r="P508" s="396" t="s">
        <v>6151</v>
      </c>
      <c r="Q508" s="289" t="s">
        <v>5672</v>
      </c>
      <c r="R508" s="396" t="s">
        <v>51</v>
      </c>
      <c r="S508" s="396" t="s">
        <v>51</v>
      </c>
      <c r="T508" s="396" t="s">
        <v>51</v>
      </c>
      <c r="U508" s="396">
        <v>44.33</v>
      </c>
      <c r="V508" s="396">
        <v>41.5</v>
      </c>
      <c r="W508" s="396"/>
      <c r="X508" s="396"/>
      <c r="Y508" s="396"/>
      <c r="Z508" s="288"/>
      <c r="AA508" s="288"/>
      <c r="AB508" s="288"/>
      <c r="AC508" s="396" t="s">
        <v>52</v>
      </c>
      <c r="AD508" s="396"/>
      <c r="AE508" s="396" t="s">
        <v>9259</v>
      </c>
      <c r="AF508" s="426">
        <v>35185</v>
      </c>
      <c r="AG508" s="288" t="s">
        <v>9260</v>
      </c>
      <c r="AH508" s="288" t="s">
        <v>9261</v>
      </c>
      <c r="AI508" s="288">
        <v>9864192994</v>
      </c>
      <c r="AJ508" s="289" t="s">
        <v>150</v>
      </c>
      <c r="AK508" s="289" t="s">
        <v>3834</v>
      </c>
      <c r="AL508" s="289" t="s">
        <v>1642</v>
      </c>
      <c r="AM508" s="400"/>
      <c r="AN508" s="400"/>
      <c r="AO508" s="400"/>
    </row>
    <row r="509" spans="1:41" ht="144.75" thickBot="1">
      <c r="A509" s="282">
        <v>95</v>
      </c>
      <c r="B509" s="210" t="s">
        <v>6145</v>
      </c>
      <c r="C509" s="323" t="s">
        <v>9262</v>
      </c>
      <c r="D509" s="282" t="s">
        <v>9263</v>
      </c>
      <c r="E509" s="282"/>
      <c r="F509" s="12" t="s">
        <v>1633</v>
      </c>
      <c r="G509" s="237" t="s">
        <v>6465</v>
      </c>
      <c r="H509" s="238" t="s">
        <v>6466</v>
      </c>
      <c r="I509" s="282" t="s">
        <v>7693</v>
      </c>
      <c r="J509" s="396">
        <v>6</v>
      </c>
      <c r="K509" s="389" t="str">
        <f>HYPERLINK("mailto:sunidhisharma1997@gmail.com","sunidhisharma1997@gmail.com")</f>
        <v>sunidhisharma1997@gmail.com</v>
      </c>
      <c r="L509" s="387">
        <v>8970120929</v>
      </c>
      <c r="M509" s="282">
        <v>79</v>
      </c>
      <c r="N509" s="430" t="s">
        <v>126</v>
      </c>
      <c r="O509" s="396">
        <v>62</v>
      </c>
      <c r="P509" s="396" t="s">
        <v>6213</v>
      </c>
      <c r="Q509" s="396" t="s">
        <v>9160</v>
      </c>
      <c r="R509" s="396" t="s">
        <v>51</v>
      </c>
      <c r="S509" s="396" t="s">
        <v>51</v>
      </c>
      <c r="T509" s="396" t="s">
        <v>51</v>
      </c>
      <c r="U509" s="396">
        <v>54.83</v>
      </c>
      <c r="V509" s="396">
        <v>64.33</v>
      </c>
      <c r="W509" s="396"/>
      <c r="X509" s="396"/>
      <c r="Y509" s="396"/>
      <c r="Z509" s="288"/>
      <c r="AA509" s="288"/>
      <c r="AB509" s="288"/>
      <c r="AC509" s="430" t="s">
        <v>100</v>
      </c>
      <c r="AD509" s="430" t="s">
        <v>9227</v>
      </c>
      <c r="AE509" s="396" t="s">
        <v>9264</v>
      </c>
      <c r="AF509" s="317">
        <v>35762</v>
      </c>
      <c r="AG509" s="396" t="s">
        <v>9265</v>
      </c>
      <c r="AH509" s="396" t="s">
        <v>9266</v>
      </c>
      <c r="AI509" s="288">
        <v>9844409664</v>
      </c>
      <c r="AJ509" s="289" t="s">
        <v>3939</v>
      </c>
      <c r="AK509" s="289" t="s">
        <v>3834</v>
      </c>
      <c r="AL509" s="289" t="s">
        <v>1642</v>
      </c>
      <c r="AM509" s="400"/>
      <c r="AN509" s="400"/>
      <c r="AO509" s="400"/>
    </row>
    <row r="510" spans="1:41" ht="120.75" thickBot="1">
      <c r="A510" s="282">
        <v>32</v>
      </c>
      <c r="B510" s="210" t="s">
        <v>6145</v>
      </c>
      <c r="C510" s="323" t="s">
        <v>9267</v>
      </c>
      <c r="D510" s="282" t="s">
        <v>9268</v>
      </c>
      <c r="E510" s="282"/>
      <c r="F510" s="12" t="s">
        <v>1633</v>
      </c>
      <c r="G510" s="237" t="s">
        <v>6465</v>
      </c>
      <c r="H510" s="238" t="s">
        <v>6466</v>
      </c>
      <c r="I510" s="282" t="s">
        <v>7693</v>
      </c>
      <c r="J510" s="396">
        <v>6</v>
      </c>
      <c r="K510" s="389" t="str">
        <f>HYPERLINK("mailto:sumukhkamdur@gmail.com","sumukhkamdur@gmail.com")</f>
        <v>sumukhkamdur@gmail.com</v>
      </c>
      <c r="L510" s="387">
        <v>9916673473</v>
      </c>
      <c r="M510" s="282" t="s">
        <v>9269</v>
      </c>
      <c r="N510" s="396"/>
      <c r="O510" s="396">
        <v>62</v>
      </c>
      <c r="P510" s="396"/>
      <c r="Q510" s="289" t="s">
        <v>50</v>
      </c>
      <c r="R510" s="396" t="s">
        <v>51</v>
      </c>
      <c r="S510" s="396" t="s">
        <v>51</v>
      </c>
      <c r="T510" s="396" t="s">
        <v>51</v>
      </c>
      <c r="U510" s="396">
        <v>66</v>
      </c>
      <c r="V510" s="396">
        <v>68.5</v>
      </c>
      <c r="W510" s="396"/>
      <c r="X510" s="396"/>
      <c r="Y510" s="396"/>
      <c r="Z510" s="288"/>
      <c r="AA510" s="288"/>
      <c r="AB510" s="288"/>
      <c r="AC510" s="396" t="s">
        <v>717</v>
      </c>
      <c r="AD510" s="396"/>
      <c r="AE510" s="396" t="s">
        <v>9270</v>
      </c>
      <c r="AF510" s="426">
        <v>35404</v>
      </c>
      <c r="AG510" s="288" t="s">
        <v>9271</v>
      </c>
      <c r="AH510" s="288" t="s">
        <v>9272</v>
      </c>
      <c r="AI510" s="288">
        <v>9845632119</v>
      </c>
      <c r="AJ510" s="289" t="s">
        <v>6900</v>
      </c>
      <c r="AK510" s="289" t="s">
        <v>3834</v>
      </c>
      <c r="AL510" s="289" t="s">
        <v>1642</v>
      </c>
      <c r="AM510" s="400"/>
      <c r="AN510" s="400"/>
      <c r="AO510" s="400"/>
    </row>
    <row r="511" spans="1:41" ht="86.25" thickBot="1">
      <c r="A511" s="282">
        <v>66</v>
      </c>
      <c r="B511" s="210" t="s">
        <v>6145</v>
      </c>
      <c r="C511" s="323" t="s">
        <v>9273</v>
      </c>
      <c r="D511" s="282" t="s">
        <v>9274</v>
      </c>
      <c r="E511" s="282"/>
      <c r="F511" s="12" t="s">
        <v>1633</v>
      </c>
      <c r="G511" s="237" t="s">
        <v>6465</v>
      </c>
      <c r="H511" s="238" t="s">
        <v>6466</v>
      </c>
      <c r="I511" s="282" t="s">
        <v>7693</v>
      </c>
      <c r="J511" s="396">
        <v>6</v>
      </c>
      <c r="K511" s="389" t="str">
        <f>HYPERLINK("mailto:smtsaha0727@gmal.com","smtsaha0727@gmal.com")</f>
        <v>smtsaha0727@gmal.com</v>
      </c>
      <c r="L511" s="387">
        <v>8509466191</v>
      </c>
      <c r="M511" s="282"/>
      <c r="N511" s="396"/>
      <c r="O511" s="396"/>
      <c r="P511" s="396"/>
      <c r="Q511" s="396" t="s">
        <v>9160</v>
      </c>
      <c r="R511" s="396" t="s">
        <v>51</v>
      </c>
      <c r="S511" s="396" t="s">
        <v>51</v>
      </c>
      <c r="T511" s="396" t="s">
        <v>51</v>
      </c>
      <c r="U511" s="396">
        <v>75.33</v>
      </c>
      <c r="V511" s="396">
        <v>81.83</v>
      </c>
      <c r="W511" s="396"/>
      <c r="X511" s="396"/>
      <c r="Y511" s="396"/>
      <c r="Z511" s="288"/>
      <c r="AA511" s="288"/>
      <c r="AB511" s="288"/>
      <c r="AC511" s="396" t="s">
        <v>717</v>
      </c>
      <c r="AD511" s="396"/>
      <c r="AE511" s="396"/>
      <c r="AF511" s="317"/>
      <c r="AG511" s="396"/>
      <c r="AH511" s="396"/>
      <c r="AI511" s="288"/>
      <c r="AJ511" s="396"/>
      <c r="AK511" s="396"/>
      <c r="AL511" s="288"/>
      <c r="AM511" s="400"/>
      <c r="AN511" s="400"/>
      <c r="AO511" s="400"/>
    </row>
    <row r="512" spans="1:41" ht="86.25" thickBot="1">
      <c r="A512" s="282">
        <v>119</v>
      </c>
      <c r="B512" s="210" t="s">
        <v>6145</v>
      </c>
      <c r="C512" s="323" t="s">
        <v>9275</v>
      </c>
      <c r="D512" s="282" t="s">
        <v>9276</v>
      </c>
      <c r="E512" s="282"/>
      <c r="F512" s="12" t="s">
        <v>1633</v>
      </c>
      <c r="G512" s="237" t="s">
        <v>6465</v>
      </c>
      <c r="H512" s="238" t="s">
        <v>6466</v>
      </c>
      <c r="I512" s="282" t="s">
        <v>7693</v>
      </c>
      <c r="J512" s="396">
        <v>6</v>
      </c>
      <c r="K512" s="389" t="str">
        <f>HYPERLINK("mailto:sujithruss50@gmail.com","sujithruss50@gmail.com")</f>
        <v>sujithruss50@gmail.com</v>
      </c>
      <c r="L512" s="387">
        <v>9738613080</v>
      </c>
      <c r="M512" s="282">
        <v>75</v>
      </c>
      <c r="N512" s="396"/>
      <c r="O512" s="396">
        <v>50</v>
      </c>
      <c r="P512" s="396" t="s">
        <v>8969</v>
      </c>
      <c r="Q512" s="396" t="s">
        <v>9160</v>
      </c>
      <c r="R512" s="396" t="s">
        <v>51</v>
      </c>
      <c r="S512" s="396" t="s">
        <v>51</v>
      </c>
      <c r="T512" s="396" t="s">
        <v>51</v>
      </c>
      <c r="U512" s="396">
        <v>47.67</v>
      </c>
      <c r="V512" s="396">
        <v>61</v>
      </c>
      <c r="W512" s="396"/>
      <c r="X512" s="396"/>
      <c r="Y512" s="396"/>
      <c r="Z512" s="288"/>
      <c r="AA512" s="288"/>
      <c r="AB512" s="288"/>
      <c r="AC512" s="396" t="s">
        <v>100</v>
      </c>
      <c r="AD512" s="396"/>
      <c r="AE512" s="396"/>
      <c r="AF512" s="317">
        <v>35712</v>
      </c>
      <c r="AG512" s="396" t="s">
        <v>9277</v>
      </c>
      <c r="AH512" s="396" t="s">
        <v>9278</v>
      </c>
      <c r="AI512" s="288">
        <v>9663265363</v>
      </c>
      <c r="AJ512" s="396" t="s">
        <v>5664</v>
      </c>
      <c r="AK512" s="396" t="s">
        <v>3834</v>
      </c>
      <c r="AL512" s="288" t="s">
        <v>1642</v>
      </c>
      <c r="AM512" s="400"/>
      <c r="AN512" s="400"/>
      <c r="AO512" s="400"/>
    </row>
    <row r="513" spans="1:41" ht="168.75" thickBot="1">
      <c r="A513" s="282">
        <v>65</v>
      </c>
      <c r="B513" s="210" t="s">
        <v>6145</v>
      </c>
      <c r="C513" s="323" t="s">
        <v>9279</v>
      </c>
      <c r="D513" s="282" t="s">
        <v>9280</v>
      </c>
      <c r="E513" s="282"/>
      <c r="F513" s="12" t="s">
        <v>1633</v>
      </c>
      <c r="G513" s="237" t="s">
        <v>6465</v>
      </c>
      <c r="H513" s="238" t="s">
        <v>6466</v>
      </c>
      <c r="I513" s="282" t="s">
        <v>7693</v>
      </c>
      <c r="J513" s="396">
        <v>6</v>
      </c>
      <c r="K513" s="389" t="str">
        <f>HYPERLINK("mailto:sowgandhikh@gmail.com","sowgandhikh@gmail.com")</f>
        <v>sowgandhikh@gmail.com</v>
      </c>
      <c r="L513" s="387">
        <v>9741322796</v>
      </c>
      <c r="M513" s="431">
        <v>0.74</v>
      </c>
      <c r="N513" s="430" t="s">
        <v>2433</v>
      </c>
      <c r="O513" s="431">
        <v>0.5</v>
      </c>
      <c r="P513" s="430" t="s">
        <v>9281</v>
      </c>
      <c r="Q513" s="289" t="s">
        <v>9282</v>
      </c>
      <c r="R513" s="396" t="s">
        <v>51</v>
      </c>
      <c r="S513" s="396" t="s">
        <v>51</v>
      </c>
      <c r="T513" s="396" t="s">
        <v>51</v>
      </c>
      <c r="U513" s="396">
        <v>33.33</v>
      </c>
      <c r="V513" s="396">
        <v>21.33</v>
      </c>
      <c r="W513" s="396"/>
      <c r="X513" s="396"/>
      <c r="Y513" s="396"/>
      <c r="Z513" s="288"/>
      <c r="AA513" s="288"/>
      <c r="AB513" s="288"/>
      <c r="AC513" s="430" t="s">
        <v>9283</v>
      </c>
      <c r="AD513" s="430" t="s">
        <v>9284</v>
      </c>
      <c r="AE513" s="396" t="s">
        <v>9285</v>
      </c>
      <c r="AF513" s="426">
        <v>35612</v>
      </c>
      <c r="AG513" s="288" t="s">
        <v>9286</v>
      </c>
      <c r="AH513" s="288" t="s">
        <v>9287</v>
      </c>
      <c r="AI513" s="288">
        <v>9845043855</v>
      </c>
      <c r="AJ513" s="289" t="s">
        <v>5085</v>
      </c>
      <c r="AK513" s="289" t="s">
        <v>3834</v>
      </c>
      <c r="AL513" s="289" t="s">
        <v>1642</v>
      </c>
      <c r="AM513" s="400"/>
      <c r="AN513" s="400"/>
      <c r="AO513" s="400"/>
    </row>
    <row r="514" spans="1:41" ht="132.75" thickBot="1">
      <c r="A514" s="282">
        <v>31</v>
      </c>
      <c r="B514" s="210" t="s">
        <v>6145</v>
      </c>
      <c r="C514" s="323" t="s">
        <v>9288</v>
      </c>
      <c r="D514" s="282" t="s">
        <v>9289</v>
      </c>
      <c r="E514" s="282"/>
      <c r="F514" s="12" t="s">
        <v>1633</v>
      </c>
      <c r="G514" s="237" t="s">
        <v>6465</v>
      </c>
      <c r="H514" s="238" t="s">
        <v>6466</v>
      </c>
      <c r="I514" s="282" t="s">
        <v>7693</v>
      </c>
      <c r="J514" s="396">
        <v>6</v>
      </c>
      <c r="K514" s="389" t="str">
        <f>HYPERLINK("mailto:sindhoora.sadananda@gmail.com","sindhoora.sadananda@gmail.com")</f>
        <v>sindhoora.sadananda@gmail.com</v>
      </c>
      <c r="L514" s="387">
        <v>7022612234</v>
      </c>
      <c r="M514" s="282">
        <v>68.599999999999994</v>
      </c>
      <c r="N514" s="396"/>
      <c r="O514" s="396">
        <v>82</v>
      </c>
      <c r="P514" s="396" t="s">
        <v>6151</v>
      </c>
      <c r="Q514" s="396" t="s">
        <v>9160</v>
      </c>
      <c r="R514" s="396" t="s">
        <v>51</v>
      </c>
      <c r="S514" s="396" t="s">
        <v>51</v>
      </c>
      <c r="T514" s="396" t="s">
        <v>51</v>
      </c>
      <c r="U514" s="396">
        <v>40.67</v>
      </c>
      <c r="V514" s="396">
        <v>24.17</v>
      </c>
      <c r="W514" s="396"/>
      <c r="X514" s="396"/>
      <c r="Y514" s="396"/>
      <c r="Z514" s="288"/>
      <c r="AA514" s="288"/>
      <c r="AB514" s="288"/>
      <c r="AC514" s="396" t="s">
        <v>52</v>
      </c>
      <c r="AD514" s="396"/>
      <c r="AE514" s="396" t="s">
        <v>9290</v>
      </c>
      <c r="AF514" s="426">
        <v>35059</v>
      </c>
      <c r="AG514" s="288" t="s">
        <v>9291</v>
      </c>
      <c r="AH514" s="288" t="s">
        <v>9292</v>
      </c>
      <c r="AI514" s="288">
        <v>9743235561</v>
      </c>
      <c r="AJ514" s="289" t="s">
        <v>9293</v>
      </c>
      <c r="AK514" s="289" t="s">
        <v>3834</v>
      </c>
      <c r="AL514" s="289" t="s">
        <v>1642</v>
      </c>
      <c r="AM514" s="400"/>
      <c r="AN514" s="400"/>
      <c r="AO514" s="400"/>
    </row>
    <row r="515" spans="1:41" ht="144.75" thickBot="1">
      <c r="A515" s="282">
        <v>94</v>
      </c>
      <c r="B515" s="210" t="s">
        <v>6145</v>
      </c>
      <c r="C515" s="323" t="s">
        <v>9294</v>
      </c>
      <c r="D515" s="282" t="s">
        <v>9295</v>
      </c>
      <c r="E515" s="282"/>
      <c r="F515" s="12" t="s">
        <v>1633</v>
      </c>
      <c r="G515" s="237" t="s">
        <v>6465</v>
      </c>
      <c r="H515" s="238" t="s">
        <v>6466</v>
      </c>
      <c r="I515" s="282" t="s">
        <v>7693</v>
      </c>
      <c r="J515" s="396">
        <v>6</v>
      </c>
      <c r="K515" s="389" t="str">
        <f>HYPERLINK("mailto:shubhamvarma333@gmail.com","shubhamvarma333@gmail.com")</f>
        <v>shubhamvarma333@gmail.com</v>
      </c>
      <c r="L515" s="387">
        <v>8050802197</v>
      </c>
      <c r="M515" s="282">
        <v>90.88</v>
      </c>
      <c r="N515" s="430" t="s">
        <v>9296</v>
      </c>
      <c r="O515" s="396">
        <v>83.1</v>
      </c>
      <c r="P515" s="396" t="s">
        <v>6213</v>
      </c>
      <c r="Q515" s="396" t="s">
        <v>9160</v>
      </c>
      <c r="R515" s="396" t="s">
        <v>51</v>
      </c>
      <c r="S515" s="396" t="s">
        <v>51</v>
      </c>
      <c r="T515" s="396" t="s">
        <v>51</v>
      </c>
      <c r="U515" s="396">
        <v>59.5</v>
      </c>
      <c r="V515" s="396">
        <v>47.67</v>
      </c>
      <c r="W515" s="396"/>
      <c r="X515" s="396"/>
      <c r="Y515" s="396"/>
      <c r="Z515" s="288"/>
      <c r="AA515" s="288"/>
      <c r="AB515" s="288"/>
      <c r="AC515" s="430" t="s">
        <v>52</v>
      </c>
      <c r="AD515" s="430" t="s">
        <v>9227</v>
      </c>
      <c r="AE515" s="396" t="s">
        <v>9297</v>
      </c>
      <c r="AF515" s="317">
        <v>35644</v>
      </c>
      <c r="AG515" s="396" t="s">
        <v>9298</v>
      </c>
      <c r="AH515" s="396" t="s">
        <v>9299</v>
      </c>
      <c r="AI515" s="288">
        <v>9880262176</v>
      </c>
      <c r="AJ515" s="289" t="s">
        <v>9300</v>
      </c>
      <c r="AK515" s="289" t="s">
        <v>3834</v>
      </c>
      <c r="AL515" s="289" t="s">
        <v>1642</v>
      </c>
      <c r="AM515" s="400"/>
      <c r="AN515" s="400"/>
      <c r="AO515" s="400"/>
    </row>
    <row r="516" spans="1:41" ht="120.75" thickBot="1">
      <c r="A516" s="282">
        <v>30</v>
      </c>
      <c r="B516" s="210" t="s">
        <v>6145</v>
      </c>
      <c r="C516" s="323" t="s">
        <v>9301</v>
      </c>
      <c r="D516" s="282" t="s">
        <v>9302</v>
      </c>
      <c r="E516" s="282"/>
      <c r="F516" s="12" t="s">
        <v>1633</v>
      </c>
      <c r="G516" s="237" t="s">
        <v>6465</v>
      </c>
      <c r="H516" s="238" t="s">
        <v>6466</v>
      </c>
      <c r="I516" s="282" t="s">
        <v>7693</v>
      </c>
      <c r="J516" s="396">
        <v>6</v>
      </c>
      <c r="K516" s="389" t="str">
        <f>HYPERLINK("mailto:shraddhu90@gmail.com","shraddhu90@gmail.com")</f>
        <v>shraddhu90@gmail.com</v>
      </c>
      <c r="L516" s="387">
        <v>9741390055</v>
      </c>
      <c r="M516" s="282">
        <v>60</v>
      </c>
      <c r="N516" s="430" t="s">
        <v>50</v>
      </c>
      <c r="O516" s="396">
        <v>48</v>
      </c>
      <c r="P516" s="396" t="s">
        <v>6151</v>
      </c>
      <c r="Q516" s="396" t="s">
        <v>9160</v>
      </c>
      <c r="R516" s="396" t="s">
        <v>51</v>
      </c>
      <c r="S516" s="396" t="s">
        <v>51</v>
      </c>
      <c r="T516" s="396" t="s">
        <v>51</v>
      </c>
      <c r="U516" s="396">
        <v>43.17</v>
      </c>
      <c r="V516" s="396">
        <v>25.83</v>
      </c>
      <c r="W516" s="396"/>
      <c r="X516" s="396"/>
      <c r="Y516" s="396"/>
      <c r="Z516" s="288"/>
      <c r="AA516" s="288"/>
      <c r="AB516" s="288"/>
      <c r="AC516" s="430" t="s">
        <v>100</v>
      </c>
      <c r="AD516" s="430" t="s">
        <v>9227</v>
      </c>
      <c r="AE516" s="396" t="s">
        <v>9303</v>
      </c>
      <c r="AF516" s="426">
        <v>35507</v>
      </c>
      <c r="AG516" s="288" t="s">
        <v>9304</v>
      </c>
      <c r="AH516" s="288" t="s">
        <v>9305</v>
      </c>
      <c r="AI516" s="288">
        <v>9880048395</v>
      </c>
      <c r="AJ516" s="289" t="s">
        <v>3939</v>
      </c>
      <c r="AK516" s="289" t="s">
        <v>3834</v>
      </c>
      <c r="AL516" s="289" t="s">
        <v>1642</v>
      </c>
      <c r="AM516" s="400"/>
      <c r="AN516" s="400"/>
      <c r="AO516" s="400"/>
    </row>
    <row r="517" spans="1:41" ht="86.25" thickBot="1">
      <c r="A517" s="282">
        <v>64</v>
      </c>
      <c r="B517" s="210" t="s">
        <v>6145</v>
      </c>
      <c r="C517" s="323" t="s">
        <v>2304</v>
      </c>
      <c r="D517" s="282" t="s">
        <v>9306</v>
      </c>
      <c r="E517" s="282"/>
      <c r="F517" s="12" t="s">
        <v>1633</v>
      </c>
      <c r="G517" s="237" t="s">
        <v>6465</v>
      </c>
      <c r="H517" s="238" t="s">
        <v>6466</v>
      </c>
      <c r="I517" s="282" t="s">
        <v>7693</v>
      </c>
      <c r="J517" s="396">
        <v>6</v>
      </c>
      <c r="K517" s="389" t="str">
        <f>HYPERLINK("mailto:shubhamkr696@gmail.com","shubhamkr696@gmail.com")</f>
        <v>shubhamkr696@gmail.com</v>
      </c>
      <c r="L517" s="387">
        <v>9431288314</v>
      </c>
      <c r="M517" s="282" t="s">
        <v>9307</v>
      </c>
      <c r="N517" s="430" t="s">
        <v>50</v>
      </c>
      <c r="O517" s="396">
        <v>46.8</v>
      </c>
      <c r="P517" s="430" t="s">
        <v>49</v>
      </c>
      <c r="Q517" s="289" t="s">
        <v>6856</v>
      </c>
      <c r="R517" s="396" t="s">
        <v>51</v>
      </c>
      <c r="S517" s="396" t="s">
        <v>51</v>
      </c>
      <c r="T517" s="396" t="s">
        <v>51</v>
      </c>
      <c r="U517" s="396">
        <v>49.33</v>
      </c>
      <c r="V517" s="396">
        <v>52.33</v>
      </c>
      <c r="W517" s="396"/>
      <c r="X517" s="396"/>
      <c r="Y517" s="396"/>
      <c r="Z517" s="288"/>
      <c r="AA517" s="288"/>
      <c r="AB517" s="288"/>
      <c r="AC517" s="430" t="s">
        <v>52</v>
      </c>
      <c r="AD517" s="430" t="s">
        <v>9227</v>
      </c>
      <c r="AE517" s="396" t="s">
        <v>9308</v>
      </c>
      <c r="AF517" s="426">
        <v>35467</v>
      </c>
      <c r="AG517" s="288" t="s">
        <v>9309</v>
      </c>
      <c r="AH517" s="288" t="s">
        <v>9310</v>
      </c>
      <c r="AI517" s="288">
        <v>9534780435</v>
      </c>
      <c r="AJ517" s="289" t="s">
        <v>9311</v>
      </c>
      <c r="AK517" s="289" t="s">
        <v>3834</v>
      </c>
      <c r="AL517" s="289" t="s">
        <v>1642</v>
      </c>
      <c r="AM517" s="400"/>
      <c r="AN517" s="400"/>
      <c r="AO517" s="400"/>
    </row>
    <row r="518" spans="1:41" ht="86.25" thickBot="1">
      <c r="A518" s="282">
        <v>29</v>
      </c>
      <c r="B518" s="210" t="s">
        <v>6145</v>
      </c>
      <c r="C518" s="323" t="s">
        <v>9312</v>
      </c>
      <c r="D518" s="282" t="s">
        <v>9313</v>
      </c>
      <c r="E518" s="282"/>
      <c r="F518" s="12" t="s">
        <v>1633</v>
      </c>
      <c r="G518" s="237" t="s">
        <v>6465</v>
      </c>
      <c r="H518" s="238" t="s">
        <v>6466</v>
      </c>
      <c r="I518" s="282" t="s">
        <v>7693</v>
      </c>
      <c r="J518" s="396">
        <v>6</v>
      </c>
      <c r="K518" s="389"/>
      <c r="L518" s="387"/>
      <c r="M518" s="282"/>
      <c r="N518" s="396"/>
      <c r="O518" s="396">
        <v>50</v>
      </c>
      <c r="P518" s="396" t="s">
        <v>6151</v>
      </c>
      <c r="Q518" s="396" t="s">
        <v>9160</v>
      </c>
      <c r="R518" s="396" t="s">
        <v>51</v>
      </c>
      <c r="S518" s="396" t="s">
        <v>51</v>
      </c>
      <c r="T518" s="396" t="s">
        <v>51</v>
      </c>
      <c r="U518" s="396">
        <v>32.67</v>
      </c>
      <c r="V518" s="396">
        <v>32.67</v>
      </c>
      <c r="W518" s="396"/>
      <c r="X518" s="396"/>
      <c r="Y518" s="396"/>
      <c r="Z518" s="288"/>
      <c r="AA518" s="288"/>
      <c r="AB518" s="288"/>
      <c r="AC518" s="396" t="s">
        <v>717</v>
      </c>
      <c r="AD518" s="396"/>
      <c r="AE518" s="396"/>
      <c r="AF518" s="317"/>
      <c r="AG518" s="396"/>
      <c r="AH518" s="396"/>
      <c r="AI518" s="288">
        <v>9844031130</v>
      </c>
      <c r="AJ518" s="396"/>
      <c r="AK518" s="396"/>
      <c r="AL518" s="288"/>
      <c r="AM518" s="400"/>
      <c r="AN518" s="400"/>
      <c r="AO518" s="400"/>
    </row>
    <row r="519" spans="1:41" ht="132.75" thickBot="1">
      <c r="A519" s="282">
        <v>19</v>
      </c>
      <c r="B519" s="210" t="s">
        <v>6145</v>
      </c>
      <c r="C519" s="323" t="s">
        <v>9314</v>
      </c>
      <c r="D519" s="282" t="s">
        <v>9315</v>
      </c>
      <c r="E519" s="282"/>
      <c r="F519" s="12" t="s">
        <v>1633</v>
      </c>
      <c r="G519" s="237" t="s">
        <v>6465</v>
      </c>
      <c r="H519" s="238" t="s">
        <v>6466</v>
      </c>
      <c r="I519" s="282" t="s">
        <v>7693</v>
      </c>
      <c r="J519" s="396">
        <v>6</v>
      </c>
      <c r="K519" s="389" t="str">
        <f>HYPERLINK("mailto:shreyanshluniya123@gmail.com","shreyanshluniya123@gmail.com")</f>
        <v>shreyanshluniya123@gmail.com</v>
      </c>
      <c r="L519" s="387">
        <v>7411966851</v>
      </c>
      <c r="M519" s="282">
        <v>72</v>
      </c>
      <c r="N519" s="396"/>
      <c r="O519" s="396">
        <v>70</v>
      </c>
      <c r="P519" s="389" t="s">
        <v>6151</v>
      </c>
      <c r="Q519" s="289" t="s">
        <v>9316</v>
      </c>
      <c r="R519" s="396" t="s">
        <v>51</v>
      </c>
      <c r="S519" s="396" t="s">
        <v>51</v>
      </c>
      <c r="T519" s="396" t="s">
        <v>51</v>
      </c>
      <c r="U519" s="396">
        <v>62.33</v>
      </c>
      <c r="V519" s="396">
        <v>65.67</v>
      </c>
      <c r="W519" s="396"/>
      <c r="X519" s="396"/>
      <c r="Y519" s="396"/>
      <c r="Z519" s="288"/>
      <c r="AA519" s="288"/>
      <c r="AB519" s="288"/>
      <c r="AC519" s="396"/>
      <c r="AD519" s="396"/>
      <c r="AE519" s="396" t="s">
        <v>9317</v>
      </c>
      <c r="AF519" s="426">
        <v>35945</v>
      </c>
      <c r="AG519" s="288" t="s">
        <v>9318</v>
      </c>
      <c r="AH519" s="288" t="s">
        <v>9319</v>
      </c>
      <c r="AI519" s="288">
        <v>7411966851</v>
      </c>
      <c r="AJ519" s="289" t="s">
        <v>9320</v>
      </c>
      <c r="AK519" s="289" t="s">
        <v>3834</v>
      </c>
      <c r="AL519" s="289" t="s">
        <v>5475</v>
      </c>
      <c r="AM519" s="400"/>
      <c r="AN519" s="400"/>
      <c r="AO519" s="400"/>
    </row>
    <row r="520" spans="1:41" ht="168.75" thickBot="1">
      <c r="A520" s="282">
        <v>18</v>
      </c>
      <c r="B520" s="210" t="s">
        <v>6145</v>
      </c>
      <c r="C520" s="323" t="s">
        <v>9321</v>
      </c>
      <c r="D520" s="282" t="s">
        <v>9322</v>
      </c>
      <c r="E520" s="282"/>
      <c r="F520" s="12" t="s">
        <v>1633</v>
      </c>
      <c r="G520" s="237" t="s">
        <v>6465</v>
      </c>
      <c r="H520" s="238" t="s">
        <v>6466</v>
      </c>
      <c r="I520" s="282" t="s">
        <v>7693</v>
      </c>
      <c r="J520" s="396">
        <v>6</v>
      </c>
      <c r="K520" s="389" t="str">
        <f>HYPERLINK("mailto:shre1526@gmail.com","shre1526@gmail.com")</f>
        <v>shre1526@gmail.com</v>
      </c>
      <c r="L520" s="387">
        <v>9535690271</v>
      </c>
      <c r="M520" s="282">
        <v>50</v>
      </c>
      <c r="N520" s="430" t="s">
        <v>2433</v>
      </c>
      <c r="O520" s="396">
        <v>60</v>
      </c>
      <c r="P520" s="430" t="s">
        <v>49</v>
      </c>
      <c r="Q520" s="396" t="s">
        <v>9160</v>
      </c>
      <c r="R520" s="396" t="s">
        <v>51</v>
      </c>
      <c r="S520" s="396" t="s">
        <v>51</v>
      </c>
      <c r="T520" s="396" t="s">
        <v>51</v>
      </c>
      <c r="U520" s="396">
        <v>81.5</v>
      </c>
      <c r="V520" s="396">
        <v>65.83</v>
      </c>
      <c r="W520" s="396"/>
      <c r="X520" s="396"/>
      <c r="Y520" s="396"/>
      <c r="Z520" s="288"/>
      <c r="AA520" s="288"/>
      <c r="AB520" s="288"/>
      <c r="AC520" s="396" t="s">
        <v>717</v>
      </c>
      <c r="AD520" s="430" t="s">
        <v>9284</v>
      </c>
      <c r="AE520" s="396" t="s">
        <v>9323</v>
      </c>
      <c r="AF520" s="426"/>
      <c r="AG520" s="288" t="s">
        <v>9324</v>
      </c>
      <c r="AH520" s="288" t="s">
        <v>9325</v>
      </c>
      <c r="AI520" s="288">
        <v>7760281677</v>
      </c>
      <c r="AJ520" s="289"/>
      <c r="AK520" s="289"/>
      <c r="AL520" s="288"/>
      <c r="AM520" s="400"/>
      <c r="AN520" s="400"/>
      <c r="AO520" s="400"/>
    </row>
    <row r="521" spans="1:41" ht="86.25" thickBot="1">
      <c r="A521" s="282">
        <v>63</v>
      </c>
      <c r="B521" s="210" t="s">
        <v>6145</v>
      </c>
      <c r="C521" s="323" t="s">
        <v>9326</v>
      </c>
      <c r="D521" s="282" t="s">
        <v>9327</v>
      </c>
      <c r="E521" s="282"/>
      <c r="F521" s="12" t="s">
        <v>1633</v>
      </c>
      <c r="G521" s="237" t="s">
        <v>6465</v>
      </c>
      <c r="H521" s="238" t="s">
        <v>6466</v>
      </c>
      <c r="I521" s="282" t="s">
        <v>7693</v>
      </c>
      <c r="J521" s="396">
        <v>6</v>
      </c>
      <c r="K521" s="389" t="str">
        <f>HYPERLINK("mailto:rcbshivam15@gmail.com","rcbshivam15@gmail.com")</f>
        <v>rcbshivam15@gmail.com</v>
      </c>
      <c r="L521" s="387">
        <v>9739929910</v>
      </c>
      <c r="M521" s="282">
        <v>60</v>
      </c>
      <c r="N521" s="430" t="s">
        <v>126</v>
      </c>
      <c r="O521" s="396">
        <v>73</v>
      </c>
      <c r="P521" s="396" t="s">
        <v>9328</v>
      </c>
      <c r="Q521" s="396" t="s">
        <v>9160</v>
      </c>
      <c r="R521" s="396" t="s">
        <v>51</v>
      </c>
      <c r="S521" s="396" t="s">
        <v>51</v>
      </c>
      <c r="T521" s="396" t="s">
        <v>51</v>
      </c>
      <c r="U521" s="396">
        <v>39.83</v>
      </c>
      <c r="V521" s="396">
        <v>3.83</v>
      </c>
      <c r="W521" s="396"/>
      <c r="X521" s="396"/>
      <c r="Y521" s="396"/>
      <c r="Z521" s="288"/>
      <c r="AA521" s="288"/>
      <c r="AB521" s="288"/>
      <c r="AC521" s="430" t="s">
        <v>52</v>
      </c>
      <c r="AD521" s="430" t="s">
        <v>9227</v>
      </c>
      <c r="AE521" s="396"/>
      <c r="AF521" s="317"/>
      <c r="AG521" s="396"/>
      <c r="AH521" s="396"/>
      <c r="AI521" s="288">
        <v>9845170996</v>
      </c>
      <c r="AJ521" s="396"/>
      <c r="AK521" s="396"/>
      <c r="AL521" s="288"/>
      <c r="AM521" s="400"/>
      <c r="AN521" s="400"/>
      <c r="AO521" s="400"/>
    </row>
    <row r="522" spans="1:41" ht="132.75" thickBot="1">
      <c r="A522" s="282">
        <v>112</v>
      </c>
      <c r="B522" s="210" t="s">
        <v>6145</v>
      </c>
      <c r="C522" s="323" t="s">
        <v>9329</v>
      </c>
      <c r="D522" s="282" t="s">
        <v>9330</v>
      </c>
      <c r="E522" s="282"/>
      <c r="F522" s="12" t="s">
        <v>1633</v>
      </c>
      <c r="G522" s="237" t="s">
        <v>6465</v>
      </c>
      <c r="H522" s="238" t="s">
        <v>6466</v>
      </c>
      <c r="I522" s="282" t="s">
        <v>7693</v>
      </c>
      <c r="J522" s="396">
        <v>6</v>
      </c>
      <c r="K522" s="389" t="str">
        <f>HYPERLINK("mailto:sheshasimha7@gmail.com","sheshasimha7@gmail.com")</f>
        <v>sheshasimha7@gmail.com</v>
      </c>
      <c r="L522" s="387">
        <v>9739739626</v>
      </c>
      <c r="M522" s="282">
        <v>56</v>
      </c>
      <c r="N522" s="396"/>
      <c r="O522" s="396">
        <v>61</v>
      </c>
      <c r="P522" s="396"/>
      <c r="Q522" s="396" t="s">
        <v>9160</v>
      </c>
      <c r="R522" s="396" t="s">
        <v>51</v>
      </c>
      <c r="S522" s="396" t="s">
        <v>51</v>
      </c>
      <c r="T522" s="396" t="s">
        <v>51</v>
      </c>
      <c r="U522" s="396">
        <v>63.5</v>
      </c>
      <c r="V522" s="396">
        <v>66.17</v>
      </c>
      <c r="W522" s="396"/>
      <c r="X522" s="396"/>
      <c r="Y522" s="396"/>
      <c r="Z522" s="288"/>
      <c r="AA522" s="288"/>
      <c r="AB522" s="288"/>
      <c r="AC522" s="396" t="s">
        <v>717</v>
      </c>
      <c r="AD522" s="396"/>
      <c r="AE522" s="396" t="s">
        <v>9331</v>
      </c>
      <c r="AF522" s="317">
        <v>35495</v>
      </c>
      <c r="AG522" s="396" t="s">
        <v>9332</v>
      </c>
      <c r="AH522" s="396" t="s">
        <v>9333</v>
      </c>
      <c r="AI522" s="288">
        <v>9986011655</v>
      </c>
      <c r="AJ522" s="289" t="s">
        <v>5181</v>
      </c>
      <c r="AK522" s="289" t="s">
        <v>3834</v>
      </c>
      <c r="AL522" s="289" t="s">
        <v>1642</v>
      </c>
      <c r="AM522" s="400"/>
      <c r="AN522" s="400"/>
      <c r="AO522" s="400"/>
    </row>
    <row r="523" spans="1:41" ht="108.75" thickBot="1">
      <c r="A523" s="282">
        <v>40</v>
      </c>
      <c r="B523" s="210" t="s">
        <v>6145</v>
      </c>
      <c r="C523" s="323" t="s">
        <v>9334</v>
      </c>
      <c r="D523" s="282" t="s">
        <v>9335</v>
      </c>
      <c r="E523" s="282"/>
      <c r="F523" s="12" t="s">
        <v>1633</v>
      </c>
      <c r="G523" s="237" t="s">
        <v>6465</v>
      </c>
      <c r="H523" s="238" t="s">
        <v>6466</v>
      </c>
      <c r="I523" s="282" t="s">
        <v>7693</v>
      </c>
      <c r="J523" s="396">
        <v>6</v>
      </c>
      <c r="K523" s="389" t="str">
        <f>HYPERLINK("mailto:SHASHANKBANGALURU97@GMAIL.COM","SHASHANKBANGALURU97@GMAIL.COM")</f>
        <v>SHASHANKBANGALURU97@GMAIL.COM</v>
      </c>
      <c r="L523" s="387">
        <v>8884913843</v>
      </c>
      <c r="M523" s="282"/>
      <c r="N523" s="396"/>
      <c r="O523" s="396"/>
      <c r="P523" s="396" t="s">
        <v>6151</v>
      </c>
      <c r="Q523" s="396"/>
      <c r="R523" s="396" t="s">
        <v>51</v>
      </c>
      <c r="S523" s="396" t="s">
        <v>51</v>
      </c>
      <c r="T523" s="396" t="s">
        <v>51</v>
      </c>
      <c r="U523" s="396">
        <v>60.5</v>
      </c>
      <c r="V523" s="396">
        <v>56.5</v>
      </c>
      <c r="W523" s="396"/>
      <c r="X523" s="396"/>
      <c r="Y523" s="396"/>
      <c r="Z523" s="288"/>
      <c r="AA523" s="288"/>
      <c r="AB523" s="288"/>
      <c r="AC523" s="396" t="s">
        <v>52</v>
      </c>
      <c r="AD523" s="396"/>
      <c r="AE523" s="396" t="s">
        <v>9336</v>
      </c>
      <c r="AF523" s="426"/>
      <c r="AG523" s="288" t="s">
        <v>9337</v>
      </c>
      <c r="AH523" s="288" t="s">
        <v>9338</v>
      </c>
      <c r="AI523" s="288">
        <v>9066505141</v>
      </c>
      <c r="AJ523" s="289"/>
      <c r="AK523" s="289"/>
      <c r="AL523" s="288" t="s">
        <v>1642</v>
      </c>
      <c r="AM523" s="400"/>
      <c r="AN523" s="400"/>
      <c r="AO523" s="400"/>
    </row>
    <row r="524" spans="1:41" ht="180.75" thickBot="1">
      <c r="A524" s="282">
        <v>93</v>
      </c>
      <c r="B524" s="210" t="s">
        <v>6145</v>
      </c>
      <c r="C524" s="323" t="s">
        <v>9339</v>
      </c>
      <c r="D524" s="282" t="s">
        <v>9340</v>
      </c>
      <c r="E524" s="282"/>
      <c r="F524" s="12" t="s">
        <v>1633</v>
      </c>
      <c r="G524" s="237" t="s">
        <v>6465</v>
      </c>
      <c r="H524" s="238" t="s">
        <v>6466</v>
      </c>
      <c r="I524" s="282" t="s">
        <v>7693</v>
      </c>
      <c r="J524" s="396">
        <v>6</v>
      </c>
      <c r="K524" s="389" t="str">
        <f>HYPERLINK("mailto:shahabkingkhan@gmail.com","shahabkingkhan@gmail.com")</f>
        <v>shahabkingkhan@gmail.com</v>
      </c>
      <c r="L524" s="387">
        <v>9901050888</v>
      </c>
      <c r="M524" s="282" t="s">
        <v>9341</v>
      </c>
      <c r="N524" s="430" t="s">
        <v>50</v>
      </c>
      <c r="O524" s="396">
        <v>73.8</v>
      </c>
      <c r="P524" s="396" t="s">
        <v>6151</v>
      </c>
      <c r="Q524" s="396" t="s">
        <v>9160</v>
      </c>
      <c r="R524" s="396" t="s">
        <v>51</v>
      </c>
      <c r="S524" s="396" t="s">
        <v>51</v>
      </c>
      <c r="T524" s="396" t="s">
        <v>51</v>
      </c>
      <c r="U524" s="396">
        <v>56.83</v>
      </c>
      <c r="V524" s="396">
        <v>43</v>
      </c>
      <c r="W524" s="396"/>
      <c r="X524" s="396"/>
      <c r="Y524" s="396"/>
      <c r="Z524" s="288"/>
      <c r="AA524" s="288"/>
      <c r="AB524" s="288"/>
      <c r="AC524" s="430" t="s">
        <v>100</v>
      </c>
      <c r="AD524" s="430" t="s">
        <v>9227</v>
      </c>
      <c r="AE524" s="396" t="s">
        <v>9342</v>
      </c>
      <c r="AF524" s="426">
        <v>35878</v>
      </c>
      <c r="AG524" s="288" t="s">
        <v>9156</v>
      </c>
      <c r="AH524" s="288" t="s">
        <v>9343</v>
      </c>
      <c r="AI524" s="288">
        <v>9880468881</v>
      </c>
      <c r="AJ524" s="289" t="s">
        <v>9344</v>
      </c>
      <c r="AK524" s="289" t="s">
        <v>3912</v>
      </c>
      <c r="AL524" s="289" t="s">
        <v>1642</v>
      </c>
      <c r="AM524" s="400"/>
      <c r="AN524" s="400"/>
      <c r="AO524" s="400"/>
    </row>
    <row r="525" spans="1:41" ht="86.25" thickBot="1">
      <c r="A525" s="282">
        <v>62</v>
      </c>
      <c r="B525" s="210" t="s">
        <v>6145</v>
      </c>
      <c r="C525" s="323" t="s">
        <v>9345</v>
      </c>
      <c r="D525" s="282" t="s">
        <v>9346</v>
      </c>
      <c r="E525" s="282"/>
      <c r="F525" s="12" t="s">
        <v>1633</v>
      </c>
      <c r="G525" s="237" t="s">
        <v>6465</v>
      </c>
      <c r="H525" s="238" t="s">
        <v>6466</v>
      </c>
      <c r="I525" s="282" t="s">
        <v>7693</v>
      </c>
      <c r="J525" s="396">
        <v>6</v>
      </c>
      <c r="K525" s="389" t="str">
        <f>HYPERLINK("mailto:satyam.tri01@gmail.com","satyam.tri01@gmail.com")</f>
        <v>satyam.tri01@gmail.com</v>
      </c>
      <c r="L525" s="387">
        <v>8050381260</v>
      </c>
      <c r="M525" s="282" t="s">
        <v>9347</v>
      </c>
      <c r="N525" s="396"/>
      <c r="O525" s="396">
        <v>72</v>
      </c>
      <c r="P525" s="396" t="s">
        <v>6213</v>
      </c>
      <c r="Q525" s="396" t="s">
        <v>9160</v>
      </c>
      <c r="R525" s="396" t="s">
        <v>51</v>
      </c>
      <c r="S525" s="396" t="s">
        <v>51</v>
      </c>
      <c r="T525" s="396" t="s">
        <v>51</v>
      </c>
      <c r="U525" s="396">
        <v>75.33</v>
      </c>
      <c r="V525" s="396">
        <v>69</v>
      </c>
      <c r="W525" s="396"/>
      <c r="X525" s="396"/>
      <c r="Y525" s="396"/>
      <c r="Z525" s="288"/>
      <c r="AA525" s="288"/>
      <c r="AB525" s="288"/>
      <c r="AC525" s="396" t="s">
        <v>52</v>
      </c>
      <c r="AD525" s="396"/>
      <c r="AE525" s="396"/>
      <c r="AF525" s="317"/>
      <c r="AG525" s="396"/>
      <c r="AH525" s="396"/>
      <c r="AI525" s="288"/>
      <c r="AJ525" s="396"/>
      <c r="AK525" s="396"/>
      <c r="AL525" s="288"/>
      <c r="AM525" s="400"/>
      <c r="AN525" s="400"/>
      <c r="AO525" s="400"/>
    </row>
    <row r="526" spans="1:41" ht="144.75" thickBot="1">
      <c r="A526" s="282">
        <v>111</v>
      </c>
      <c r="B526" s="210" t="s">
        <v>6145</v>
      </c>
      <c r="C526" s="323" t="s">
        <v>9348</v>
      </c>
      <c r="D526" s="282" t="s">
        <v>9349</v>
      </c>
      <c r="E526" s="282"/>
      <c r="F526" s="12" t="s">
        <v>1633</v>
      </c>
      <c r="G526" s="237" t="s">
        <v>6465</v>
      </c>
      <c r="H526" s="238" t="s">
        <v>6466</v>
      </c>
      <c r="I526" s="282" t="s">
        <v>7693</v>
      </c>
      <c r="J526" s="396">
        <v>6</v>
      </c>
      <c r="K526" s="389" t="str">
        <f>HYPERLINK("mailto:pmangaladevi@yahoo.co.in","pmangaladevi@yahoo.co.in")</f>
        <v>pmangaladevi@yahoo.co.in</v>
      </c>
      <c r="L526" s="387">
        <v>9972940650</v>
      </c>
      <c r="M526" s="282">
        <v>76</v>
      </c>
      <c r="N526" s="396"/>
      <c r="O526" s="396">
        <v>65</v>
      </c>
      <c r="P526" s="396" t="s">
        <v>6213</v>
      </c>
      <c r="Q526" s="396" t="s">
        <v>9160</v>
      </c>
      <c r="R526" s="396" t="s">
        <v>51</v>
      </c>
      <c r="S526" s="396" t="s">
        <v>51</v>
      </c>
      <c r="T526" s="396" t="s">
        <v>51</v>
      </c>
      <c r="U526" s="396">
        <v>68.17</v>
      </c>
      <c r="V526" s="396">
        <v>59</v>
      </c>
      <c r="W526" s="396"/>
      <c r="X526" s="396"/>
      <c r="Y526" s="396"/>
      <c r="Z526" s="288"/>
      <c r="AA526" s="288"/>
      <c r="AB526" s="288"/>
      <c r="AC526" s="396" t="s">
        <v>52</v>
      </c>
      <c r="AD526" s="396"/>
      <c r="AE526" s="396" t="s">
        <v>9350</v>
      </c>
      <c r="AF526" s="317">
        <v>35685</v>
      </c>
      <c r="AG526" s="396" t="s">
        <v>9351</v>
      </c>
      <c r="AH526" s="396" t="s">
        <v>9352</v>
      </c>
      <c r="AI526" s="288">
        <v>9845057716</v>
      </c>
      <c r="AJ526" s="289" t="s">
        <v>6735</v>
      </c>
      <c r="AK526" s="289" t="s">
        <v>3834</v>
      </c>
      <c r="AL526" s="289" t="s">
        <v>1642</v>
      </c>
      <c r="AM526" s="400"/>
      <c r="AN526" s="400"/>
      <c r="AO526" s="400"/>
    </row>
    <row r="527" spans="1:41" ht="180.75" thickBot="1">
      <c r="A527" s="282">
        <v>61</v>
      </c>
      <c r="B527" s="210" t="s">
        <v>6145</v>
      </c>
      <c r="C527" s="323" t="s">
        <v>9353</v>
      </c>
      <c r="D527" s="282" t="s">
        <v>9354</v>
      </c>
      <c r="E527" s="282"/>
      <c r="F527" s="12" t="s">
        <v>1633</v>
      </c>
      <c r="G527" s="237" t="s">
        <v>6465</v>
      </c>
      <c r="H527" s="238" t="s">
        <v>6466</v>
      </c>
      <c r="I527" s="282" t="s">
        <v>7693</v>
      </c>
      <c r="J527" s="396">
        <v>6</v>
      </c>
      <c r="K527" s="389" t="str">
        <f>HYPERLINK("mailto:sankriti2304@gmail.com","sankriti2304@gmail.com")</f>
        <v>sankriti2304@gmail.com</v>
      </c>
      <c r="L527" s="387">
        <v>9980653638</v>
      </c>
      <c r="M527" s="282">
        <v>7.6</v>
      </c>
      <c r="N527" s="430" t="s">
        <v>50</v>
      </c>
      <c r="O527" s="396">
        <v>83</v>
      </c>
      <c r="P527" s="396" t="s">
        <v>6151</v>
      </c>
      <c r="Q527" s="289" t="s">
        <v>50</v>
      </c>
      <c r="R527" s="396" t="s">
        <v>51</v>
      </c>
      <c r="S527" s="396" t="s">
        <v>51</v>
      </c>
      <c r="T527" s="396" t="s">
        <v>51</v>
      </c>
      <c r="U527" s="396">
        <v>77.83</v>
      </c>
      <c r="V527" s="396">
        <v>70.17</v>
      </c>
      <c r="W527" s="396"/>
      <c r="X527" s="396"/>
      <c r="Y527" s="396"/>
      <c r="Z527" s="288"/>
      <c r="AA527" s="288"/>
      <c r="AB527" s="288"/>
      <c r="AC527" s="430" t="s">
        <v>52</v>
      </c>
      <c r="AD527" s="430" t="s">
        <v>9227</v>
      </c>
      <c r="AE527" s="396" t="s">
        <v>9355</v>
      </c>
      <c r="AF527" s="426">
        <v>35543</v>
      </c>
      <c r="AG527" s="288" t="s">
        <v>9356</v>
      </c>
      <c r="AH527" s="288" t="s">
        <v>9357</v>
      </c>
      <c r="AI527" s="288">
        <v>9972531621</v>
      </c>
      <c r="AJ527" s="289" t="s">
        <v>3939</v>
      </c>
      <c r="AK527" s="289" t="s">
        <v>3834</v>
      </c>
      <c r="AL527" s="289" t="s">
        <v>1642</v>
      </c>
      <c r="AM527" s="400"/>
      <c r="AN527" s="400"/>
      <c r="AO527" s="400"/>
    </row>
    <row r="528" spans="1:41" ht="86.25" thickBot="1">
      <c r="A528" s="282">
        <v>17</v>
      </c>
      <c r="B528" s="210" t="s">
        <v>6145</v>
      </c>
      <c r="C528" s="323" t="s">
        <v>9358</v>
      </c>
      <c r="D528" s="282" t="s">
        <v>9359</v>
      </c>
      <c r="E528" s="282"/>
      <c r="F528" s="12" t="s">
        <v>1633</v>
      </c>
      <c r="G528" s="237" t="s">
        <v>6465</v>
      </c>
      <c r="H528" s="238" t="s">
        <v>6466</v>
      </c>
      <c r="I528" s="282" t="s">
        <v>7693</v>
      </c>
      <c r="J528" s="396">
        <v>6</v>
      </c>
      <c r="K528" s="389"/>
      <c r="L528" s="387"/>
      <c r="M528" s="282">
        <v>69</v>
      </c>
      <c r="N528" s="396"/>
      <c r="O528" s="396">
        <v>60</v>
      </c>
      <c r="P528" s="396" t="s">
        <v>6151</v>
      </c>
      <c r="Q528" s="289" t="s">
        <v>9316</v>
      </c>
      <c r="R528" s="396" t="s">
        <v>51</v>
      </c>
      <c r="S528" s="396" t="s">
        <v>51</v>
      </c>
      <c r="T528" s="396" t="s">
        <v>51</v>
      </c>
      <c r="U528" s="396"/>
      <c r="V528" s="396"/>
      <c r="W528" s="396"/>
      <c r="X528" s="396"/>
      <c r="Y528" s="396"/>
      <c r="Z528" s="288"/>
      <c r="AA528" s="288"/>
      <c r="AB528" s="288"/>
      <c r="AC528" s="396" t="s">
        <v>52</v>
      </c>
      <c r="AD528" s="430" t="s">
        <v>9227</v>
      </c>
      <c r="AE528" s="396" t="s">
        <v>9360</v>
      </c>
      <c r="AF528" s="426">
        <v>35800</v>
      </c>
      <c r="AG528" s="288" t="s">
        <v>9361</v>
      </c>
      <c r="AH528" s="288" t="s">
        <v>9362</v>
      </c>
      <c r="AI528" s="288">
        <v>5535856612</v>
      </c>
      <c r="AJ528" s="289" t="s">
        <v>9363</v>
      </c>
      <c r="AK528" s="289" t="s">
        <v>3834</v>
      </c>
      <c r="AL528" s="289" t="s">
        <v>5475</v>
      </c>
      <c r="AM528" s="400"/>
      <c r="AN528" s="400"/>
      <c r="AO528" s="400"/>
    </row>
    <row r="529" spans="1:41" ht="156.75" thickBot="1">
      <c r="A529" s="282">
        <v>92</v>
      </c>
      <c r="B529" s="210" t="s">
        <v>6145</v>
      </c>
      <c r="C529" s="323" t="s">
        <v>9364</v>
      </c>
      <c r="D529" s="282" t="s">
        <v>9365</v>
      </c>
      <c r="E529" s="282"/>
      <c r="F529" s="12" t="s">
        <v>1633</v>
      </c>
      <c r="G529" s="237" t="s">
        <v>6465</v>
      </c>
      <c r="H529" s="238" t="s">
        <v>6466</v>
      </c>
      <c r="I529" s="282" t="s">
        <v>7693</v>
      </c>
      <c r="J529" s="396">
        <v>6</v>
      </c>
      <c r="K529" s="389" t="str">
        <f>HYPERLINK("mailto:sampatprasad34@gmail.com","sampatprasad34@gmail.com")</f>
        <v>sampatprasad34@gmail.com</v>
      </c>
      <c r="L529" s="387">
        <v>9434118263</v>
      </c>
      <c r="M529" s="282">
        <v>70</v>
      </c>
      <c r="N529" s="396"/>
      <c r="O529" s="396">
        <v>70</v>
      </c>
      <c r="P529" s="396" t="s">
        <v>6151</v>
      </c>
      <c r="Q529" s="289" t="s">
        <v>9366</v>
      </c>
      <c r="R529" s="396" t="s">
        <v>51</v>
      </c>
      <c r="S529" s="396" t="s">
        <v>51</v>
      </c>
      <c r="T529" s="396" t="s">
        <v>51</v>
      </c>
      <c r="U529" s="396">
        <v>67.33</v>
      </c>
      <c r="V529" s="396">
        <v>65.67</v>
      </c>
      <c r="W529" s="396"/>
      <c r="X529" s="396"/>
      <c r="Y529" s="396"/>
      <c r="Z529" s="288"/>
      <c r="AA529" s="288"/>
      <c r="AB529" s="288"/>
      <c r="AC529" s="396" t="s">
        <v>52</v>
      </c>
      <c r="AD529" s="396"/>
      <c r="AE529" s="396" t="s">
        <v>9367</v>
      </c>
      <c r="AF529" s="426">
        <v>35362</v>
      </c>
      <c r="AG529" s="288" t="s">
        <v>9368</v>
      </c>
      <c r="AH529" s="288" t="s">
        <v>9369</v>
      </c>
      <c r="AI529" s="288">
        <v>9434118263</v>
      </c>
      <c r="AJ529" s="289" t="s">
        <v>9370</v>
      </c>
      <c r="AK529" s="289" t="s">
        <v>3834</v>
      </c>
      <c r="AL529" s="289" t="s">
        <v>1642</v>
      </c>
      <c r="AM529" s="400"/>
      <c r="AN529" s="400"/>
      <c r="AO529" s="400"/>
    </row>
    <row r="530" spans="1:41" ht="216.75" thickBot="1">
      <c r="A530" s="282">
        <v>16</v>
      </c>
      <c r="B530" s="210" t="s">
        <v>6145</v>
      </c>
      <c r="C530" s="323" t="s">
        <v>9371</v>
      </c>
      <c r="D530" s="282" t="s">
        <v>9372</v>
      </c>
      <c r="E530" s="282"/>
      <c r="F530" s="12" t="s">
        <v>1633</v>
      </c>
      <c r="G530" s="237" t="s">
        <v>6465</v>
      </c>
      <c r="H530" s="238" t="s">
        <v>6466</v>
      </c>
      <c r="I530" s="282" t="s">
        <v>7693</v>
      </c>
      <c r="J530" s="396">
        <v>6</v>
      </c>
      <c r="K530" s="389" t="str">
        <f>HYPERLINK("mailto:said.jaincollege@gmail.com","said.jaincollege@gmail.com")</f>
        <v>said.jaincollege@gmail.com</v>
      </c>
      <c r="L530" s="387">
        <v>8147096641</v>
      </c>
      <c r="M530" s="282">
        <v>70</v>
      </c>
      <c r="N530" s="430" t="s">
        <v>9373</v>
      </c>
      <c r="O530" s="396">
        <v>75</v>
      </c>
      <c r="P530" s="396"/>
      <c r="Q530" s="289" t="s">
        <v>9033</v>
      </c>
      <c r="R530" s="396" t="s">
        <v>51</v>
      </c>
      <c r="S530" s="396" t="s">
        <v>51</v>
      </c>
      <c r="T530" s="396" t="s">
        <v>51</v>
      </c>
      <c r="U530" s="396">
        <v>70.83</v>
      </c>
      <c r="V530" s="396">
        <v>55.67</v>
      </c>
      <c r="W530" s="396"/>
      <c r="X530" s="396"/>
      <c r="Y530" s="396"/>
      <c r="Z530" s="288"/>
      <c r="AA530" s="288"/>
      <c r="AB530" s="288"/>
      <c r="AC530" s="396" t="s">
        <v>52</v>
      </c>
      <c r="AD530" s="430" t="s">
        <v>9227</v>
      </c>
      <c r="AE530" s="396" t="s">
        <v>9173</v>
      </c>
      <c r="AF530" s="426">
        <v>34635</v>
      </c>
      <c r="AG530" s="288" t="s">
        <v>9374</v>
      </c>
      <c r="AH530" s="288" t="s">
        <v>9375</v>
      </c>
      <c r="AI530" s="288">
        <v>8145096641</v>
      </c>
      <c r="AJ530" s="289" t="s">
        <v>3912</v>
      </c>
      <c r="AK530" s="289" t="s">
        <v>3911</v>
      </c>
      <c r="AL530" s="289" t="s">
        <v>9016</v>
      </c>
      <c r="AM530" s="400"/>
      <c r="AN530" s="400"/>
      <c r="AO530" s="400"/>
    </row>
    <row r="531" spans="1:41" ht="132.75" thickBot="1">
      <c r="A531" s="282">
        <v>110</v>
      </c>
      <c r="B531" s="210" t="s">
        <v>6145</v>
      </c>
      <c r="C531" s="323" t="s">
        <v>9376</v>
      </c>
      <c r="D531" s="282" t="s">
        <v>9377</v>
      </c>
      <c r="E531" s="282"/>
      <c r="F531" s="12" t="s">
        <v>1633</v>
      </c>
      <c r="G531" s="237" t="s">
        <v>6465</v>
      </c>
      <c r="H531" s="238" t="s">
        <v>6466</v>
      </c>
      <c r="I531" s="282" t="s">
        <v>7693</v>
      </c>
      <c r="J531" s="396">
        <v>6</v>
      </c>
      <c r="K531" s="389" t="str">
        <f>HYPERLINK("mailto:saiashruthraju@gmail.com","saiashruthraju@gmail.com")</f>
        <v>saiashruthraju@gmail.com</v>
      </c>
      <c r="L531" s="387"/>
      <c r="M531" s="282"/>
      <c r="N531" s="396"/>
      <c r="O531" s="396"/>
      <c r="P531" s="396" t="s">
        <v>8931</v>
      </c>
      <c r="Q531" s="292" t="s">
        <v>9160</v>
      </c>
      <c r="R531" s="396" t="s">
        <v>51</v>
      </c>
      <c r="S531" s="396" t="s">
        <v>51</v>
      </c>
      <c r="T531" s="396" t="s">
        <v>51</v>
      </c>
      <c r="U531" s="396">
        <v>40.83</v>
      </c>
      <c r="V531" s="396">
        <v>37.83</v>
      </c>
      <c r="W531" s="396"/>
      <c r="X531" s="396"/>
      <c r="Y531" s="396"/>
      <c r="Z531" s="288"/>
      <c r="AA531" s="288"/>
      <c r="AB531" s="288"/>
      <c r="AC531" s="396" t="s">
        <v>717</v>
      </c>
      <c r="AD531" s="396"/>
      <c r="AE531" s="396" t="s">
        <v>9378</v>
      </c>
      <c r="AF531" s="317">
        <v>35524</v>
      </c>
      <c r="AG531" s="396" t="s">
        <v>9379</v>
      </c>
      <c r="AH531" s="396" t="s">
        <v>9380</v>
      </c>
      <c r="AI531" s="288">
        <v>9845349702</v>
      </c>
      <c r="AJ531" s="289" t="s">
        <v>9381</v>
      </c>
      <c r="AK531" s="289" t="s">
        <v>3834</v>
      </c>
      <c r="AL531" s="289" t="s">
        <v>1642</v>
      </c>
      <c r="AM531" s="432"/>
      <c r="AN531" s="432"/>
      <c r="AO531" s="432"/>
    </row>
    <row r="532" spans="1:41" ht="86.25" thickBot="1">
      <c r="A532" s="282">
        <v>14</v>
      </c>
      <c r="B532" s="210" t="s">
        <v>6145</v>
      </c>
      <c r="C532" s="323" t="s">
        <v>9382</v>
      </c>
      <c r="D532" s="282" t="s">
        <v>9383</v>
      </c>
      <c r="E532" s="282"/>
      <c r="F532" s="12" t="s">
        <v>1633</v>
      </c>
      <c r="G532" s="237" t="s">
        <v>6465</v>
      </c>
      <c r="H532" s="238" t="s">
        <v>6466</v>
      </c>
      <c r="I532" s="282" t="s">
        <v>7693</v>
      </c>
      <c r="J532" s="396">
        <v>6</v>
      </c>
      <c r="K532" s="389" t="str">
        <f>HYPERLINK("mailto:seftikhari@gmail.com","seftikhari@gmail.com")</f>
        <v>seftikhari@gmail.com</v>
      </c>
      <c r="L532" s="387">
        <v>7204976126</v>
      </c>
      <c r="M532" s="282"/>
      <c r="N532" s="396"/>
      <c r="O532" s="396"/>
      <c r="P532" s="396" t="s">
        <v>3833</v>
      </c>
      <c r="Q532" s="289" t="s">
        <v>6900</v>
      </c>
      <c r="R532" s="396" t="s">
        <v>51</v>
      </c>
      <c r="S532" s="396" t="s">
        <v>51</v>
      </c>
      <c r="T532" s="396" t="s">
        <v>51</v>
      </c>
      <c r="U532" s="396">
        <v>36.83</v>
      </c>
      <c r="V532" s="396">
        <v>8.83</v>
      </c>
      <c r="W532" s="396"/>
      <c r="X532" s="396"/>
      <c r="Y532" s="396"/>
      <c r="Z532" s="288"/>
      <c r="AA532" s="288"/>
      <c r="AB532" s="288"/>
      <c r="AC532" s="396" t="s">
        <v>717</v>
      </c>
      <c r="AD532" s="396"/>
      <c r="AE532" s="396"/>
      <c r="AF532" s="317"/>
      <c r="AG532" s="396"/>
      <c r="AH532" s="396"/>
      <c r="AI532" s="288">
        <v>7204976126</v>
      </c>
      <c r="AJ532" s="396"/>
      <c r="AK532" s="396"/>
      <c r="AL532" s="288"/>
      <c r="AM532" s="400"/>
      <c r="AN532" s="400"/>
      <c r="AO532" s="400"/>
    </row>
    <row r="533" spans="1:41" ht="180.75" thickBot="1">
      <c r="A533" s="282">
        <v>15</v>
      </c>
      <c r="B533" s="210" t="s">
        <v>6145</v>
      </c>
      <c r="C533" s="323" t="s">
        <v>9384</v>
      </c>
      <c r="D533" s="282" t="s">
        <v>9385</v>
      </c>
      <c r="E533" s="282"/>
      <c r="F533" s="12" t="s">
        <v>1633</v>
      </c>
      <c r="G533" s="237" t="s">
        <v>6465</v>
      </c>
      <c r="H533" s="238" t="s">
        <v>6466</v>
      </c>
      <c r="I533" s="282" t="s">
        <v>7693</v>
      </c>
      <c r="J533" s="396">
        <v>6</v>
      </c>
      <c r="K533" s="389" t="str">
        <f>HYPERLINK("mailto:safi.brice@gmail.com","safi.brice@gmail.com")</f>
        <v>safi.brice@gmail.com</v>
      </c>
      <c r="L533" s="387">
        <v>7411993259</v>
      </c>
      <c r="M533" s="282">
        <v>82</v>
      </c>
      <c r="N533" s="430" t="s">
        <v>9373</v>
      </c>
      <c r="O533" s="431">
        <v>0.82</v>
      </c>
      <c r="P533" s="396" t="s">
        <v>6151</v>
      </c>
      <c r="Q533" s="396"/>
      <c r="R533" s="396" t="s">
        <v>51</v>
      </c>
      <c r="S533" s="396" t="s">
        <v>51</v>
      </c>
      <c r="T533" s="396" t="s">
        <v>51</v>
      </c>
      <c r="U533" s="396">
        <v>74.5</v>
      </c>
      <c r="V533" s="396">
        <v>80</v>
      </c>
      <c r="W533" s="396"/>
      <c r="X533" s="396"/>
      <c r="Y533" s="396"/>
      <c r="Z533" s="288"/>
      <c r="AA533" s="288"/>
      <c r="AB533" s="288"/>
      <c r="AC533" s="396" t="s">
        <v>717</v>
      </c>
      <c r="AD533" s="396"/>
      <c r="AE533" s="396" t="s">
        <v>9386</v>
      </c>
      <c r="AF533" s="426"/>
      <c r="AG533" s="288" t="s">
        <v>9387</v>
      </c>
      <c r="AH533" s="288" t="s">
        <v>9388</v>
      </c>
      <c r="AI533" s="288">
        <v>7411993259</v>
      </c>
      <c r="AJ533" s="289"/>
      <c r="AK533" s="289"/>
      <c r="AL533" s="288"/>
      <c r="AM533" s="400"/>
      <c r="AN533" s="400"/>
      <c r="AO533" s="400"/>
    </row>
    <row r="534" spans="1:41" ht="86.25" thickBot="1">
      <c r="A534" s="282">
        <v>121</v>
      </c>
      <c r="B534" s="210" t="s">
        <v>6145</v>
      </c>
      <c r="C534" s="323" t="s">
        <v>9389</v>
      </c>
      <c r="D534" s="282" t="s">
        <v>9390</v>
      </c>
      <c r="E534" s="282"/>
      <c r="F534" s="12" t="s">
        <v>1633</v>
      </c>
      <c r="G534" s="237" t="s">
        <v>6465</v>
      </c>
      <c r="H534" s="238" t="s">
        <v>6466</v>
      </c>
      <c r="I534" s="282" t="s">
        <v>7693</v>
      </c>
      <c r="J534" s="396">
        <v>6</v>
      </c>
      <c r="K534" s="302" t="s">
        <v>9391</v>
      </c>
      <c r="L534" s="387"/>
      <c r="M534" s="282"/>
      <c r="N534" s="396"/>
      <c r="O534" s="396"/>
      <c r="P534" s="396"/>
      <c r="Q534" s="289" t="s">
        <v>8452</v>
      </c>
      <c r="R534" s="396" t="s">
        <v>51</v>
      </c>
      <c r="S534" s="396" t="s">
        <v>51</v>
      </c>
      <c r="T534" s="396" t="s">
        <v>51</v>
      </c>
      <c r="U534" s="396"/>
      <c r="V534" s="396"/>
      <c r="W534" s="396"/>
      <c r="X534" s="396"/>
      <c r="Y534" s="396"/>
      <c r="Z534" s="288"/>
      <c r="AA534" s="288"/>
      <c r="AB534" s="288"/>
      <c r="AC534" s="396"/>
      <c r="AD534" s="396"/>
      <c r="AE534" s="396" t="s">
        <v>9392</v>
      </c>
      <c r="AF534" s="317">
        <v>35151</v>
      </c>
      <c r="AG534" s="396" t="s">
        <v>9393</v>
      </c>
      <c r="AH534" s="396" t="s">
        <v>9394</v>
      </c>
      <c r="AI534" s="288">
        <v>9814155355</v>
      </c>
      <c r="AJ534" s="289" t="s">
        <v>6900</v>
      </c>
      <c r="AK534" s="289" t="s">
        <v>3834</v>
      </c>
      <c r="AL534" s="289" t="s">
        <v>5475</v>
      </c>
      <c r="AM534" s="400"/>
      <c r="AN534" s="400"/>
      <c r="AO534" s="400"/>
    </row>
    <row r="535" spans="1:41" ht="144.75" thickBot="1">
      <c r="A535" s="282">
        <v>91</v>
      </c>
      <c r="B535" s="210" t="s">
        <v>6145</v>
      </c>
      <c r="C535" s="323" t="s">
        <v>9395</v>
      </c>
      <c r="D535" s="282" t="s">
        <v>9396</v>
      </c>
      <c r="E535" s="282"/>
      <c r="F535" s="12" t="s">
        <v>1633</v>
      </c>
      <c r="G535" s="237" t="s">
        <v>6465</v>
      </c>
      <c r="H535" s="238" t="s">
        <v>6466</v>
      </c>
      <c r="I535" s="282" t="s">
        <v>7693</v>
      </c>
      <c r="J535" s="396">
        <v>6</v>
      </c>
      <c r="K535" s="389" t="str">
        <f>HYPERLINK("mailto:sbfrds@gmail.com","sbfrds@gmail.com")</f>
        <v>sbfrds@gmail.com</v>
      </c>
      <c r="L535" s="387">
        <v>8197473454</v>
      </c>
      <c r="M535" s="282">
        <v>87</v>
      </c>
      <c r="N535" s="396"/>
      <c r="O535" s="396">
        <v>74</v>
      </c>
      <c r="P535" s="396" t="s">
        <v>6151</v>
      </c>
      <c r="Q535" s="396" t="s">
        <v>9160</v>
      </c>
      <c r="R535" s="396" t="s">
        <v>51</v>
      </c>
      <c r="S535" s="396" t="s">
        <v>51</v>
      </c>
      <c r="T535" s="396" t="s">
        <v>51</v>
      </c>
      <c r="U535" s="396">
        <v>70.5</v>
      </c>
      <c r="V535" s="396">
        <v>73.67</v>
      </c>
      <c r="W535" s="396"/>
      <c r="X535" s="396"/>
      <c r="Y535" s="396"/>
      <c r="Z535" s="288"/>
      <c r="AA535" s="288"/>
      <c r="AB535" s="288"/>
      <c r="AC535" s="396" t="s">
        <v>52</v>
      </c>
      <c r="AD535" s="396"/>
      <c r="AE535" s="396" t="s">
        <v>9397</v>
      </c>
      <c r="AF535" s="426">
        <v>34857</v>
      </c>
      <c r="AG535" s="288" t="s">
        <v>9398</v>
      </c>
      <c r="AH535" s="288" t="s">
        <v>9399</v>
      </c>
      <c r="AI535" s="288">
        <v>8197171214</v>
      </c>
      <c r="AJ535" s="289" t="s">
        <v>3912</v>
      </c>
      <c r="AK535" s="289" t="s">
        <v>3911</v>
      </c>
      <c r="AL535" s="289" t="s">
        <v>1642</v>
      </c>
      <c r="AM535" s="400"/>
      <c r="AN535" s="400"/>
      <c r="AO535" s="400"/>
    </row>
    <row r="536" spans="1:41" ht="168.75" thickBot="1">
      <c r="A536" s="282">
        <v>41</v>
      </c>
      <c r="B536" s="210" t="s">
        <v>6145</v>
      </c>
      <c r="C536" s="323" t="s">
        <v>9400</v>
      </c>
      <c r="D536" s="282" t="s">
        <v>9401</v>
      </c>
      <c r="E536" s="282"/>
      <c r="F536" s="12" t="s">
        <v>1633</v>
      </c>
      <c r="G536" s="237" t="s">
        <v>6465</v>
      </c>
      <c r="H536" s="238" t="s">
        <v>6466</v>
      </c>
      <c r="I536" s="282" t="s">
        <v>7693</v>
      </c>
      <c r="J536" s="396">
        <v>6</v>
      </c>
      <c r="K536" s="389" t="str">
        <f>HYPERLINK("mailto:sabafathima787@gmail.com","sabafathima787@gmail.com")</f>
        <v>sabafathima787@gmail.com</v>
      </c>
      <c r="L536" s="387">
        <v>9742626672</v>
      </c>
      <c r="M536" s="282">
        <v>75</v>
      </c>
      <c r="N536" s="430" t="s">
        <v>9402</v>
      </c>
      <c r="O536" s="396">
        <v>62</v>
      </c>
      <c r="P536" s="396" t="s">
        <v>6151</v>
      </c>
      <c r="Q536" s="396" t="s">
        <v>9160</v>
      </c>
      <c r="R536" s="396" t="s">
        <v>51</v>
      </c>
      <c r="S536" s="396" t="s">
        <v>51</v>
      </c>
      <c r="T536" s="396" t="s">
        <v>51</v>
      </c>
      <c r="U536" s="396"/>
      <c r="V536" s="396"/>
      <c r="W536" s="396"/>
      <c r="X536" s="396"/>
      <c r="Y536" s="396"/>
      <c r="Z536" s="288"/>
      <c r="AA536" s="288"/>
      <c r="AB536" s="288"/>
      <c r="AC536" s="396" t="s">
        <v>52</v>
      </c>
      <c r="AD536" s="430" t="s">
        <v>9227</v>
      </c>
      <c r="AE536" s="396" t="s">
        <v>9403</v>
      </c>
      <c r="AF536" s="426">
        <v>35464</v>
      </c>
      <c r="AG536" s="288" t="s">
        <v>9404</v>
      </c>
      <c r="AH536" s="288" t="s">
        <v>9405</v>
      </c>
      <c r="AI536" s="288">
        <v>9844011787</v>
      </c>
      <c r="AJ536" s="289" t="s">
        <v>4030</v>
      </c>
      <c r="AK536" s="289" t="s">
        <v>3911</v>
      </c>
      <c r="AL536" s="289" t="s">
        <v>1642</v>
      </c>
      <c r="AM536" s="400"/>
      <c r="AN536" s="400"/>
      <c r="AO536" s="400"/>
    </row>
    <row r="537" spans="1:41" ht="144.75" thickBot="1">
      <c r="A537" s="282">
        <v>60</v>
      </c>
      <c r="B537" s="210" t="s">
        <v>6145</v>
      </c>
      <c r="C537" s="323" t="s">
        <v>9406</v>
      </c>
      <c r="D537" s="282" t="s">
        <v>9407</v>
      </c>
      <c r="E537" s="282"/>
      <c r="F537" s="12" t="s">
        <v>1633</v>
      </c>
      <c r="G537" s="237" t="s">
        <v>6465</v>
      </c>
      <c r="H537" s="238" t="s">
        <v>6466</v>
      </c>
      <c r="I537" s="282" t="s">
        <v>7693</v>
      </c>
      <c r="J537" s="396">
        <v>6</v>
      </c>
      <c r="K537" s="389" t="str">
        <f>HYPERLINK("mailto:SULICHISHTY@HMAIL.COM","SULICHISHTY@HMAIL.COM")</f>
        <v>SULICHISHTY@HMAIL.COM</v>
      </c>
      <c r="L537" s="387">
        <v>9080857374</v>
      </c>
      <c r="M537" s="282"/>
      <c r="N537" s="396"/>
      <c r="O537" s="396"/>
      <c r="P537" s="396" t="s">
        <v>6151</v>
      </c>
      <c r="Q537" s="289" t="s">
        <v>3828</v>
      </c>
      <c r="R537" s="396" t="s">
        <v>51</v>
      </c>
      <c r="S537" s="396" t="s">
        <v>51</v>
      </c>
      <c r="T537" s="396" t="s">
        <v>51</v>
      </c>
      <c r="U537" s="396">
        <v>68.33</v>
      </c>
      <c r="V537" s="396">
        <v>71.5</v>
      </c>
      <c r="W537" s="396"/>
      <c r="X537" s="396"/>
      <c r="Y537" s="396"/>
      <c r="Z537" s="288"/>
      <c r="AA537" s="288"/>
      <c r="AB537" s="288"/>
      <c r="AC537" s="396" t="s">
        <v>52</v>
      </c>
      <c r="AD537" s="396"/>
      <c r="AE537" s="396" t="s">
        <v>9408</v>
      </c>
      <c r="AF537" s="426">
        <v>35315</v>
      </c>
      <c r="AG537" s="288" t="s">
        <v>9409</v>
      </c>
      <c r="AH537" s="288" t="s">
        <v>9410</v>
      </c>
      <c r="AI537" s="288">
        <v>9680857374</v>
      </c>
      <c r="AJ537" s="289" t="s">
        <v>3911</v>
      </c>
      <c r="AK537" s="289" t="s">
        <v>3912</v>
      </c>
      <c r="AL537" s="289" t="s">
        <v>1642</v>
      </c>
      <c r="AM537" s="400"/>
      <c r="AN537" s="400"/>
      <c r="AO537" s="400"/>
    </row>
    <row r="538" spans="1:41" ht="120.75" thickBot="1">
      <c r="A538" s="282">
        <v>28</v>
      </c>
      <c r="B538" s="210" t="s">
        <v>6145</v>
      </c>
      <c r="C538" s="323" t="s">
        <v>9411</v>
      </c>
      <c r="D538" s="282" t="s">
        <v>9412</v>
      </c>
      <c r="E538" s="282"/>
      <c r="F538" s="12" t="s">
        <v>1633</v>
      </c>
      <c r="G538" s="237" t="s">
        <v>6465</v>
      </c>
      <c r="H538" s="238" t="s">
        <v>6466</v>
      </c>
      <c r="I538" s="282" t="s">
        <v>7693</v>
      </c>
      <c r="J538" s="396">
        <v>6</v>
      </c>
      <c r="K538" s="389" t="str">
        <f>HYPERLINK("mailto:ankush98reddy@icloud.com","ankush98reddy@icloud.com")</f>
        <v>ankush98reddy@icloud.com</v>
      </c>
      <c r="L538" s="387">
        <v>9535650674</v>
      </c>
      <c r="M538" s="282"/>
      <c r="N538" s="396"/>
      <c r="O538" s="396"/>
      <c r="P538" s="396" t="s">
        <v>6151</v>
      </c>
      <c r="Q538" s="396" t="s">
        <v>9160</v>
      </c>
      <c r="R538" s="396" t="s">
        <v>51</v>
      </c>
      <c r="S538" s="396" t="s">
        <v>51</v>
      </c>
      <c r="T538" s="396" t="s">
        <v>51</v>
      </c>
      <c r="U538" s="396">
        <v>68.17</v>
      </c>
      <c r="V538" s="396">
        <v>73.67</v>
      </c>
      <c r="W538" s="396"/>
      <c r="X538" s="396"/>
      <c r="Y538" s="396"/>
      <c r="Z538" s="288"/>
      <c r="AA538" s="288"/>
      <c r="AB538" s="288"/>
      <c r="AC538" s="396" t="s">
        <v>52</v>
      </c>
      <c r="AD538" s="396"/>
      <c r="AE538" s="396" t="s">
        <v>9413</v>
      </c>
      <c r="AF538" s="426">
        <v>35804</v>
      </c>
      <c r="AG538" s="288" t="s">
        <v>9414</v>
      </c>
      <c r="AH538" s="288" t="s">
        <v>9415</v>
      </c>
      <c r="AI538" s="288">
        <v>9740932116</v>
      </c>
      <c r="AJ538" s="289" t="s">
        <v>4076</v>
      </c>
      <c r="AK538" s="289" t="s">
        <v>3834</v>
      </c>
      <c r="AL538" s="289" t="s">
        <v>1642</v>
      </c>
      <c r="AM538" s="400"/>
      <c r="AN538" s="400"/>
      <c r="AO538" s="400"/>
    </row>
    <row r="539" spans="1:41" ht="86.25" thickBot="1">
      <c r="A539" s="282">
        <v>90</v>
      </c>
      <c r="B539" s="210" t="s">
        <v>6145</v>
      </c>
      <c r="C539" s="323" t="s">
        <v>9416</v>
      </c>
      <c r="D539" s="282" t="s">
        <v>9417</v>
      </c>
      <c r="E539" s="282"/>
      <c r="F539" s="12" t="s">
        <v>1633</v>
      </c>
      <c r="G539" s="237" t="s">
        <v>6465</v>
      </c>
      <c r="H539" s="238" t="s">
        <v>6466</v>
      </c>
      <c r="I539" s="282" t="s">
        <v>7693</v>
      </c>
      <c r="J539" s="396">
        <v>6</v>
      </c>
      <c r="K539" s="389" t="str">
        <f>HYPERLINK("mailto:rajka1974@gmail.com","rajka1974@gmail.com")</f>
        <v>rajka1974@gmail.com</v>
      </c>
      <c r="L539" s="387">
        <v>9986315795</v>
      </c>
      <c r="M539" s="282" t="s">
        <v>9418</v>
      </c>
      <c r="N539" s="396"/>
      <c r="O539" s="396">
        <v>64</v>
      </c>
      <c r="P539" s="396" t="s">
        <v>6151</v>
      </c>
      <c r="Q539" s="396" t="s">
        <v>9160</v>
      </c>
      <c r="R539" s="396" t="s">
        <v>51</v>
      </c>
      <c r="S539" s="396" t="s">
        <v>51</v>
      </c>
      <c r="T539" s="396" t="s">
        <v>51</v>
      </c>
      <c r="U539" s="396">
        <v>62</v>
      </c>
      <c r="V539" s="396">
        <v>61</v>
      </c>
      <c r="W539" s="396"/>
      <c r="X539" s="396"/>
      <c r="Y539" s="396"/>
      <c r="Z539" s="288"/>
      <c r="AA539" s="288"/>
      <c r="AB539" s="288"/>
      <c r="AC539" s="396" t="s">
        <v>52</v>
      </c>
      <c r="AD539" s="396"/>
      <c r="AE539" s="396"/>
      <c r="AF539" s="317"/>
      <c r="AG539" s="396"/>
      <c r="AH539" s="396"/>
      <c r="AI539" s="288">
        <v>9686246111</v>
      </c>
      <c r="AJ539" s="396"/>
      <c r="AK539" s="396"/>
      <c r="AL539" s="288"/>
      <c r="AM539" s="400"/>
      <c r="AN539" s="400"/>
      <c r="AO539" s="400"/>
    </row>
    <row r="540" spans="1:41" ht="156.75" thickBot="1">
      <c r="A540" s="282">
        <v>59</v>
      </c>
      <c r="B540" s="210" t="s">
        <v>6145</v>
      </c>
      <c r="C540" s="323" t="s">
        <v>9419</v>
      </c>
      <c r="D540" s="282" t="s">
        <v>9420</v>
      </c>
      <c r="E540" s="282"/>
      <c r="F540" s="12" t="s">
        <v>1633</v>
      </c>
      <c r="G540" s="237" t="s">
        <v>6465</v>
      </c>
      <c r="H540" s="238" t="s">
        <v>6466</v>
      </c>
      <c r="I540" s="282" t="s">
        <v>7693</v>
      </c>
      <c r="J540" s="396">
        <v>6</v>
      </c>
      <c r="K540" s="389" t="str">
        <f>HYPERLINK("mailto:prabhakar.bl@rediffmail.com","prabhakar.bl@rediffmail.com")</f>
        <v>prabhakar.bl@rediffmail.com</v>
      </c>
      <c r="L540" s="387">
        <v>7022319874</v>
      </c>
      <c r="M540" s="431">
        <v>0.5</v>
      </c>
      <c r="N540" s="430" t="s">
        <v>9296</v>
      </c>
      <c r="O540" s="433">
        <v>0.64659999999999995</v>
      </c>
      <c r="P540" s="430" t="s">
        <v>49</v>
      </c>
      <c r="Q540" s="289" t="s">
        <v>9282</v>
      </c>
      <c r="R540" s="396" t="s">
        <v>51</v>
      </c>
      <c r="S540" s="396" t="s">
        <v>51</v>
      </c>
      <c r="T540" s="396" t="s">
        <v>51</v>
      </c>
      <c r="U540" s="396">
        <v>40.33</v>
      </c>
      <c r="V540" s="396">
        <v>34.5</v>
      </c>
      <c r="W540" s="396"/>
      <c r="X540" s="396"/>
      <c r="Y540" s="396"/>
      <c r="Z540" s="288"/>
      <c r="AA540" s="288"/>
      <c r="AB540" s="288"/>
      <c r="AC540" s="430" t="s">
        <v>52</v>
      </c>
      <c r="AD540" s="430" t="s">
        <v>9227</v>
      </c>
      <c r="AE540" s="396" t="s">
        <v>9421</v>
      </c>
      <c r="AF540" s="426">
        <v>35396</v>
      </c>
      <c r="AG540" s="288" t="s">
        <v>9422</v>
      </c>
      <c r="AH540" s="288" t="s">
        <v>9423</v>
      </c>
      <c r="AI540" s="288">
        <v>9845375255</v>
      </c>
      <c r="AJ540" s="289" t="s">
        <v>5181</v>
      </c>
      <c r="AK540" s="289" t="s">
        <v>3834</v>
      </c>
      <c r="AL540" s="289" t="s">
        <v>1642</v>
      </c>
      <c r="AM540" s="400"/>
      <c r="AN540" s="400"/>
      <c r="AO540" s="400"/>
    </row>
    <row r="541" spans="1:41" ht="86.25" thickBot="1">
      <c r="A541" s="282">
        <v>13</v>
      </c>
      <c r="B541" s="210" t="s">
        <v>6145</v>
      </c>
      <c r="C541" s="323" t="s">
        <v>9424</v>
      </c>
      <c r="D541" s="282" t="s">
        <v>9425</v>
      </c>
      <c r="E541" s="282"/>
      <c r="F541" s="12" t="s">
        <v>1633</v>
      </c>
      <c r="G541" s="237" t="s">
        <v>6465</v>
      </c>
      <c r="H541" s="238" t="s">
        <v>6466</v>
      </c>
      <c r="I541" s="282" t="s">
        <v>7693</v>
      </c>
      <c r="J541" s="396">
        <v>6</v>
      </c>
      <c r="K541" s="389" t="str">
        <f>HYPERLINK("mailto:mehrotrarishab01@gmail.com","mehrotrarishab01@gmail.com")</f>
        <v>mehrotrarishab01@gmail.com</v>
      </c>
      <c r="L541" s="387">
        <v>9919859394</v>
      </c>
      <c r="M541" s="282"/>
      <c r="N541" s="396"/>
      <c r="O541" s="396"/>
      <c r="P541" s="396"/>
      <c r="Q541" s="289" t="s">
        <v>50</v>
      </c>
      <c r="R541" s="396" t="s">
        <v>51</v>
      </c>
      <c r="S541" s="396" t="s">
        <v>51</v>
      </c>
      <c r="T541" s="396" t="s">
        <v>51</v>
      </c>
      <c r="U541" s="396">
        <v>59</v>
      </c>
      <c r="V541" s="396">
        <v>66.83</v>
      </c>
      <c r="W541" s="396"/>
      <c r="X541" s="396"/>
      <c r="Y541" s="396"/>
      <c r="Z541" s="288"/>
      <c r="AA541" s="288"/>
      <c r="AB541" s="288"/>
      <c r="AC541" s="396" t="s">
        <v>717</v>
      </c>
      <c r="AD541" s="396"/>
      <c r="AE541" s="396" t="s">
        <v>9426</v>
      </c>
      <c r="AF541" s="426">
        <v>34953</v>
      </c>
      <c r="AG541" s="288" t="s">
        <v>9427</v>
      </c>
      <c r="AH541" s="288" t="s">
        <v>9428</v>
      </c>
      <c r="AI541" s="288">
        <v>9936354210</v>
      </c>
      <c r="AJ541" s="289" t="s">
        <v>6900</v>
      </c>
      <c r="AK541" s="289" t="s">
        <v>3834</v>
      </c>
      <c r="AL541" s="289" t="s">
        <v>1642</v>
      </c>
      <c r="AM541" s="400"/>
      <c r="AN541" s="400"/>
      <c r="AO541" s="400"/>
    </row>
    <row r="542" spans="1:41" ht="168.75" thickBot="1">
      <c r="A542" s="282">
        <v>109</v>
      </c>
      <c r="B542" s="210" t="s">
        <v>6145</v>
      </c>
      <c r="C542" s="323" t="s">
        <v>9429</v>
      </c>
      <c r="D542" s="282" t="s">
        <v>9430</v>
      </c>
      <c r="E542" s="282"/>
      <c r="F542" s="12" t="s">
        <v>1633</v>
      </c>
      <c r="G542" s="237" t="s">
        <v>6465</v>
      </c>
      <c r="H542" s="238" t="s">
        <v>6466</v>
      </c>
      <c r="I542" s="282" t="s">
        <v>7693</v>
      </c>
      <c r="J542" s="396">
        <v>6</v>
      </c>
      <c r="K542" s="389" t="str">
        <f>HYPERLINK("mailto:kkrakshitha08@gmail.com","kkrakshitha08@gmail.com")</f>
        <v>kkrakshitha08@gmail.com</v>
      </c>
      <c r="L542" s="387">
        <v>9483466700</v>
      </c>
      <c r="M542" s="282">
        <v>60</v>
      </c>
      <c r="N542" s="396"/>
      <c r="O542" s="396">
        <v>45</v>
      </c>
      <c r="P542" s="396"/>
      <c r="Q542" s="396" t="s">
        <v>9160</v>
      </c>
      <c r="R542" s="396" t="s">
        <v>51</v>
      </c>
      <c r="S542" s="396" t="s">
        <v>51</v>
      </c>
      <c r="T542" s="396" t="s">
        <v>51</v>
      </c>
      <c r="U542" s="396">
        <v>44.5</v>
      </c>
      <c r="V542" s="396">
        <v>55.5</v>
      </c>
      <c r="W542" s="396"/>
      <c r="X542" s="396"/>
      <c r="Y542" s="396"/>
      <c r="Z542" s="288"/>
      <c r="AA542" s="288"/>
      <c r="AB542" s="288"/>
      <c r="AC542" s="396" t="s">
        <v>717</v>
      </c>
      <c r="AD542" s="396"/>
      <c r="AE542" s="396" t="s">
        <v>9431</v>
      </c>
      <c r="AF542" s="317">
        <v>35706</v>
      </c>
      <c r="AG542" s="396" t="s">
        <v>9432</v>
      </c>
      <c r="AH542" s="396" t="s">
        <v>9433</v>
      </c>
      <c r="AI542" s="288">
        <v>9449398787</v>
      </c>
      <c r="AJ542" s="289" t="s">
        <v>9434</v>
      </c>
      <c r="AK542" s="289" t="s">
        <v>3834</v>
      </c>
      <c r="AL542" s="289" t="s">
        <v>1642</v>
      </c>
      <c r="AM542" s="400"/>
      <c r="AN542" s="400"/>
      <c r="AO542" s="400"/>
    </row>
    <row r="543" spans="1:41" ht="132.75" thickBot="1">
      <c r="A543" s="282">
        <v>27</v>
      </c>
      <c r="B543" s="210" t="s">
        <v>6145</v>
      </c>
      <c r="C543" s="323" t="s">
        <v>9435</v>
      </c>
      <c r="D543" s="282" t="s">
        <v>9436</v>
      </c>
      <c r="E543" s="282"/>
      <c r="F543" s="12" t="s">
        <v>1633</v>
      </c>
      <c r="G543" s="237" t="s">
        <v>6465</v>
      </c>
      <c r="H543" s="238" t="s">
        <v>6466</v>
      </c>
      <c r="I543" s="282" t="s">
        <v>7693</v>
      </c>
      <c r="J543" s="396">
        <v>6</v>
      </c>
      <c r="K543" s="389"/>
      <c r="L543" s="387">
        <v>8861345580</v>
      </c>
      <c r="M543" s="282">
        <v>80</v>
      </c>
      <c r="N543" s="430" t="s">
        <v>7990</v>
      </c>
      <c r="O543" s="396">
        <v>60</v>
      </c>
      <c r="P543" s="396" t="s">
        <v>6213</v>
      </c>
      <c r="Q543" s="292" t="s">
        <v>9160</v>
      </c>
      <c r="R543" s="396" t="s">
        <v>51</v>
      </c>
      <c r="S543" s="396" t="s">
        <v>51</v>
      </c>
      <c r="T543" s="396" t="s">
        <v>51</v>
      </c>
      <c r="U543" s="396">
        <v>67.5</v>
      </c>
      <c r="V543" s="396">
        <v>74</v>
      </c>
      <c r="W543" s="396"/>
      <c r="X543" s="396"/>
      <c r="Y543" s="396"/>
      <c r="Z543" s="288"/>
      <c r="AA543" s="288"/>
      <c r="AB543" s="288"/>
      <c r="AC543" s="430" t="s">
        <v>52</v>
      </c>
      <c r="AD543" s="430" t="s">
        <v>9227</v>
      </c>
      <c r="AE543" s="396" t="s">
        <v>9437</v>
      </c>
      <c r="AF543" s="426">
        <v>35323</v>
      </c>
      <c r="AG543" s="288" t="s">
        <v>9438</v>
      </c>
      <c r="AH543" s="288" t="s">
        <v>9439</v>
      </c>
      <c r="AI543" s="288">
        <v>9774271196</v>
      </c>
      <c r="AJ543" s="289" t="s">
        <v>6900</v>
      </c>
      <c r="AK543" s="289" t="s">
        <v>3834</v>
      </c>
      <c r="AL543" s="289" t="s">
        <v>1642</v>
      </c>
      <c r="AM543" s="400"/>
      <c r="AN543" s="400"/>
      <c r="AO543" s="400"/>
    </row>
    <row r="544" spans="1:41" ht="120.75" thickBot="1">
      <c r="A544" s="282">
        <v>58</v>
      </c>
      <c r="B544" s="210" t="s">
        <v>6145</v>
      </c>
      <c r="C544" s="323" t="s">
        <v>9440</v>
      </c>
      <c r="D544" s="282" t="s">
        <v>9441</v>
      </c>
      <c r="E544" s="282"/>
      <c r="F544" s="12" t="s">
        <v>1633</v>
      </c>
      <c r="G544" s="237" t="s">
        <v>6465</v>
      </c>
      <c r="H544" s="238" t="s">
        <v>6466</v>
      </c>
      <c r="I544" s="282" t="s">
        <v>7693</v>
      </c>
      <c r="J544" s="396">
        <v>6</v>
      </c>
      <c r="K544" s="389" t="str">
        <f>HYPERLINK("mailto:raj.shekar360@gmail.com","raj.shekar360@gmail.com")</f>
        <v>raj.shekar360@gmail.com</v>
      </c>
      <c r="L544" s="387">
        <v>9111604876</v>
      </c>
      <c r="M544" s="282">
        <v>75</v>
      </c>
      <c r="N544" s="430" t="s">
        <v>50</v>
      </c>
      <c r="O544" s="396">
        <v>89</v>
      </c>
      <c r="P544" s="430" t="s">
        <v>9442</v>
      </c>
      <c r="Q544" s="289" t="s">
        <v>6243</v>
      </c>
      <c r="R544" s="396" t="s">
        <v>51</v>
      </c>
      <c r="S544" s="396" t="s">
        <v>51</v>
      </c>
      <c r="T544" s="396" t="s">
        <v>51</v>
      </c>
      <c r="U544" s="396">
        <v>87.17</v>
      </c>
      <c r="V544" s="396">
        <v>76.17</v>
      </c>
      <c r="W544" s="396"/>
      <c r="X544" s="396"/>
      <c r="Y544" s="396"/>
      <c r="Z544" s="288"/>
      <c r="AA544" s="288"/>
      <c r="AB544" s="288"/>
      <c r="AC544" s="430" t="s">
        <v>52</v>
      </c>
      <c r="AD544" s="430" t="s">
        <v>9284</v>
      </c>
      <c r="AE544" s="396" t="s">
        <v>9443</v>
      </c>
      <c r="AF544" s="426">
        <v>35612</v>
      </c>
      <c r="AG544" s="288" t="s">
        <v>9444</v>
      </c>
      <c r="AH544" s="288" t="s">
        <v>9445</v>
      </c>
      <c r="AI544" s="288">
        <v>9425300476</v>
      </c>
      <c r="AJ544" s="289" t="s">
        <v>150</v>
      </c>
      <c r="AK544" s="289" t="s">
        <v>3834</v>
      </c>
      <c r="AL544" s="289" t="s">
        <v>1642</v>
      </c>
      <c r="AM544" s="400"/>
      <c r="AN544" s="400"/>
      <c r="AO544" s="400"/>
    </row>
    <row r="545" spans="1:41" ht="156.75" thickBot="1">
      <c r="A545" s="282">
        <v>89</v>
      </c>
      <c r="B545" s="210" t="s">
        <v>6145</v>
      </c>
      <c r="C545" s="323" t="s">
        <v>9446</v>
      </c>
      <c r="D545" s="282" t="s">
        <v>9447</v>
      </c>
      <c r="E545" s="282"/>
      <c r="F545" s="12" t="s">
        <v>1633</v>
      </c>
      <c r="G545" s="237" t="s">
        <v>6465</v>
      </c>
      <c r="H545" s="238" t="s">
        <v>6466</v>
      </c>
      <c r="I545" s="282" t="s">
        <v>7693</v>
      </c>
      <c r="J545" s="396">
        <v>6</v>
      </c>
      <c r="K545" s="389" t="str">
        <f>HYPERLINK("mailto:rajvora24@gmail.com","rajvora24@gmail.com")</f>
        <v>rajvora24@gmail.com</v>
      </c>
      <c r="L545" s="387">
        <v>9448581562</v>
      </c>
      <c r="M545" s="282">
        <v>78</v>
      </c>
      <c r="N545" s="430" t="s">
        <v>9296</v>
      </c>
      <c r="O545" s="396">
        <v>65</v>
      </c>
      <c r="P545" s="430" t="s">
        <v>9448</v>
      </c>
      <c r="Q545" s="396" t="s">
        <v>9160</v>
      </c>
      <c r="R545" s="396" t="s">
        <v>51</v>
      </c>
      <c r="S545" s="396" t="s">
        <v>51</v>
      </c>
      <c r="T545" s="396" t="s">
        <v>51</v>
      </c>
      <c r="U545" s="396">
        <v>62.83</v>
      </c>
      <c r="V545" s="396">
        <v>62.5</v>
      </c>
      <c r="W545" s="396"/>
      <c r="X545" s="396"/>
      <c r="Y545" s="396"/>
      <c r="Z545" s="288"/>
      <c r="AA545" s="288"/>
      <c r="AB545" s="288"/>
      <c r="AC545" s="430" t="s">
        <v>52</v>
      </c>
      <c r="AD545" s="430" t="s">
        <v>9227</v>
      </c>
      <c r="AE545" s="396" t="s">
        <v>9449</v>
      </c>
      <c r="AF545" s="426">
        <v>35544</v>
      </c>
      <c r="AG545" s="288" t="s">
        <v>9450</v>
      </c>
      <c r="AH545" s="288" t="s">
        <v>9451</v>
      </c>
      <c r="AI545" s="288">
        <v>9448581562</v>
      </c>
      <c r="AJ545" s="289" t="s">
        <v>4009</v>
      </c>
      <c r="AK545" s="289" t="s">
        <v>4009</v>
      </c>
      <c r="AL545" s="289" t="s">
        <v>1642</v>
      </c>
      <c r="AM545" s="400"/>
      <c r="AN545" s="400"/>
      <c r="AO545" s="400"/>
    </row>
    <row r="546" spans="1:41" ht="144.75" thickBot="1">
      <c r="A546" s="282">
        <v>88</v>
      </c>
      <c r="B546" s="210" t="s">
        <v>6145</v>
      </c>
      <c r="C546" s="323" t="s">
        <v>9452</v>
      </c>
      <c r="D546" s="282" t="s">
        <v>9453</v>
      </c>
      <c r="E546" s="282"/>
      <c r="F546" s="12" t="s">
        <v>1633</v>
      </c>
      <c r="G546" s="237" t="s">
        <v>6465</v>
      </c>
      <c r="H546" s="238" t="s">
        <v>6466</v>
      </c>
      <c r="I546" s="282" t="s">
        <v>7693</v>
      </c>
      <c r="J546" s="396">
        <v>6</v>
      </c>
      <c r="K546" s="389" t="str">
        <f>HYPERLINK("mailto:ahulrdj23@gmail.com","ahulrdj23@gmail.com")</f>
        <v>ahulrdj23@gmail.com</v>
      </c>
      <c r="L546" s="387">
        <v>8892293295</v>
      </c>
      <c r="M546" s="282" t="s">
        <v>9454</v>
      </c>
      <c r="N546" s="430" t="s">
        <v>50</v>
      </c>
      <c r="O546" s="396">
        <v>71.16</v>
      </c>
      <c r="P546" s="396" t="s">
        <v>6151</v>
      </c>
      <c r="Q546" s="396" t="s">
        <v>9160</v>
      </c>
      <c r="R546" s="396" t="s">
        <v>51</v>
      </c>
      <c r="S546" s="396" t="s">
        <v>51</v>
      </c>
      <c r="T546" s="396" t="s">
        <v>51</v>
      </c>
      <c r="U546" s="396">
        <v>62.17</v>
      </c>
      <c r="V546" s="396">
        <v>61.17</v>
      </c>
      <c r="W546" s="396"/>
      <c r="X546" s="396"/>
      <c r="Y546" s="396"/>
      <c r="Z546" s="288"/>
      <c r="AA546" s="288"/>
      <c r="AB546" s="288"/>
      <c r="AC546" s="430" t="s">
        <v>52</v>
      </c>
      <c r="AD546" s="430" t="s">
        <v>9227</v>
      </c>
      <c r="AE546" s="396" t="s">
        <v>9455</v>
      </c>
      <c r="AF546" s="426">
        <v>35543</v>
      </c>
      <c r="AG546" s="288" t="s">
        <v>9456</v>
      </c>
      <c r="AH546" s="288" t="s">
        <v>9457</v>
      </c>
      <c r="AI546" s="288">
        <v>9449774661</v>
      </c>
      <c r="AJ546" s="289" t="s">
        <v>4009</v>
      </c>
      <c r="AK546" s="289" t="s">
        <v>6156</v>
      </c>
      <c r="AL546" s="289" t="s">
        <v>1642</v>
      </c>
      <c r="AM546" s="400"/>
      <c r="AN546" s="400"/>
      <c r="AO546" s="400"/>
    </row>
    <row r="547" spans="1:41" ht="144.75" thickBot="1">
      <c r="A547" s="282">
        <v>87</v>
      </c>
      <c r="B547" s="210" t="s">
        <v>6145</v>
      </c>
      <c r="C547" s="323" t="s">
        <v>9458</v>
      </c>
      <c r="D547" s="282" t="s">
        <v>9459</v>
      </c>
      <c r="E547" s="282"/>
      <c r="F547" s="12" t="s">
        <v>1633</v>
      </c>
      <c r="G547" s="237" t="s">
        <v>6465</v>
      </c>
      <c r="H547" s="238" t="s">
        <v>6466</v>
      </c>
      <c r="I547" s="282" t="s">
        <v>7693</v>
      </c>
      <c r="J547" s="396">
        <v>6</v>
      </c>
      <c r="K547" s="389" t="str">
        <f>HYPERLINK("mailto:rahulkothari2897@gmail.com","rahulkothari2897@gmail.com")</f>
        <v>rahulkothari2897@gmail.com</v>
      </c>
      <c r="L547" s="387">
        <v>9343680150</v>
      </c>
      <c r="M547" s="431">
        <v>0.72</v>
      </c>
      <c r="N547" s="430" t="s">
        <v>50</v>
      </c>
      <c r="O547" s="396">
        <v>51.4</v>
      </c>
      <c r="P547" s="396" t="s">
        <v>6213</v>
      </c>
      <c r="Q547" s="396" t="s">
        <v>9160</v>
      </c>
      <c r="R547" s="396" t="s">
        <v>51</v>
      </c>
      <c r="S547" s="396" t="s">
        <v>51</v>
      </c>
      <c r="T547" s="396" t="s">
        <v>51</v>
      </c>
      <c r="U547" s="396">
        <v>18.5</v>
      </c>
      <c r="V547" s="396">
        <v>49.33</v>
      </c>
      <c r="W547" s="396"/>
      <c r="X547" s="396"/>
      <c r="Y547" s="396"/>
      <c r="Z547" s="288"/>
      <c r="AA547" s="288"/>
      <c r="AB547" s="288"/>
      <c r="AC547" s="430" t="s">
        <v>52</v>
      </c>
      <c r="AD547" s="430" t="s">
        <v>9227</v>
      </c>
      <c r="AE547" s="396" t="s">
        <v>9460</v>
      </c>
      <c r="AF547" s="426">
        <v>35458</v>
      </c>
      <c r="AG547" s="288" t="s">
        <v>9461</v>
      </c>
      <c r="AH547" s="288" t="s">
        <v>9462</v>
      </c>
      <c r="AI547" s="288">
        <v>9844840000</v>
      </c>
      <c r="AJ547" s="289" t="s">
        <v>4009</v>
      </c>
      <c r="AK547" s="289" t="s">
        <v>3834</v>
      </c>
      <c r="AL547" s="289" t="s">
        <v>1642</v>
      </c>
      <c r="AM547" s="400"/>
      <c r="AN547" s="400"/>
      <c r="AO547" s="400"/>
    </row>
    <row r="548" spans="1:41" ht="132.75" thickBot="1">
      <c r="A548" s="282">
        <v>39</v>
      </c>
      <c r="B548" s="210" t="s">
        <v>6145</v>
      </c>
      <c r="C548" s="323" t="s">
        <v>9463</v>
      </c>
      <c r="D548" s="282" t="s">
        <v>9464</v>
      </c>
      <c r="E548" s="282"/>
      <c r="F548" s="12" t="s">
        <v>1633</v>
      </c>
      <c r="G548" s="237" t="s">
        <v>6465</v>
      </c>
      <c r="H548" s="238" t="s">
        <v>6466</v>
      </c>
      <c r="I548" s="282" t="s">
        <v>7693</v>
      </c>
      <c r="J548" s="396">
        <v>6</v>
      </c>
      <c r="K548" s="389" t="str">
        <f>HYPERLINK("mailto:dr_sadashiva@yahoo.co.in","dr_sadashiva@yahoo.co.in")</f>
        <v>dr_sadashiva@yahoo.co.in</v>
      </c>
      <c r="L548" s="387">
        <v>998690265</v>
      </c>
      <c r="M548" s="282">
        <v>80</v>
      </c>
      <c r="N548" s="396"/>
      <c r="O548" s="396">
        <v>59</v>
      </c>
      <c r="P548" s="396" t="s">
        <v>6213</v>
      </c>
      <c r="Q548" s="396" t="s">
        <v>9160</v>
      </c>
      <c r="R548" s="396" t="s">
        <v>51</v>
      </c>
      <c r="S548" s="396" t="s">
        <v>51</v>
      </c>
      <c r="T548" s="396" t="s">
        <v>51</v>
      </c>
      <c r="U548" s="396">
        <v>62</v>
      </c>
      <c r="V548" s="396">
        <v>66.5</v>
      </c>
      <c r="W548" s="396"/>
      <c r="X548" s="396"/>
      <c r="Y548" s="396"/>
      <c r="Z548" s="288"/>
      <c r="AA548" s="288"/>
      <c r="AB548" s="288"/>
      <c r="AC548" s="396" t="s">
        <v>52</v>
      </c>
      <c r="AD548" s="396"/>
      <c r="AE548" s="396" t="s">
        <v>9465</v>
      </c>
      <c r="AF548" s="426">
        <v>35496</v>
      </c>
      <c r="AG548" s="288" t="s">
        <v>9466</v>
      </c>
      <c r="AH548" s="288" t="s">
        <v>9467</v>
      </c>
      <c r="AI548" s="288">
        <v>9886153778</v>
      </c>
      <c r="AJ548" s="289" t="s">
        <v>169</v>
      </c>
      <c r="AK548" s="289" t="s">
        <v>3834</v>
      </c>
      <c r="AL548" s="289" t="s">
        <v>1642</v>
      </c>
      <c r="AM548" s="400"/>
      <c r="AN548" s="400"/>
      <c r="AO548" s="400"/>
    </row>
    <row r="549" spans="1:41" ht="86.25" thickBot="1">
      <c r="A549" s="282">
        <v>57</v>
      </c>
      <c r="B549" s="210" t="s">
        <v>6145</v>
      </c>
      <c r="C549" s="323" t="s">
        <v>9468</v>
      </c>
      <c r="D549" s="282" t="s">
        <v>9469</v>
      </c>
      <c r="E549" s="282"/>
      <c r="F549" s="12" t="s">
        <v>1633</v>
      </c>
      <c r="G549" s="237" t="s">
        <v>6465</v>
      </c>
      <c r="H549" s="238" t="s">
        <v>6466</v>
      </c>
      <c r="I549" s="282" t="s">
        <v>7693</v>
      </c>
      <c r="J549" s="396">
        <v>6</v>
      </c>
      <c r="K549" s="389" t="str">
        <f>HYPERLINK("mailto:5lannytorres@gmail.com","5lannytorres@gmail.com")</f>
        <v>5lannytorres@gmail.com</v>
      </c>
      <c r="L549" s="387">
        <v>8971751113</v>
      </c>
      <c r="M549" s="282" t="s">
        <v>9454</v>
      </c>
      <c r="N549" s="430" t="s">
        <v>50</v>
      </c>
      <c r="O549" s="396">
        <v>64</v>
      </c>
      <c r="P549" s="430" t="s">
        <v>9470</v>
      </c>
      <c r="Q549" s="289" t="s">
        <v>3828</v>
      </c>
      <c r="R549" s="396" t="s">
        <v>51</v>
      </c>
      <c r="S549" s="396" t="s">
        <v>51</v>
      </c>
      <c r="T549" s="396" t="s">
        <v>51</v>
      </c>
      <c r="U549" s="396">
        <v>53.5</v>
      </c>
      <c r="V549" s="396">
        <v>63</v>
      </c>
      <c r="W549" s="396"/>
      <c r="X549" s="396"/>
      <c r="Y549" s="396"/>
      <c r="Z549" s="288"/>
      <c r="AA549" s="288"/>
      <c r="AB549" s="288"/>
      <c r="AC549" s="430" t="s">
        <v>52</v>
      </c>
      <c r="AD549" s="430" t="s">
        <v>9227</v>
      </c>
      <c r="AE549" s="396" t="s">
        <v>9471</v>
      </c>
      <c r="AF549" s="426">
        <v>35292</v>
      </c>
      <c r="AG549" s="288" t="s">
        <v>9472</v>
      </c>
      <c r="AH549" s="288" t="s">
        <v>9473</v>
      </c>
      <c r="AI549" s="288">
        <v>9437375470</v>
      </c>
      <c r="AJ549" s="289" t="s">
        <v>3833</v>
      </c>
      <c r="AK549" s="289" t="s">
        <v>3854</v>
      </c>
      <c r="AL549" s="289" t="s">
        <v>1642</v>
      </c>
      <c r="AM549" s="400"/>
      <c r="AN549" s="400"/>
      <c r="AO549" s="400"/>
    </row>
    <row r="550" spans="1:41" ht="86.25" thickBot="1">
      <c r="A550" s="282">
        <v>56</v>
      </c>
      <c r="B550" s="210" t="s">
        <v>6145</v>
      </c>
      <c r="C550" s="323" t="s">
        <v>9474</v>
      </c>
      <c r="D550" s="282" t="s">
        <v>9475</v>
      </c>
      <c r="E550" s="282"/>
      <c r="F550" s="12" t="s">
        <v>1633</v>
      </c>
      <c r="G550" s="237" t="s">
        <v>6465</v>
      </c>
      <c r="H550" s="238" t="s">
        <v>6466</v>
      </c>
      <c r="I550" s="282" t="s">
        <v>7693</v>
      </c>
      <c r="J550" s="396">
        <v>6</v>
      </c>
      <c r="K550" s="389" t="str">
        <f>HYPERLINK("mailto:RATHODPRANAY12@GMAIL.COM","RATHODPRANAY12@GMAIL.COM")</f>
        <v>RATHODPRANAY12@GMAIL.COM</v>
      </c>
      <c r="L550" s="387">
        <v>9791796409</v>
      </c>
      <c r="M550" s="282"/>
      <c r="N550" s="396"/>
      <c r="O550" s="396"/>
      <c r="P550" s="396"/>
      <c r="Q550" s="396" t="s">
        <v>9160</v>
      </c>
      <c r="R550" s="396" t="s">
        <v>51</v>
      </c>
      <c r="S550" s="396" t="s">
        <v>51</v>
      </c>
      <c r="T550" s="396" t="s">
        <v>51</v>
      </c>
      <c r="U550" s="396">
        <v>36.33</v>
      </c>
      <c r="V550" s="396">
        <v>28.67</v>
      </c>
      <c r="W550" s="396"/>
      <c r="X550" s="396"/>
      <c r="Y550" s="396"/>
      <c r="Z550" s="288"/>
      <c r="AA550" s="288"/>
      <c r="AB550" s="288"/>
      <c r="AC550" s="396" t="s">
        <v>717</v>
      </c>
      <c r="AD550" s="396"/>
      <c r="AE550" s="396"/>
      <c r="AF550" s="317"/>
      <c r="AG550" s="396"/>
      <c r="AH550" s="396"/>
      <c r="AI550" s="288"/>
      <c r="AJ550" s="396"/>
      <c r="AK550" s="396"/>
      <c r="AL550" s="288"/>
      <c r="AM550" s="400"/>
      <c r="AN550" s="400"/>
      <c r="AO550" s="400"/>
    </row>
    <row r="551" spans="1:41" ht="168.75" thickBot="1">
      <c r="A551" s="282">
        <v>86</v>
      </c>
      <c r="B551" s="210" t="s">
        <v>6145</v>
      </c>
      <c r="C551" s="323" t="s">
        <v>9476</v>
      </c>
      <c r="D551" s="282" t="s">
        <v>9477</v>
      </c>
      <c r="E551" s="282"/>
      <c r="F551" s="12" t="s">
        <v>1633</v>
      </c>
      <c r="G551" s="237" t="s">
        <v>6465</v>
      </c>
      <c r="H551" s="238" t="s">
        <v>6466</v>
      </c>
      <c r="I551" s="282" t="s">
        <v>7693</v>
      </c>
      <c r="J551" s="396">
        <v>6</v>
      </c>
      <c r="K551" s="389" t="str">
        <f>HYPERLINK("mailto:hiitspankajpatel@gmail.com","hiitspankajpatel@gmail.com")</f>
        <v>hiitspankajpatel@gmail.com</v>
      </c>
      <c r="L551" s="387">
        <v>8867779282</v>
      </c>
      <c r="M551" s="282">
        <v>63</v>
      </c>
      <c r="N551" s="396"/>
      <c r="O551" s="396">
        <v>59</v>
      </c>
      <c r="P551" s="396"/>
      <c r="Q551" s="396" t="s">
        <v>9160</v>
      </c>
      <c r="R551" s="396" t="s">
        <v>51</v>
      </c>
      <c r="S551" s="396" t="s">
        <v>51</v>
      </c>
      <c r="T551" s="396" t="s">
        <v>51</v>
      </c>
      <c r="U551" s="396">
        <v>49.33</v>
      </c>
      <c r="V551" s="396">
        <v>50.67</v>
      </c>
      <c r="W551" s="396"/>
      <c r="X551" s="396"/>
      <c r="Y551" s="396"/>
      <c r="Z551" s="288"/>
      <c r="AA551" s="288"/>
      <c r="AB551" s="288"/>
      <c r="AC551" s="396" t="s">
        <v>717</v>
      </c>
      <c r="AD551" s="396"/>
      <c r="AE551" s="396" t="s">
        <v>9478</v>
      </c>
      <c r="AF551" s="426">
        <v>35623</v>
      </c>
      <c r="AG551" s="288" t="s">
        <v>9479</v>
      </c>
      <c r="AH551" s="288" t="s">
        <v>9480</v>
      </c>
      <c r="AI551" s="288">
        <v>9342544334</v>
      </c>
      <c r="AJ551" s="289" t="s">
        <v>4249</v>
      </c>
      <c r="AK551" s="289" t="s">
        <v>3834</v>
      </c>
      <c r="AL551" s="289" t="s">
        <v>1642</v>
      </c>
      <c r="AM551" s="400"/>
      <c r="AN551" s="400"/>
      <c r="AO551" s="400"/>
    </row>
    <row r="552" spans="1:41" ht="86.25" thickBot="1">
      <c r="A552" s="282">
        <v>55</v>
      </c>
      <c r="B552" s="210" t="s">
        <v>6145</v>
      </c>
      <c r="C552" s="323" t="s">
        <v>9481</v>
      </c>
      <c r="D552" s="282" t="s">
        <v>9482</v>
      </c>
      <c r="E552" s="282"/>
      <c r="F552" s="12" t="s">
        <v>1633</v>
      </c>
      <c r="G552" s="237" t="s">
        <v>6465</v>
      </c>
      <c r="H552" s="238" t="s">
        <v>6466</v>
      </c>
      <c r="I552" s="282" t="s">
        <v>7693</v>
      </c>
      <c r="J552" s="396">
        <v>6</v>
      </c>
      <c r="K552" s="389" t="str">
        <f>HYPERLINK("mailto:nick10messi@gmail.com","nick10messi@gmail.com")</f>
        <v>nick10messi@gmail.com</v>
      </c>
      <c r="L552" s="387"/>
      <c r="M552" s="282"/>
      <c r="N552" s="396"/>
      <c r="O552" s="396"/>
      <c r="P552" s="396" t="s">
        <v>6213</v>
      </c>
      <c r="Q552" s="289" t="s">
        <v>3828</v>
      </c>
      <c r="R552" s="396" t="s">
        <v>51</v>
      </c>
      <c r="S552" s="396" t="s">
        <v>51</v>
      </c>
      <c r="T552" s="396" t="s">
        <v>51</v>
      </c>
      <c r="U552" s="396">
        <v>54.5</v>
      </c>
      <c r="V552" s="396">
        <v>72.33</v>
      </c>
      <c r="W552" s="396"/>
      <c r="X552" s="396"/>
      <c r="Y552" s="396"/>
      <c r="Z552" s="288"/>
      <c r="AA552" s="288"/>
      <c r="AB552" s="288"/>
      <c r="AC552" s="396" t="s">
        <v>52</v>
      </c>
      <c r="AD552" s="396"/>
      <c r="AE552" s="396"/>
      <c r="AF552" s="426">
        <v>36025</v>
      </c>
      <c r="AG552" s="288" t="s">
        <v>9483</v>
      </c>
      <c r="AH552" s="288" t="s">
        <v>9484</v>
      </c>
      <c r="AI552" s="288">
        <v>9916605513</v>
      </c>
      <c r="AJ552" s="289" t="s">
        <v>5664</v>
      </c>
      <c r="AK552" s="289" t="s">
        <v>3834</v>
      </c>
      <c r="AL552" s="288" t="s">
        <v>1642</v>
      </c>
      <c r="AM552" s="400"/>
      <c r="AN552" s="400"/>
      <c r="AO552" s="400"/>
    </row>
    <row r="553" spans="1:41" ht="168.75" thickBot="1">
      <c r="A553" s="282">
        <v>108</v>
      </c>
      <c r="B553" s="210" t="s">
        <v>6145</v>
      </c>
      <c r="C553" s="323" t="s">
        <v>9485</v>
      </c>
      <c r="D553" s="282" t="s">
        <v>9486</v>
      </c>
      <c r="E553" s="282"/>
      <c r="F553" s="12" t="s">
        <v>1633</v>
      </c>
      <c r="G553" s="237" t="s">
        <v>6465</v>
      </c>
      <c r="H553" s="238" t="s">
        <v>6466</v>
      </c>
      <c r="I553" s="282" t="s">
        <v>7693</v>
      </c>
      <c r="J553" s="396">
        <v>6</v>
      </c>
      <c r="K553" s="389" t="str">
        <f>HYPERLINK("mailto:nishathahmed77@gmail.com","nishathahmed77@gmail.com")</f>
        <v>nishathahmed77@gmail.com</v>
      </c>
      <c r="L553" s="387">
        <v>8147427065</v>
      </c>
      <c r="M553" s="282">
        <v>77</v>
      </c>
      <c r="N553" s="396"/>
      <c r="O553" s="396">
        <v>71</v>
      </c>
      <c r="P553" s="396" t="s">
        <v>6151</v>
      </c>
      <c r="Q553" s="292" t="s">
        <v>9160</v>
      </c>
      <c r="R553" s="396" t="s">
        <v>51</v>
      </c>
      <c r="S553" s="396" t="s">
        <v>51</v>
      </c>
      <c r="T553" s="396" t="s">
        <v>51</v>
      </c>
      <c r="U553" s="396">
        <v>73.83</v>
      </c>
      <c r="V553" s="396">
        <v>73.83</v>
      </c>
      <c r="W553" s="396"/>
      <c r="X553" s="396"/>
      <c r="Y553" s="396"/>
      <c r="Z553" s="288"/>
      <c r="AA553" s="288"/>
      <c r="AB553" s="288"/>
      <c r="AC553" s="396" t="s">
        <v>52</v>
      </c>
      <c r="AD553" s="396"/>
      <c r="AE553" s="396" t="s">
        <v>9487</v>
      </c>
      <c r="AF553" s="317">
        <v>35482</v>
      </c>
      <c r="AG553" s="396" t="s">
        <v>9488</v>
      </c>
      <c r="AH553" s="396" t="s">
        <v>9489</v>
      </c>
      <c r="AI553" s="288">
        <v>944819968</v>
      </c>
      <c r="AJ553" s="289" t="s">
        <v>9490</v>
      </c>
      <c r="AK553" s="289" t="s">
        <v>3912</v>
      </c>
      <c r="AL553" s="289" t="s">
        <v>1642</v>
      </c>
      <c r="AM553" s="400"/>
      <c r="AN553" s="400"/>
      <c r="AO553" s="400"/>
    </row>
    <row r="554" spans="1:41" ht="86.25" thickBot="1">
      <c r="A554" s="282">
        <v>12</v>
      </c>
      <c r="B554" s="210" t="s">
        <v>6145</v>
      </c>
      <c r="C554" s="323" t="s">
        <v>9491</v>
      </c>
      <c r="D554" s="282" t="s">
        <v>9492</v>
      </c>
      <c r="E554" s="282"/>
      <c r="F554" s="12" t="s">
        <v>1633</v>
      </c>
      <c r="G554" s="237" t="s">
        <v>6465</v>
      </c>
      <c r="H554" s="238" t="s">
        <v>6466</v>
      </c>
      <c r="I554" s="282" t="s">
        <v>7693</v>
      </c>
      <c r="J554" s="396">
        <v>6</v>
      </c>
      <c r="K554" s="389"/>
      <c r="L554" s="387"/>
      <c r="M554" s="282">
        <v>76</v>
      </c>
      <c r="N554" s="396"/>
      <c r="O554" s="396">
        <v>60</v>
      </c>
      <c r="P554" s="396" t="s">
        <v>6151</v>
      </c>
      <c r="Q554" s="289" t="s">
        <v>9366</v>
      </c>
      <c r="R554" s="396" t="s">
        <v>51</v>
      </c>
      <c r="S554" s="396" t="s">
        <v>51</v>
      </c>
      <c r="T554" s="396" t="s">
        <v>51</v>
      </c>
      <c r="U554" s="396">
        <v>71.83</v>
      </c>
      <c r="V554" s="396">
        <v>55.17</v>
      </c>
      <c r="W554" s="396"/>
      <c r="X554" s="396"/>
      <c r="Y554" s="396"/>
      <c r="Z554" s="288"/>
      <c r="AA554" s="288"/>
      <c r="AB554" s="288"/>
      <c r="AC554" s="396" t="s">
        <v>52</v>
      </c>
      <c r="AD554" s="396"/>
      <c r="AE554" s="396" t="s">
        <v>9493</v>
      </c>
      <c r="AF554" s="426">
        <v>35416</v>
      </c>
      <c r="AG554" s="288" t="s">
        <v>9494</v>
      </c>
      <c r="AH554" s="288" t="s">
        <v>9495</v>
      </c>
      <c r="AI554" s="288">
        <v>9842064975</v>
      </c>
      <c r="AJ554" s="289" t="s">
        <v>6900</v>
      </c>
      <c r="AK554" s="289" t="s">
        <v>3834</v>
      </c>
      <c r="AL554" s="289" t="s">
        <v>9496</v>
      </c>
      <c r="AM554" s="432"/>
      <c r="AN554" s="432"/>
      <c r="AO554" s="432"/>
    </row>
    <row r="555" spans="1:41" ht="120.75" thickBot="1">
      <c r="A555" s="282">
        <v>54</v>
      </c>
      <c r="B555" s="210" t="s">
        <v>6145</v>
      </c>
      <c r="C555" s="323" t="s">
        <v>9497</v>
      </c>
      <c r="D555" s="282" t="s">
        <v>9498</v>
      </c>
      <c r="E555" s="282"/>
      <c r="F555" s="12" t="s">
        <v>1633</v>
      </c>
      <c r="G555" s="237" t="s">
        <v>6465</v>
      </c>
      <c r="H555" s="238" t="s">
        <v>6466</v>
      </c>
      <c r="I555" s="282" t="s">
        <v>7693</v>
      </c>
      <c r="J555" s="396">
        <v>6</v>
      </c>
      <c r="K555" s="389" t="str">
        <f>HYPERLINK("mailto:kittu983@gmail.com","kittu983@gmail.com")</f>
        <v>kittu983@gmail.com</v>
      </c>
      <c r="L555" s="387">
        <v>9704201950</v>
      </c>
      <c r="M555" s="282" t="s">
        <v>7713</v>
      </c>
      <c r="N555" s="396"/>
      <c r="O555" s="396">
        <v>65.3</v>
      </c>
      <c r="P555" s="396"/>
      <c r="Q555" s="289" t="s">
        <v>6243</v>
      </c>
      <c r="R555" s="396" t="s">
        <v>51</v>
      </c>
      <c r="S555" s="396" t="s">
        <v>51</v>
      </c>
      <c r="T555" s="396" t="s">
        <v>51</v>
      </c>
      <c r="U555" s="396">
        <v>46.83</v>
      </c>
      <c r="V555" s="396">
        <v>46</v>
      </c>
      <c r="W555" s="396"/>
      <c r="X555" s="396"/>
      <c r="Y555" s="396"/>
      <c r="Z555" s="288"/>
      <c r="AA555" s="288"/>
      <c r="AB555" s="288"/>
      <c r="AC555" s="396" t="s">
        <v>52</v>
      </c>
      <c r="AD555" s="396"/>
      <c r="AE555" s="396" t="s">
        <v>9499</v>
      </c>
      <c r="AF555" s="426">
        <v>35566</v>
      </c>
      <c r="AG555" s="288" t="s">
        <v>9500</v>
      </c>
      <c r="AH555" s="288" t="s">
        <v>9501</v>
      </c>
      <c r="AI555" s="288">
        <v>9849316501</v>
      </c>
      <c r="AJ555" s="289" t="s">
        <v>3939</v>
      </c>
      <c r="AK555" s="289" t="s">
        <v>3834</v>
      </c>
      <c r="AL555" s="289" t="s">
        <v>1642</v>
      </c>
      <c r="AM555" s="400"/>
      <c r="AN555" s="400"/>
      <c r="AO555" s="400"/>
    </row>
    <row r="556" spans="1:41" ht="156.75" thickBot="1">
      <c r="A556" s="282">
        <v>26</v>
      </c>
      <c r="B556" s="210" t="s">
        <v>6145</v>
      </c>
      <c r="C556" s="323" t="s">
        <v>9502</v>
      </c>
      <c r="D556" s="282" t="s">
        <v>9503</v>
      </c>
      <c r="E556" s="282"/>
      <c r="F556" s="12" t="s">
        <v>1633</v>
      </c>
      <c r="G556" s="237" t="s">
        <v>6465</v>
      </c>
      <c r="H556" s="238" t="s">
        <v>6466</v>
      </c>
      <c r="I556" s="282" t="s">
        <v>7693</v>
      </c>
      <c r="J556" s="396">
        <v>6</v>
      </c>
      <c r="K556" s="389" t="str">
        <f>HYPERLINK("mailto:deepakbhulani@gmail.com","deepakbhulani@gmail.com")</f>
        <v>deepakbhulani@gmail.com</v>
      </c>
      <c r="L556" s="387">
        <v>9739065499</v>
      </c>
      <c r="M556" s="282" t="s">
        <v>9341</v>
      </c>
      <c r="N556" s="430" t="s">
        <v>7990</v>
      </c>
      <c r="O556" s="396">
        <v>62</v>
      </c>
      <c r="P556" s="396" t="s">
        <v>6151</v>
      </c>
      <c r="Q556" s="396" t="s">
        <v>9160</v>
      </c>
      <c r="R556" s="396" t="s">
        <v>51</v>
      </c>
      <c r="S556" s="396" t="s">
        <v>51</v>
      </c>
      <c r="T556" s="396" t="s">
        <v>51</v>
      </c>
      <c r="U556" s="396">
        <v>58.83</v>
      </c>
      <c r="V556" s="396">
        <v>57.33</v>
      </c>
      <c r="W556" s="396"/>
      <c r="X556" s="396"/>
      <c r="Y556" s="396"/>
      <c r="Z556" s="288"/>
      <c r="AA556" s="288"/>
      <c r="AB556" s="288"/>
      <c r="AC556" s="430" t="s">
        <v>100</v>
      </c>
      <c r="AD556" s="430" t="s">
        <v>9227</v>
      </c>
      <c r="AE556" s="396" t="s">
        <v>9504</v>
      </c>
      <c r="AF556" s="426">
        <v>35335</v>
      </c>
      <c r="AG556" s="288" t="s">
        <v>9505</v>
      </c>
      <c r="AH556" s="288" t="s">
        <v>9506</v>
      </c>
      <c r="AI556" s="288">
        <v>9886607714</v>
      </c>
      <c r="AJ556" s="289" t="s">
        <v>4009</v>
      </c>
      <c r="AK556" s="289" t="s">
        <v>3834</v>
      </c>
      <c r="AL556" s="289" t="s">
        <v>1642</v>
      </c>
      <c r="AM556" s="400"/>
      <c r="AN556" s="400"/>
      <c r="AO556" s="400"/>
    </row>
    <row r="557" spans="1:41" ht="86.25" thickBot="1">
      <c r="A557" s="282">
        <v>38</v>
      </c>
      <c r="B557" s="210" t="s">
        <v>6145</v>
      </c>
      <c r="C557" s="323" t="s">
        <v>9507</v>
      </c>
      <c r="D557" s="282" t="s">
        <v>9508</v>
      </c>
      <c r="E557" s="282"/>
      <c r="F557" s="12" t="s">
        <v>1633</v>
      </c>
      <c r="G557" s="237" t="s">
        <v>6465</v>
      </c>
      <c r="H557" s="238" t="s">
        <v>6466</v>
      </c>
      <c r="I557" s="282" t="s">
        <v>7693</v>
      </c>
      <c r="J557" s="396">
        <v>6</v>
      </c>
      <c r="K557" s="389" t="str">
        <f>HYPERLINK("mailto:NITHYANANDA40@YMAIL.COM","NITHYANANDA40@YMAIL.COM")</f>
        <v>NITHYANANDA40@YMAIL.COM</v>
      </c>
      <c r="L557" s="387">
        <v>9035901599</v>
      </c>
      <c r="M557" s="282" t="s">
        <v>9347</v>
      </c>
      <c r="N557" s="396"/>
      <c r="O557" s="396" t="s">
        <v>9509</v>
      </c>
      <c r="P557" s="396" t="s">
        <v>6151</v>
      </c>
      <c r="Q557" s="396" t="s">
        <v>9160</v>
      </c>
      <c r="R557" s="396" t="s">
        <v>51</v>
      </c>
      <c r="S557" s="396" t="s">
        <v>51</v>
      </c>
      <c r="T557" s="396" t="s">
        <v>51</v>
      </c>
      <c r="U557" s="396">
        <v>10.67</v>
      </c>
      <c r="V557" s="396"/>
      <c r="W557" s="396"/>
      <c r="X557" s="396"/>
      <c r="Y557" s="396"/>
      <c r="Z557" s="288"/>
      <c r="AA557" s="288"/>
      <c r="AB557" s="288"/>
      <c r="AC557" s="396" t="s">
        <v>52</v>
      </c>
      <c r="AD557" s="396"/>
      <c r="AE557" s="396"/>
      <c r="AF557" s="317"/>
      <c r="AG557" s="396"/>
      <c r="AH557" s="396"/>
      <c r="AI557" s="288"/>
      <c r="AJ557" s="396"/>
      <c r="AK557" s="396"/>
      <c r="AL557" s="288"/>
      <c r="AM557" s="400"/>
      <c r="AN557" s="400"/>
      <c r="AO557" s="400"/>
    </row>
    <row r="558" spans="1:41" ht="144.75" thickBot="1">
      <c r="A558" s="282">
        <v>25</v>
      </c>
      <c r="B558" s="210" t="s">
        <v>6145</v>
      </c>
      <c r="C558" s="323" t="s">
        <v>9510</v>
      </c>
      <c r="D558" s="282" t="s">
        <v>9511</v>
      </c>
      <c r="E558" s="282"/>
      <c r="F558" s="12" t="s">
        <v>1633</v>
      </c>
      <c r="G558" s="237" t="s">
        <v>6465</v>
      </c>
      <c r="H558" s="238" t="s">
        <v>6466</v>
      </c>
      <c r="I558" s="282" t="s">
        <v>7693</v>
      </c>
      <c r="J558" s="396">
        <v>6</v>
      </c>
      <c r="K558" s="389" t="str">
        <f>HYPERLINK("mailto:faizanmohdd10@gmail.com","faizanmohdd10@gmail.com")</f>
        <v>faizanmohdd10@gmail.com</v>
      </c>
      <c r="L558" s="387">
        <v>9844548114</v>
      </c>
      <c r="M558" s="282"/>
      <c r="N558" s="396"/>
      <c r="O558" s="396">
        <v>56</v>
      </c>
      <c r="P558" s="396"/>
      <c r="Q558" s="396" t="s">
        <v>9160</v>
      </c>
      <c r="R558" s="396" t="s">
        <v>51</v>
      </c>
      <c r="S558" s="396" t="s">
        <v>51</v>
      </c>
      <c r="T558" s="396" t="s">
        <v>51</v>
      </c>
      <c r="U558" s="396">
        <v>52.33</v>
      </c>
      <c r="V558" s="396">
        <v>51.17</v>
      </c>
      <c r="W558" s="396"/>
      <c r="X558" s="396"/>
      <c r="Y558" s="396"/>
      <c r="Z558" s="288"/>
      <c r="AA558" s="288"/>
      <c r="AB558" s="288"/>
      <c r="AC558" s="396" t="s">
        <v>717</v>
      </c>
      <c r="AD558" s="396"/>
      <c r="AE558" s="396" t="s">
        <v>9512</v>
      </c>
      <c r="AF558" s="426">
        <v>35484</v>
      </c>
      <c r="AG558" s="288" t="s">
        <v>9513</v>
      </c>
      <c r="AH558" s="288" t="s">
        <v>9514</v>
      </c>
      <c r="AI558" s="288">
        <v>9844776678</v>
      </c>
      <c r="AJ558" s="289" t="s">
        <v>4030</v>
      </c>
      <c r="AK558" s="289" t="s">
        <v>3911</v>
      </c>
      <c r="AL558" s="289" t="s">
        <v>1642</v>
      </c>
      <c r="AM558" s="400"/>
      <c r="AN558" s="400"/>
      <c r="AO558" s="400"/>
    </row>
    <row r="559" spans="1:41" ht="86.25" thickBot="1">
      <c r="A559" s="282">
        <v>85</v>
      </c>
      <c r="B559" s="210" t="s">
        <v>6145</v>
      </c>
      <c r="C559" s="323" t="s">
        <v>9515</v>
      </c>
      <c r="D559" s="282" t="s">
        <v>9516</v>
      </c>
      <c r="E559" s="282"/>
      <c r="F559" s="12" t="s">
        <v>1633</v>
      </c>
      <c r="G559" s="237" t="s">
        <v>6465</v>
      </c>
      <c r="H559" s="238" t="s">
        <v>6466</v>
      </c>
      <c r="I559" s="282" t="s">
        <v>7693</v>
      </c>
      <c r="J559" s="396">
        <v>6</v>
      </c>
      <c r="K559" s="389" t="str">
        <f>HYPERLINK("mailto:shafiqmohammed182@gmail.com","shafiqmohammed182@gmail.com")</f>
        <v>shafiqmohammed182@gmail.com</v>
      </c>
      <c r="L559" s="387">
        <v>8898434890</v>
      </c>
      <c r="M559" s="282">
        <v>66.180000000000007</v>
      </c>
      <c r="N559" s="396"/>
      <c r="O559" s="396">
        <v>50</v>
      </c>
      <c r="P559" s="396"/>
      <c r="Q559" s="289" t="s">
        <v>9517</v>
      </c>
      <c r="R559" s="396" t="s">
        <v>51</v>
      </c>
      <c r="S559" s="396" t="s">
        <v>51</v>
      </c>
      <c r="T559" s="396" t="s">
        <v>51</v>
      </c>
      <c r="U559" s="396">
        <v>50.33</v>
      </c>
      <c r="V559" s="396">
        <v>45</v>
      </c>
      <c r="W559" s="396"/>
      <c r="X559" s="396"/>
      <c r="Y559" s="396"/>
      <c r="Z559" s="288"/>
      <c r="AA559" s="288"/>
      <c r="AB559" s="288"/>
      <c r="AC559" s="396" t="s">
        <v>1699</v>
      </c>
      <c r="AD559" s="396"/>
      <c r="AE559" s="396"/>
      <c r="AF559" s="317"/>
      <c r="AG559" s="396"/>
      <c r="AH559" s="396"/>
      <c r="AI559" s="288">
        <v>9833385443</v>
      </c>
      <c r="AJ559" s="289" t="s">
        <v>3912</v>
      </c>
      <c r="AK559" s="289" t="s">
        <v>3911</v>
      </c>
      <c r="AL559" s="289" t="s">
        <v>1642</v>
      </c>
      <c r="AM559" s="400"/>
      <c r="AN559" s="400"/>
      <c r="AO559" s="400"/>
    </row>
    <row r="560" spans="1:41" ht="86.25" thickBot="1">
      <c r="A560" s="282">
        <v>84</v>
      </c>
      <c r="B560" s="210" t="s">
        <v>6145</v>
      </c>
      <c r="C560" s="323" t="s">
        <v>9518</v>
      </c>
      <c r="D560" s="282" t="s">
        <v>9519</v>
      </c>
      <c r="E560" s="282"/>
      <c r="F560" s="12" t="s">
        <v>1633</v>
      </c>
      <c r="G560" s="237" t="s">
        <v>6465</v>
      </c>
      <c r="H560" s="238" t="s">
        <v>6466</v>
      </c>
      <c r="I560" s="282" t="s">
        <v>7693</v>
      </c>
      <c r="J560" s="396">
        <v>6</v>
      </c>
      <c r="K560" s="389" t="str">
        <f>HYPERLINK("mailto:ateeq3567@gmail.com","ateeq3567@gmail.com")</f>
        <v>ateeq3567@gmail.com</v>
      </c>
      <c r="L560" s="387">
        <v>8050673567</v>
      </c>
      <c r="M560" s="282">
        <v>64</v>
      </c>
      <c r="N560" s="396"/>
      <c r="O560" s="396">
        <v>50</v>
      </c>
      <c r="P560" s="396" t="s">
        <v>6151</v>
      </c>
      <c r="Q560" s="396" t="s">
        <v>9160</v>
      </c>
      <c r="R560" s="396" t="s">
        <v>51</v>
      </c>
      <c r="S560" s="396" t="s">
        <v>51</v>
      </c>
      <c r="T560" s="396" t="s">
        <v>51</v>
      </c>
      <c r="U560" s="396">
        <v>42.83</v>
      </c>
      <c r="V560" s="396">
        <v>33.33</v>
      </c>
      <c r="W560" s="396"/>
      <c r="X560" s="396"/>
      <c r="Y560" s="396"/>
      <c r="Z560" s="288"/>
      <c r="AA560" s="288"/>
      <c r="AB560" s="288"/>
      <c r="AC560" s="396" t="s">
        <v>717</v>
      </c>
      <c r="AD560" s="396"/>
      <c r="AE560" s="396"/>
      <c r="AF560" s="317"/>
      <c r="AG560" s="396"/>
      <c r="AH560" s="396"/>
      <c r="AI560" s="288"/>
      <c r="AJ560" s="289" t="s">
        <v>3912</v>
      </c>
      <c r="AK560" s="289" t="s">
        <v>3911</v>
      </c>
      <c r="AL560" s="289" t="s">
        <v>1642</v>
      </c>
      <c r="AM560" s="400"/>
      <c r="AN560" s="400"/>
      <c r="AO560" s="400"/>
    </row>
    <row r="561" spans="1:41" ht="180.75" thickBot="1">
      <c r="A561" s="282">
        <v>83</v>
      </c>
      <c r="B561" s="210" t="s">
        <v>6145</v>
      </c>
      <c r="C561" s="323" t="s">
        <v>9520</v>
      </c>
      <c r="D561" s="282" t="s">
        <v>9521</v>
      </c>
      <c r="E561" s="282"/>
      <c r="F561" s="12" t="s">
        <v>1633</v>
      </c>
      <c r="G561" s="237" t="s">
        <v>6465</v>
      </c>
      <c r="H561" s="238" t="s">
        <v>6466</v>
      </c>
      <c r="I561" s="282" t="s">
        <v>7693</v>
      </c>
      <c r="J561" s="396">
        <v>6</v>
      </c>
      <c r="K561" s="389" t="str">
        <f>HYPERLINK("mailto:mj.millu33_s@yahoo.com","mj.millu33_s@yahoo.com")</f>
        <v>mj.millu33_s@yahoo.com</v>
      </c>
      <c r="L561" s="387">
        <v>8884502014</v>
      </c>
      <c r="M561" s="282"/>
      <c r="N561" s="396"/>
      <c r="O561" s="396"/>
      <c r="P561" s="396" t="s">
        <v>6151</v>
      </c>
      <c r="Q561" s="396" t="s">
        <v>9160</v>
      </c>
      <c r="R561" s="396" t="s">
        <v>51</v>
      </c>
      <c r="S561" s="396" t="s">
        <v>51</v>
      </c>
      <c r="T561" s="396" t="s">
        <v>51</v>
      </c>
      <c r="U561" s="396">
        <v>57.17</v>
      </c>
      <c r="V561" s="396">
        <v>60.5</v>
      </c>
      <c r="W561" s="396"/>
      <c r="X561" s="396"/>
      <c r="Y561" s="396"/>
      <c r="Z561" s="288"/>
      <c r="AA561" s="288"/>
      <c r="AB561" s="288"/>
      <c r="AC561" s="396" t="s">
        <v>717</v>
      </c>
      <c r="AD561" s="396"/>
      <c r="AE561" s="396" t="s">
        <v>9522</v>
      </c>
      <c r="AF561" s="426">
        <v>35374</v>
      </c>
      <c r="AG561" s="288" t="s">
        <v>9523</v>
      </c>
      <c r="AH561" s="288" t="s">
        <v>9524</v>
      </c>
      <c r="AI561" s="288">
        <v>9743433428</v>
      </c>
      <c r="AJ561" s="289" t="s">
        <v>4009</v>
      </c>
      <c r="AK561" s="289" t="s">
        <v>3834</v>
      </c>
      <c r="AL561" s="289" t="s">
        <v>1642</v>
      </c>
      <c r="AM561" s="400"/>
      <c r="AN561" s="400"/>
      <c r="AO561" s="400"/>
    </row>
    <row r="562" spans="1:41" ht="180.75" thickBot="1">
      <c r="A562" s="282">
        <v>37</v>
      </c>
      <c r="B562" s="210" t="s">
        <v>6145</v>
      </c>
      <c r="C562" s="323" t="s">
        <v>9525</v>
      </c>
      <c r="D562" s="282" t="s">
        <v>9526</v>
      </c>
      <c r="E562" s="282"/>
      <c r="F562" s="12" t="s">
        <v>1633</v>
      </c>
      <c r="G562" s="237" t="s">
        <v>6465</v>
      </c>
      <c r="H562" s="238" t="s">
        <v>6466</v>
      </c>
      <c r="I562" s="282" t="s">
        <v>7693</v>
      </c>
      <c r="J562" s="396">
        <v>6</v>
      </c>
      <c r="K562" s="389" t="str">
        <f>HYPERLINK("mailto:MEGHANASHINDE96@GMAIL.COM","MEGHANASHINDE96@GMAIL.COM")</f>
        <v>MEGHANASHINDE96@GMAIL.COM</v>
      </c>
      <c r="L562" s="387">
        <v>8197141277</v>
      </c>
      <c r="M562" s="282">
        <v>76</v>
      </c>
      <c r="N562" s="430" t="s">
        <v>50</v>
      </c>
      <c r="O562" s="396">
        <v>70</v>
      </c>
      <c r="P562" s="430" t="s">
        <v>9448</v>
      </c>
      <c r="Q562" s="396" t="s">
        <v>9160</v>
      </c>
      <c r="R562" s="396" t="s">
        <v>51</v>
      </c>
      <c r="S562" s="396" t="s">
        <v>51</v>
      </c>
      <c r="T562" s="396" t="s">
        <v>51</v>
      </c>
      <c r="U562" s="396">
        <v>57.67</v>
      </c>
      <c r="V562" s="396">
        <v>73.17</v>
      </c>
      <c r="W562" s="396"/>
      <c r="X562" s="396"/>
      <c r="Y562" s="396"/>
      <c r="Z562" s="288"/>
      <c r="AA562" s="288"/>
      <c r="AB562" s="288"/>
      <c r="AC562" s="430" t="s">
        <v>52</v>
      </c>
      <c r="AD562" s="430" t="s">
        <v>9227</v>
      </c>
      <c r="AE562" s="396" t="s">
        <v>9527</v>
      </c>
      <c r="AF562" s="426">
        <v>35195</v>
      </c>
      <c r="AG562" s="288" t="s">
        <v>9528</v>
      </c>
      <c r="AH562" s="288" t="s">
        <v>9529</v>
      </c>
      <c r="AI562" s="288">
        <v>8197141277</v>
      </c>
      <c r="AJ562" s="289" t="s">
        <v>9530</v>
      </c>
      <c r="AK562" s="289" t="s">
        <v>3834</v>
      </c>
      <c r="AL562" s="289" t="s">
        <v>1642</v>
      </c>
      <c r="AM562" s="400"/>
      <c r="AN562" s="400"/>
      <c r="AO562" s="400"/>
    </row>
    <row r="563" spans="1:41" ht="132.75" thickBot="1">
      <c r="A563" s="282">
        <v>53</v>
      </c>
      <c r="B563" s="210" t="s">
        <v>6145</v>
      </c>
      <c r="C563" s="323" t="s">
        <v>9531</v>
      </c>
      <c r="D563" s="282" t="s">
        <v>9532</v>
      </c>
      <c r="E563" s="282"/>
      <c r="F563" s="12" t="s">
        <v>1633</v>
      </c>
      <c r="G563" s="237" t="s">
        <v>6465</v>
      </c>
      <c r="H563" s="238" t="s">
        <v>6466</v>
      </c>
      <c r="I563" s="282" t="s">
        <v>7693</v>
      </c>
      <c r="J563" s="396">
        <v>6</v>
      </c>
      <c r="K563" s="389" t="str">
        <f>HYPERLINK("mailto:madhurenunath@gmail.com","madhurenunath@gmail.com")</f>
        <v>madhurenunath@gmail.com</v>
      </c>
      <c r="L563" s="387">
        <v>7602629059</v>
      </c>
      <c r="M563" s="282">
        <v>82.5</v>
      </c>
      <c r="N563" s="396"/>
      <c r="O563" s="396">
        <v>79.8</v>
      </c>
      <c r="P563" s="396" t="s">
        <v>6151</v>
      </c>
      <c r="Q563" s="289" t="s">
        <v>50</v>
      </c>
      <c r="R563" s="396" t="s">
        <v>51</v>
      </c>
      <c r="S563" s="396" t="s">
        <v>51</v>
      </c>
      <c r="T563" s="396" t="s">
        <v>51</v>
      </c>
      <c r="U563" s="396">
        <v>71.83</v>
      </c>
      <c r="V563" s="396">
        <v>77.83</v>
      </c>
      <c r="W563" s="396"/>
      <c r="X563" s="396"/>
      <c r="Y563" s="396"/>
      <c r="Z563" s="288"/>
      <c r="AA563" s="288"/>
      <c r="AB563" s="288"/>
      <c r="AC563" s="396" t="s">
        <v>52</v>
      </c>
      <c r="AD563" s="396"/>
      <c r="AE563" s="396" t="s">
        <v>9533</v>
      </c>
      <c r="AF563" s="426">
        <v>35571</v>
      </c>
      <c r="AG563" s="288" t="s">
        <v>9534</v>
      </c>
      <c r="AH563" s="288" t="s">
        <v>9535</v>
      </c>
      <c r="AI563" s="288">
        <v>9233005899</v>
      </c>
      <c r="AJ563" s="289" t="s">
        <v>6900</v>
      </c>
      <c r="AK563" s="289" t="s">
        <v>3834</v>
      </c>
      <c r="AL563" s="289" t="s">
        <v>1642</v>
      </c>
      <c r="AM563" s="400"/>
      <c r="AN563" s="400"/>
      <c r="AO563" s="400"/>
    </row>
    <row r="564" spans="1:41" ht="132.75" thickBot="1">
      <c r="A564" s="282">
        <v>118</v>
      </c>
      <c r="B564" s="210" t="s">
        <v>6145</v>
      </c>
      <c r="C564" s="323" t="s">
        <v>9536</v>
      </c>
      <c r="D564" s="282" t="s">
        <v>9537</v>
      </c>
      <c r="E564" s="282"/>
      <c r="F564" s="12" t="s">
        <v>1633</v>
      </c>
      <c r="G564" s="237" t="s">
        <v>6465</v>
      </c>
      <c r="H564" s="238" t="s">
        <v>6466</v>
      </c>
      <c r="I564" s="282" t="s">
        <v>7693</v>
      </c>
      <c r="J564" s="396">
        <v>6</v>
      </c>
      <c r="K564" s="389" t="str">
        <f>HYPERLINK("mailto:kruthick.1997@gmail.com","kruthick.1997@gmail.com")</f>
        <v>kruthick.1997@gmail.com</v>
      </c>
      <c r="L564" s="387">
        <v>9986448098</v>
      </c>
      <c r="M564" s="282">
        <v>85</v>
      </c>
      <c r="N564" s="396"/>
      <c r="O564" s="396">
        <v>78</v>
      </c>
      <c r="P564" s="396"/>
      <c r="Q564" s="396" t="s">
        <v>9160</v>
      </c>
      <c r="R564" s="396" t="s">
        <v>51</v>
      </c>
      <c r="S564" s="396" t="s">
        <v>51</v>
      </c>
      <c r="T564" s="396" t="s">
        <v>51</v>
      </c>
      <c r="U564" s="396">
        <v>58</v>
      </c>
      <c r="V564" s="396">
        <v>64.33</v>
      </c>
      <c r="W564" s="396"/>
      <c r="X564" s="396"/>
      <c r="Y564" s="396"/>
      <c r="Z564" s="288"/>
      <c r="AA564" s="288"/>
      <c r="AB564" s="288"/>
      <c r="AC564" s="396" t="s">
        <v>717</v>
      </c>
      <c r="AD564" s="396"/>
      <c r="AE564" s="396" t="s">
        <v>9538</v>
      </c>
      <c r="AF564" s="317">
        <v>35588</v>
      </c>
      <c r="AG564" s="396" t="s">
        <v>9539</v>
      </c>
      <c r="AH564" s="396" t="s">
        <v>9540</v>
      </c>
      <c r="AI564" s="288">
        <v>9886892223</v>
      </c>
      <c r="AJ564" s="289" t="s">
        <v>4865</v>
      </c>
      <c r="AK564" s="289" t="s">
        <v>3834</v>
      </c>
      <c r="AL564" s="289" t="s">
        <v>1642</v>
      </c>
      <c r="AM564" s="400"/>
      <c r="AN564" s="400"/>
      <c r="AO564" s="400"/>
    </row>
    <row r="565" spans="1:41" ht="86.25" thickBot="1">
      <c r="A565" s="282">
        <v>10</v>
      </c>
      <c r="B565" s="210" t="s">
        <v>6145</v>
      </c>
      <c r="C565" s="323" t="s">
        <v>9541</v>
      </c>
      <c r="D565" s="282" t="s">
        <v>9542</v>
      </c>
      <c r="E565" s="282"/>
      <c r="F565" s="12" t="s">
        <v>1633</v>
      </c>
      <c r="G565" s="237" t="s">
        <v>6465</v>
      </c>
      <c r="H565" s="238" t="s">
        <v>6466</v>
      </c>
      <c r="I565" s="282" t="s">
        <v>7693</v>
      </c>
      <c r="J565" s="396">
        <v>6</v>
      </c>
      <c r="K565" s="389" t="str">
        <f>HYPERLINK("mailto:kram4354@gmail.com","kram4354@gmail.com")</f>
        <v>kram4354@gmail.com</v>
      </c>
      <c r="L565" s="387">
        <v>9740074202</v>
      </c>
      <c r="M565" s="282">
        <v>76</v>
      </c>
      <c r="N565" s="396"/>
      <c r="O565" s="396">
        <v>60</v>
      </c>
      <c r="P565" s="396"/>
      <c r="Q565" s="289" t="s">
        <v>9316</v>
      </c>
      <c r="R565" s="396" t="s">
        <v>51</v>
      </c>
      <c r="S565" s="396" t="s">
        <v>51</v>
      </c>
      <c r="T565" s="396" t="s">
        <v>51</v>
      </c>
      <c r="U565" s="396">
        <v>48.33</v>
      </c>
      <c r="V565" s="396">
        <v>55</v>
      </c>
      <c r="W565" s="396"/>
      <c r="X565" s="396"/>
      <c r="Y565" s="396"/>
      <c r="Z565" s="288"/>
      <c r="AA565" s="288"/>
      <c r="AB565" s="288"/>
      <c r="AC565" s="396" t="s">
        <v>717</v>
      </c>
      <c r="AD565" s="396"/>
      <c r="AE565" s="396" t="s">
        <v>9543</v>
      </c>
      <c r="AF565" s="426">
        <v>34984</v>
      </c>
      <c r="AG565" s="288" t="s">
        <v>9544</v>
      </c>
      <c r="AH565" s="288" t="s">
        <v>9545</v>
      </c>
      <c r="AI565" s="288">
        <v>9851021674</v>
      </c>
      <c r="AJ565" s="289" t="s">
        <v>3939</v>
      </c>
      <c r="AK565" s="289" t="s">
        <v>3834</v>
      </c>
      <c r="AL565" s="289" t="s">
        <v>5475</v>
      </c>
      <c r="AM565" s="400"/>
      <c r="AN565" s="400"/>
      <c r="AO565" s="400"/>
    </row>
    <row r="566" spans="1:41" ht="120.75" thickBot="1">
      <c r="A566" s="282">
        <v>52</v>
      </c>
      <c r="B566" s="210" t="s">
        <v>6145</v>
      </c>
      <c r="C566" s="323" t="s">
        <v>9546</v>
      </c>
      <c r="D566" s="282" t="s">
        <v>9547</v>
      </c>
      <c r="E566" s="282"/>
      <c r="F566" s="12" t="s">
        <v>1633</v>
      </c>
      <c r="G566" s="237" t="s">
        <v>6465</v>
      </c>
      <c r="H566" s="238" t="s">
        <v>6466</v>
      </c>
      <c r="I566" s="282" t="s">
        <v>7693</v>
      </c>
      <c r="J566" s="396">
        <v>6</v>
      </c>
      <c r="K566" s="389" t="str">
        <f>HYPERLINK("mailto:jhalaniglass@gmail.com","jhalaniglass@gmail.com")</f>
        <v>jhalaniglass@gmail.com</v>
      </c>
      <c r="L566" s="387">
        <v>9663382879</v>
      </c>
      <c r="M566" s="282" t="s">
        <v>9548</v>
      </c>
      <c r="N566" s="396"/>
      <c r="O566" s="396" t="s">
        <v>9347</v>
      </c>
      <c r="P566" s="396" t="s">
        <v>6151</v>
      </c>
      <c r="Q566" s="396" t="s">
        <v>50</v>
      </c>
      <c r="R566" s="396" t="s">
        <v>51</v>
      </c>
      <c r="S566" s="396" t="s">
        <v>51</v>
      </c>
      <c r="T566" s="396" t="s">
        <v>51</v>
      </c>
      <c r="U566" s="396">
        <v>50.67</v>
      </c>
      <c r="V566" s="396">
        <v>50.83</v>
      </c>
      <c r="W566" s="396"/>
      <c r="X566" s="396"/>
      <c r="Y566" s="396"/>
      <c r="Z566" s="288"/>
      <c r="AA566" s="288"/>
      <c r="AB566" s="288"/>
      <c r="AC566" s="396" t="s">
        <v>717</v>
      </c>
      <c r="AD566" s="396"/>
      <c r="AE566" s="396" t="s">
        <v>9549</v>
      </c>
      <c r="AF566" s="426">
        <v>35070</v>
      </c>
      <c r="AG566" s="288" t="s">
        <v>9550</v>
      </c>
      <c r="AH566" s="288" t="s">
        <v>9551</v>
      </c>
      <c r="AI566" s="288">
        <v>9352570351</v>
      </c>
      <c r="AJ566" s="289" t="s">
        <v>6900</v>
      </c>
      <c r="AK566" s="289" t="s">
        <v>3834</v>
      </c>
      <c r="AL566" s="289" t="s">
        <v>1642</v>
      </c>
      <c r="AM566" s="400"/>
      <c r="AN566" s="400"/>
      <c r="AO566" s="400"/>
    </row>
    <row r="567" spans="1:41" ht="86.25" thickBot="1">
      <c r="A567" s="282">
        <v>9</v>
      </c>
      <c r="B567" s="210" t="s">
        <v>6145</v>
      </c>
      <c r="C567" s="323" t="s">
        <v>9552</v>
      </c>
      <c r="D567" s="282" t="s">
        <v>9553</v>
      </c>
      <c r="E567" s="282"/>
      <c r="F567" s="12" t="s">
        <v>1633</v>
      </c>
      <c r="G567" s="237" t="s">
        <v>6465</v>
      </c>
      <c r="H567" s="238" t="s">
        <v>6466</v>
      </c>
      <c r="I567" s="282" t="s">
        <v>7693</v>
      </c>
      <c r="J567" s="396">
        <v>6</v>
      </c>
      <c r="K567" s="389" t="str">
        <f>HYPERLINK("mailto:kkatto95@gmail.com","kkatto95@gmail.com")</f>
        <v>kkatto95@gmail.com</v>
      </c>
      <c r="L567" s="387">
        <v>9686295886</v>
      </c>
      <c r="M567" s="282"/>
      <c r="N567" s="396"/>
      <c r="O567" s="396"/>
      <c r="P567" s="396"/>
      <c r="Q567" s="289" t="s">
        <v>9282</v>
      </c>
      <c r="R567" s="396" t="s">
        <v>51</v>
      </c>
      <c r="S567" s="396" t="s">
        <v>51</v>
      </c>
      <c r="T567" s="396" t="s">
        <v>51</v>
      </c>
      <c r="U567" s="396">
        <v>73.83</v>
      </c>
      <c r="V567" s="396">
        <v>60</v>
      </c>
      <c r="W567" s="396"/>
      <c r="X567" s="396"/>
      <c r="Y567" s="396"/>
      <c r="Z567" s="288"/>
      <c r="AA567" s="288"/>
      <c r="AB567" s="288"/>
      <c r="AC567" s="396" t="s">
        <v>717</v>
      </c>
      <c r="AD567" s="396"/>
      <c r="AE567" s="396"/>
      <c r="AF567" s="426">
        <v>34744</v>
      </c>
      <c r="AG567" s="288" t="s">
        <v>9554</v>
      </c>
      <c r="AH567" s="288" t="s">
        <v>9555</v>
      </c>
      <c r="AI567" s="288"/>
      <c r="AJ567" s="289" t="s">
        <v>6595</v>
      </c>
      <c r="AK567" s="289" t="s">
        <v>3854</v>
      </c>
      <c r="AL567" s="288" t="s">
        <v>1642</v>
      </c>
      <c r="AM567" s="400"/>
      <c r="AN567" s="400"/>
      <c r="AO567" s="400"/>
    </row>
    <row r="568" spans="1:41" ht="120.75" thickBot="1">
      <c r="A568" s="282">
        <v>107</v>
      </c>
      <c r="B568" s="210" t="s">
        <v>6145</v>
      </c>
      <c r="C568" s="323" t="s">
        <v>9556</v>
      </c>
      <c r="D568" s="282" t="s">
        <v>9557</v>
      </c>
      <c r="E568" s="282"/>
      <c r="F568" s="12" t="s">
        <v>1633</v>
      </c>
      <c r="G568" s="237" t="s">
        <v>6465</v>
      </c>
      <c r="H568" s="238" t="s">
        <v>6466</v>
      </c>
      <c r="I568" s="282" t="s">
        <v>7693</v>
      </c>
      <c r="J568" s="396">
        <v>6</v>
      </c>
      <c r="K568" s="389" t="str">
        <f>HYPERLINK("mailto:koushal.sonu@gmail.com","koushal.sonu@gmail.com")</f>
        <v>koushal.sonu@gmail.com</v>
      </c>
      <c r="L568" s="387">
        <v>8197199550</v>
      </c>
      <c r="M568" s="282">
        <v>84.16</v>
      </c>
      <c r="N568" s="396"/>
      <c r="O568" s="396">
        <v>63.4</v>
      </c>
      <c r="P568" s="396" t="s">
        <v>6213</v>
      </c>
      <c r="Q568" s="396" t="s">
        <v>9160</v>
      </c>
      <c r="R568" s="396" t="s">
        <v>51</v>
      </c>
      <c r="S568" s="396" t="s">
        <v>51</v>
      </c>
      <c r="T568" s="396" t="s">
        <v>51</v>
      </c>
      <c r="U568" s="396">
        <v>67.17</v>
      </c>
      <c r="V568" s="396">
        <v>67.83</v>
      </c>
      <c r="W568" s="396"/>
      <c r="X568" s="396"/>
      <c r="Y568" s="396"/>
      <c r="Z568" s="288"/>
      <c r="AA568" s="288"/>
      <c r="AB568" s="288"/>
      <c r="AC568" s="396" t="s">
        <v>717</v>
      </c>
      <c r="AD568" s="396"/>
      <c r="AE568" s="396" t="s">
        <v>9558</v>
      </c>
      <c r="AF568" s="317">
        <v>35649</v>
      </c>
      <c r="AG568" s="396" t="s">
        <v>9559</v>
      </c>
      <c r="AH568" s="396" t="s">
        <v>9560</v>
      </c>
      <c r="AI568" s="288">
        <v>9902012896</v>
      </c>
      <c r="AJ568" s="289" t="s">
        <v>3939</v>
      </c>
      <c r="AK568" s="289" t="s">
        <v>3834</v>
      </c>
      <c r="AL568" s="289" t="s">
        <v>1642</v>
      </c>
      <c r="AM568" s="400"/>
      <c r="AN568" s="400"/>
      <c r="AO568" s="400"/>
    </row>
    <row r="569" spans="1:41" ht="156.75" thickBot="1">
      <c r="A569" s="282">
        <v>106</v>
      </c>
      <c r="B569" s="210" t="s">
        <v>6145</v>
      </c>
      <c r="C569" s="323" t="s">
        <v>9561</v>
      </c>
      <c r="D569" s="282" t="s">
        <v>9562</v>
      </c>
      <c r="E569" s="282"/>
      <c r="F569" s="12" t="s">
        <v>1633</v>
      </c>
      <c r="G569" s="237" t="s">
        <v>6465</v>
      </c>
      <c r="H569" s="238" t="s">
        <v>6466</v>
      </c>
      <c r="I569" s="282" t="s">
        <v>7693</v>
      </c>
      <c r="J569" s="396">
        <v>6</v>
      </c>
      <c r="K569" s="389" t="str">
        <f>HYPERLINK("mailto:pradeep6067@gmail.com","pradeep6067@gmail.com")</f>
        <v>pradeep6067@gmail.com</v>
      </c>
      <c r="L569" s="387">
        <v>8880724909</v>
      </c>
      <c r="M569" s="282">
        <v>7.2</v>
      </c>
      <c r="N569" s="396"/>
      <c r="O569" s="396">
        <v>56</v>
      </c>
      <c r="P569" s="396" t="s">
        <v>6151</v>
      </c>
      <c r="Q569" s="396" t="s">
        <v>9160</v>
      </c>
      <c r="R569" s="396" t="s">
        <v>51</v>
      </c>
      <c r="S569" s="396" t="s">
        <v>51</v>
      </c>
      <c r="T569" s="396" t="s">
        <v>51</v>
      </c>
      <c r="U569" s="396">
        <v>49.67</v>
      </c>
      <c r="V569" s="396">
        <v>33</v>
      </c>
      <c r="W569" s="396"/>
      <c r="X569" s="396"/>
      <c r="Y569" s="396"/>
      <c r="Z569" s="288"/>
      <c r="AA569" s="288"/>
      <c r="AB569" s="288"/>
      <c r="AC569" s="396" t="s">
        <v>717</v>
      </c>
      <c r="AD569" s="396"/>
      <c r="AE569" s="396" t="s">
        <v>9563</v>
      </c>
      <c r="AF569" s="317">
        <v>35111</v>
      </c>
      <c r="AG569" s="396" t="s">
        <v>9564</v>
      </c>
      <c r="AH569" s="396" t="s">
        <v>9565</v>
      </c>
      <c r="AI569" s="288">
        <v>9448317235</v>
      </c>
      <c r="AJ569" s="289" t="s">
        <v>4567</v>
      </c>
      <c r="AK569" s="289" t="s">
        <v>3834</v>
      </c>
      <c r="AL569" s="289" t="s">
        <v>1642</v>
      </c>
      <c r="AM569" s="400"/>
      <c r="AN569" s="400"/>
      <c r="AO569" s="400"/>
    </row>
    <row r="570" spans="1:41" ht="144.75" thickBot="1">
      <c r="A570" s="282">
        <v>51</v>
      </c>
      <c r="B570" s="210" t="s">
        <v>6145</v>
      </c>
      <c r="C570" s="323" t="s">
        <v>9566</v>
      </c>
      <c r="D570" s="282" t="s">
        <v>9567</v>
      </c>
      <c r="E570" s="282"/>
      <c r="F570" s="12" t="s">
        <v>1633</v>
      </c>
      <c r="G570" s="237" t="s">
        <v>6465</v>
      </c>
      <c r="H570" s="238" t="s">
        <v>6466</v>
      </c>
      <c r="I570" s="282" t="s">
        <v>7693</v>
      </c>
      <c r="J570" s="396">
        <v>6</v>
      </c>
      <c r="K570" s="389" t="str">
        <f>HYPERLINK("mailto:robinrajan75@gmail.com","robinrajan75@gmail.com")</f>
        <v>robinrajan75@gmail.com</v>
      </c>
      <c r="L570" s="387">
        <v>8421200335</v>
      </c>
      <c r="M570" s="282">
        <v>73</v>
      </c>
      <c r="N570" s="396"/>
      <c r="O570" s="396">
        <v>64</v>
      </c>
      <c r="P570" s="396" t="s">
        <v>6213</v>
      </c>
      <c r="Q570" s="289" t="s">
        <v>9568</v>
      </c>
      <c r="R570" s="396" t="s">
        <v>51</v>
      </c>
      <c r="S570" s="396" t="s">
        <v>51</v>
      </c>
      <c r="T570" s="396" t="s">
        <v>51</v>
      </c>
      <c r="U570" s="396">
        <v>55.5</v>
      </c>
      <c r="V570" s="396">
        <v>57.17</v>
      </c>
      <c r="W570" s="396"/>
      <c r="X570" s="396"/>
      <c r="Y570" s="396"/>
      <c r="Z570" s="288"/>
      <c r="AA570" s="288"/>
      <c r="AB570" s="288"/>
      <c r="AC570" s="396" t="s">
        <v>717</v>
      </c>
      <c r="AD570" s="396"/>
      <c r="AE570" s="396" t="s">
        <v>9569</v>
      </c>
      <c r="AF570" s="426">
        <v>35609</v>
      </c>
      <c r="AG570" s="288" t="s">
        <v>9570</v>
      </c>
      <c r="AH570" s="288" t="s">
        <v>9571</v>
      </c>
      <c r="AI570" s="288">
        <v>9422044041</v>
      </c>
      <c r="AJ570" s="289" t="s">
        <v>9572</v>
      </c>
      <c r="AK570" s="289" t="s">
        <v>3834</v>
      </c>
      <c r="AL570" s="289" t="s">
        <v>1642</v>
      </c>
      <c r="AM570" s="400"/>
      <c r="AN570" s="400"/>
      <c r="AO570" s="400"/>
    </row>
    <row r="571" spans="1:41" ht="132.75" thickBot="1">
      <c r="A571" s="282">
        <v>117</v>
      </c>
      <c r="B571" s="210" t="s">
        <v>6145</v>
      </c>
      <c r="C571" s="323" t="s">
        <v>9573</v>
      </c>
      <c r="D571" s="282" t="s">
        <v>9574</v>
      </c>
      <c r="E571" s="282"/>
      <c r="F571" s="12" t="s">
        <v>1633</v>
      </c>
      <c r="G571" s="237" t="s">
        <v>6465</v>
      </c>
      <c r="H571" s="238" t="s">
        <v>6466</v>
      </c>
      <c r="I571" s="282" t="s">
        <v>7693</v>
      </c>
      <c r="J571" s="396">
        <v>6</v>
      </c>
      <c r="K571" s="389" t="str">
        <f>HYPERLINK("mailto:arpitha8125@gmail.com","arpitha8125@gmail.com")</f>
        <v>arpitha8125@gmail.com</v>
      </c>
      <c r="L571" s="387">
        <v>9535981823</v>
      </c>
      <c r="M571" s="282">
        <v>60</v>
      </c>
      <c r="N571" s="430" t="s">
        <v>9296</v>
      </c>
      <c r="O571" s="396">
        <v>61.2</v>
      </c>
      <c r="P571" s="396" t="s">
        <v>6151</v>
      </c>
      <c r="Q571" s="396" t="s">
        <v>9160</v>
      </c>
      <c r="R571" s="396" t="s">
        <v>51</v>
      </c>
      <c r="S571" s="396" t="s">
        <v>51</v>
      </c>
      <c r="T571" s="396" t="s">
        <v>51</v>
      </c>
      <c r="U571" s="396">
        <v>59.67</v>
      </c>
      <c r="V571" s="396">
        <v>64.33</v>
      </c>
      <c r="W571" s="396"/>
      <c r="X571" s="396"/>
      <c r="Y571" s="396"/>
      <c r="Z571" s="288"/>
      <c r="AA571" s="288"/>
      <c r="AB571" s="288"/>
      <c r="AC571" s="430" t="s">
        <v>52</v>
      </c>
      <c r="AD571" s="430" t="s">
        <v>9227</v>
      </c>
      <c r="AE571" s="396" t="s">
        <v>9575</v>
      </c>
      <c r="AF571" s="317">
        <v>35328</v>
      </c>
      <c r="AG571" s="396" t="s">
        <v>9576</v>
      </c>
      <c r="AH571" s="396" t="s">
        <v>9577</v>
      </c>
      <c r="AI571" s="288">
        <v>9945277801</v>
      </c>
      <c r="AJ571" s="289" t="s">
        <v>4865</v>
      </c>
      <c r="AK571" s="289" t="s">
        <v>3834</v>
      </c>
      <c r="AL571" s="289" t="s">
        <v>1642</v>
      </c>
      <c r="AM571" s="400"/>
      <c r="AN571" s="400"/>
      <c r="AO571" s="400"/>
    </row>
    <row r="572" spans="1:41" ht="86.25" thickBot="1">
      <c r="A572" s="282">
        <v>50</v>
      </c>
      <c r="B572" s="210" t="s">
        <v>6145</v>
      </c>
      <c r="C572" s="323" t="s">
        <v>9578</v>
      </c>
      <c r="D572" s="282" t="s">
        <v>9579</v>
      </c>
      <c r="E572" s="282"/>
      <c r="F572" s="12" t="s">
        <v>1633</v>
      </c>
      <c r="G572" s="237" t="s">
        <v>6465</v>
      </c>
      <c r="H572" s="238" t="s">
        <v>6466</v>
      </c>
      <c r="I572" s="282" t="s">
        <v>7693</v>
      </c>
      <c r="J572" s="396">
        <v>6</v>
      </c>
      <c r="K572" s="389" t="str">
        <f>HYPERLINK("mailto:jishnupv@rocketmail.com","jishnupv@rocketmail.com")</f>
        <v>jishnupv@rocketmail.com</v>
      </c>
      <c r="L572" s="387">
        <v>8086715653</v>
      </c>
      <c r="M572" s="282">
        <v>70</v>
      </c>
      <c r="N572" s="396"/>
      <c r="O572" s="396">
        <v>84</v>
      </c>
      <c r="P572" s="396"/>
      <c r="Q572" s="396" t="s">
        <v>50</v>
      </c>
      <c r="R572" s="396" t="s">
        <v>51</v>
      </c>
      <c r="S572" s="396" t="s">
        <v>51</v>
      </c>
      <c r="T572" s="396" t="s">
        <v>51</v>
      </c>
      <c r="U572" s="396">
        <v>57.5</v>
      </c>
      <c r="V572" s="396">
        <v>52.67</v>
      </c>
      <c r="W572" s="396"/>
      <c r="X572" s="396"/>
      <c r="Y572" s="396"/>
      <c r="Z572" s="288"/>
      <c r="AA572" s="288"/>
      <c r="AB572" s="288"/>
      <c r="AC572" s="396" t="s">
        <v>717</v>
      </c>
      <c r="AD572" s="396"/>
      <c r="AE572" s="396" t="s">
        <v>9580</v>
      </c>
      <c r="AF572" s="426">
        <v>35627</v>
      </c>
      <c r="AG572" s="288" t="s">
        <v>9581</v>
      </c>
      <c r="AH572" s="288" t="s">
        <v>9582</v>
      </c>
      <c r="AI572" s="298">
        <v>966502194090</v>
      </c>
      <c r="AJ572" s="289" t="s">
        <v>9583</v>
      </c>
      <c r="AK572" s="289" t="s">
        <v>3834</v>
      </c>
      <c r="AL572" s="289" t="s">
        <v>1642</v>
      </c>
      <c r="AM572" s="400"/>
      <c r="AN572" s="400"/>
      <c r="AO572" s="400"/>
    </row>
    <row r="573" spans="1:41" ht="144.75" thickBot="1">
      <c r="A573" s="282">
        <v>82</v>
      </c>
      <c r="B573" s="210" t="s">
        <v>6145</v>
      </c>
      <c r="C573" s="323" t="s">
        <v>9584</v>
      </c>
      <c r="D573" s="282" t="s">
        <v>9585</v>
      </c>
      <c r="E573" s="282"/>
      <c r="F573" s="12" t="s">
        <v>1633</v>
      </c>
      <c r="G573" s="237" t="s">
        <v>6465</v>
      </c>
      <c r="H573" s="238" t="s">
        <v>6466</v>
      </c>
      <c r="I573" s="282" t="s">
        <v>7693</v>
      </c>
      <c r="J573" s="396">
        <v>6</v>
      </c>
      <c r="K573" s="389" t="str">
        <f>HYPERLINK("mailto:sufi.4083@gmail.com","sufi.4083@gmail.com")</f>
        <v>sufi.4083@gmail.com</v>
      </c>
      <c r="L573" s="387">
        <v>9901585473</v>
      </c>
      <c r="M573" s="282">
        <v>66</v>
      </c>
      <c r="N573" s="396"/>
      <c r="O573" s="396">
        <v>57</v>
      </c>
      <c r="P573" s="396"/>
      <c r="Q573" s="396" t="s">
        <v>9160</v>
      </c>
      <c r="R573" s="396" t="s">
        <v>51</v>
      </c>
      <c r="S573" s="396" t="s">
        <v>51</v>
      </c>
      <c r="T573" s="396" t="s">
        <v>51</v>
      </c>
      <c r="U573" s="396">
        <v>47</v>
      </c>
      <c r="V573" s="396">
        <v>59.5</v>
      </c>
      <c r="W573" s="396"/>
      <c r="X573" s="396"/>
      <c r="Y573" s="396"/>
      <c r="Z573" s="288"/>
      <c r="AA573" s="288"/>
      <c r="AB573" s="288"/>
      <c r="AC573" s="396" t="s">
        <v>717</v>
      </c>
      <c r="AD573" s="396"/>
      <c r="AE573" s="396" t="s">
        <v>9586</v>
      </c>
      <c r="AF573" s="426">
        <v>35443</v>
      </c>
      <c r="AG573" s="288" t="s">
        <v>9587</v>
      </c>
      <c r="AH573" s="288" t="s">
        <v>9588</v>
      </c>
      <c r="AI573" s="288">
        <v>9448028870</v>
      </c>
      <c r="AJ573" s="289" t="s">
        <v>6900</v>
      </c>
      <c r="AK573" s="289" t="s">
        <v>3912</v>
      </c>
      <c r="AL573" s="289" t="s">
        <v>1642</v>
      </c>
      <c r="AM573" s="400"/>
      <c r="AN573" s="400"/>
      <c r="AO573" s="400"/>
    </row>
    <row r="574" spans="1:41" ht="168.75" thickBot="1">
      <c r="A574" s="282">
        <v>49</v>
      </c>
      <c r="B574" s="210" t="s">
        <v>6145</v>
      </c>
      <c r="C574" s="323" t="s">
        <v>9589</v>
      </c>
      <c r="D574" s="282" t="s">
        <v>9590</v>
      </c>
      <c r="E574" s="282"/>
      <c r="F574" s="12" t="s">
        <v>1633</v>
      </c>
      <c r="G574" s="237" t="s">
        <v>6465</v>
      </c>
      <c r="H574" s="238" t="s">
        <v>6466</v>
      </c>
      <c r="I574" s="282" t="s">
        <v>7693</v>
      </c>
      <c r="J574" s="396">
        <v>6</v>
      </c>
      <c r="K574" s="389" t="str">
        <f>HYPERLINK("mailto:saqlain.ahmed97@gmail.com","saqlain.ahmed97@gmail.com")</f>
        <v>saqlain.ahmed97@gmail.com</v>
      </c>
      <c r="L574" s="387">
        <v>9538236239</v>
      </c>
      <c r="M574" s="282">
        <v>76.5</v>
      </c>
      <c r="N574" s="396"/>
      <c r="O574" s="396">
        <v>73</v>
      </c>
      <c r="P574" s="396" t="s">
        <v>6213</v>
      </c>
      <c r="Q574" s="289" t="s">
        <v>3828</v>
      </c>
      <c r="R574" s="396" t="s">
        <v>51</v>
      </c>
      <c r="S574" s="396" t="s">
        <v>51</v>
      </c>
      <c r="T574" s="396" t="s">
        <v>51</v>
      </c>
      <c r="U574" s="396">
        <v>78</v>
      </c>
      <c r="V574" s="396">
        <v>79.33</v>
      </c>
      <c r="W574" s="396"/>
      <c r="X574" s="396"/>
      <c r="Y574" s="396"/>
      <c r="Z574" s="288"/>
      <c r="AA574" s="288"/>
      <c r="AB574" s="288"/>
      <c r="AC574" s="396" t="s">
        <v>52</v>
      </c>
      <c r="AD574" s="396"/>
      <c r="AE574" s="396" t="s">
        <v>9591</v>
      </c>
      <c r="AF574" s="426">
        <v>35693</v>
      </c>
      <c r="AG574" s="288" t="s">
        <v>9592</v>
      </c>
      <c r="AH574" s="288" t="s">
        <v>9593</v>
      </c>
      <c r="AI574" s="288">
        <v>7829915108</v>
      </c>
      <c r="AJ574" s="289" t="s">
        <v>6900</v>
      </c>
      <c r="AK574" s="289" t="s">
        <v>3911</v>
      </c>
      <c r="AL574" s="289" t="s">
        <v>1642</v>
      </c>
      <c r="AM574" s="400"/>
      <c r="AN574" s="400"/>
      <c r="AO574" s="400"/>
    </row>
    <row r="575" spans="1:41" ht="108.75" thickBot="1">
      <c r="A575" s="282">
        <v>24</v>
      </c>
      <c r="B575" s="210" t="s">
        <v>6145</v>
      </c>
      <c r="C575" s="323" t="s">
        <v>9594</v>
      </c>
      <c r="D575" s="282" t="s">
        <v>9595</v>
      </c>
      <c r="E575" s="282"/>
      <c r="F575" s="12" t="s">
        <v>1633</v>
      </c>
      <c r="G575" s="237" t="s">
        <v>6465</v>
      </c>
      <c r="H575" s="238" t="s">
        <v>6466</v>
      </c>
      <c r="I575" s="282" t="s">
        <v>7693</v>
      </c>
      <c r="J575" s="396">
        <v>6</v>
      </c>
      <c r="K575" s="389" t="str">
        <f>HYPERLINK("mailto:hussainjamali786@gmail.com","hussainjamali786@gmail.com")</f>
        <v>hussainjamali786@gmail.com</v>
      </c>
      <c r="L575" s="387">
        <v>8884265972</v>
      </c>
      <c r="M575" s="282">
        <v>64</v>
      </c>
      <c r="N575" s="396"/>
      <c r="O575" s="396">
        <v>75.16</v>
      </c>
      <c r="P575" s="396" t="s">
        <v>6151</v>
      </c>
      <c r="Q575" s="289" t="s">
        <v>6152</v>
      </c>
      <c r="R575" s="396" t="s">
        <v>51</v>
      </c>
      <c r="S575" s="396" t="s">
        <v>51</v>
      </c>
      <c r="T575" s="396" t="s">
        <v>51</v>
      </c>
      <c r="U575" s="396">
        <v>58</v>
      </c>
      <c r="V575" s="396">
        <v>54.83</v>
      </c>
      <c r="W575" s="396"/>
      <c r="X575" s="396"/>
      <c r="Y575" s="396"/>
      <c r="Z575" s="288"/>
      <c r="AA575" s="288"/>
      <c r="AB575" s="288"/>
      <c r="AC575" s="396" t="s">
        <v>52</v>
      </c>
      <c r="AD575" s="396"/>
      <c r="AE575" s="396" t="s">
        <v>9596</v>
      </c>
      <c r="AF575" s="426">
        <v>35600</v>
      </c>
      <c r="AG575" s="288" t="s">
        <v>9597</v>
      </c>
      <c r="AH575" s="288" t="s">
        <v>9598</v>
      </c>
      <c r="AI575" s="288">
        <v>9743552670</v>
      </c>
      <c r="AJ575" s="289" t="s">
        <v>6900</v>
      </c>
      <c r="AK575" s="289" t="s">
        <v>3911</v>
      </c>
      <c r="AL575" s="289" t="s">
        <v>6900</v>
      </c>
      <c r="AM575" s="400"/>
      <c r="AN575" s="400"/>
      <c r="AO575" s="400"/>
    </row>
    <row r="576" spans="1:41" ht="144.75" thickBot="1">
      <c r="A576" s="282">
        <v>48</v>
      </c>
      <c r="B576" s="210" t="s">
        <v>6145</v>
      </c>
      <c r="C576" s="323" t="s">
        <v>9599</v>
      </c>
      <c r="D576" s="282" t="s">
        <v>9600</v>
      </c>
      <c r="E576" s="282"/>
      <c r="F576" s="12" t="s">
        <v>1633</v>
      </c>
      <c r="G576" s="237" t="s">
        <v>6465</v>
      </c>
      <c r="H576" s="238" t="s">
        <v>6466</v>
      </c>
      <c r="I576" s="282" t="s">
        <v>7693</v>
      </c>
      <c r="J576" s="396">
        <v>6</v>
      </c>
      <c r="K576" s="389" t="str">
        <f>HYPERLINK("mailto:hudaifhdf3@gmail.com","hudaifhdf3@gmail.com")</f>
        <v>hudaifhdf3@gmail.com</v>
      </c>
      <c r="L576" s="387">
        <v>9562259989</v>
      </c>
      <c r="M576" s="282">
        <v>60</v>
      </c>
      <c r="N576" s="396"/>
      <c r="O576" s="396">
        <v>60</v>
      </c>
      <c r="P576" s="396"/>
      <c r="Q576" s="289" t="s">
        <v>9601</v>
      </c>
      <c r="R576" s="396" t="s">
        <v>51</v>
      </c>
      <c r="S576" s="396" t="s">
        <v>51</v>
      </c>
      <c r="T576" s="396" t="s">
        <v>51</v>
      </c>
      <c r="U576" s="396">
        <v>41.83</v>
      </c>
      <c r="V576" s="396">
        <v>31.17</v>
      </c>
      <c r="W576" s="396"/>
      <c r="X576" s="396"/>
      <c r="Y576" s="396"/>
      <c r="Z576" s="288"/>
      <c r="AA576" s="288"/>
      <c r="AB576" s="288"/>
      <c r="AC576" s="396" t="s">
        <v>717</v>
      </c>
      <c r="AD576" s="396"/>
      <c r="AE576" s="396" t="s">
        <v>9602</v>
      </c>
      <c r="AF576" s="426">
        <v>35263</v>
      </c>
      <c r="AG576" s="288" t="s">
        <v>9603</v>
      </c>
      <c r="AH576" s="288" t="s">
        <v>9604</v>
      </c>
      <c r="AI576" s="288">
        <v>9447374110</v>
      </c>
      <c r="AJ576" s="289" t="s">
        <v>3911</v>
      </c>
      <c r="AK576" s="289" t="s">
        <v>3912</v>
      </c>
      <c r="AL576" s="289" t="s">
        <v>1642</v>
      </c>
      <c r="AM576" s="400"/>
      <c r="AN576" s="400"/>
      <c r="AO576" s="400"/>
    </row>
    <row r="577" spans="1:41" ht="86.25" thickBot="1">
      <c r="A577" s="282">
        <v>8</v>
      </c>
      <c r="B577" s="210" t="s">
        <v>6145</v>
      </c>
      <c r="C577" s="323" t="s">
        <v>9605</v>
      </c>
      <c r="D577" s="282" t="s">
        <v>9606</v>
      </c>
      <c r="E577" s="282"/>
      <c r="F577" s="12" t="s">
        <v>1633</v>
      </c>
      <c r="G577" s="237" t="s">
        <v>6465</v>
      </c>
      <c r="H577" s="238" t="s">
        <v>6466</v>
      </c>
      <c r="I577" s="282" t="s">
        <v>7693</v>
      </c>
      <c r="J577" s="396">
        <v>6</v>
      </c>
      <c r="K577" s="389" t="str">
        <f>HYPERLINK("mailto:h.eftikhai@gmail.com","h.eftikhai@gmail.com")</f>
        <v>h.eftikhai@gmail.com</v>
      </c>
      <c r="L577" s="387">
        <v>8147706827</v>
      </c>
      <c r="M577" s="282"/>
      <c r="N577" s="396"/>
      <c r="O577" s="396"/>
      <c r="P577" s="396"/>
      <c r="Q577" s="289" t="s">
        <v>6900</v>
      </c>
      <c r="R577" s="396" t="s">
        <v>51</v>
      </c>
      <c r="S577" s="396" t="s">
        <v>51</v>
      </c>
      <c r="T577" s="396" t="s">
        <v>51</v>
      </c>
      <c r="U577" s="396">
        <v>53.17</v>
      </c>
      <c r="V577" s="396">
        <v>49.17</v>
      </c>
      <c r="W577" s="396"/>
      <c r="X577" s="396"/>
      <c r="Y577" s="396"/>
      <c r="Z577" s="288"/>
      <c r="AA577" s="288"/>
      <c r="AB577" s="288"/>
      <c r="AC577" s="396" t="s">
        <v>52</v>
      </c>
      <c r="AD577" s="396"/>
      <c r="AE577" s="396"/>
      <c r="AF577" s="426">
        <v>34334</v>
      </c>
      <c r="AG577" s="288" t="s">
        <v>9607</v>
      </c>
      <c r="AH577" s="288" t="s">
        <v>9608</v>
      </c>
      <c r="AI577" s="288">
        <v>8147706827</v>
      </c>
      <c r="AJ577" s="289" t="s">
        <v>6595</v>
      </c>
      <c r="AK577" s="289" t="s">
        <v>3911</v>
      </c>
      <c r="AL577" s="288" t="s">
        <v>1642</v>
      </c>
      <c r="AM577" s="400"/>
      <c r="AN577" s="400"/>
      <c r="AO577" s="400"/>
    </row>
    <row r="578" spans="1:41" ht="264.75" thickBot="1">
      <c r="A578" s="387">
        <v>122</v>
      </c>
      <c r="B578" s="210" t="s">
        <v>6145</v>
      </c>
      <c r="C578" s="388" t="s">
        <v>9609</v>
      </c>
      <c r="D578" s="387" t="s">
        <v>9610</v>
      </c>
      <c r="E578" s="387"/>
      <c r="F578" s="12" t="s">
        <v>1633</v>
      </c>
      <c r="G578" s="237" t="s">
        <v>6465</v>
      </c>
      <c r="H578" s="238" t="s">
        <v>6466</v>
      </c>
      <c r="I578" s="387" t="s">
        <v>9611</v>
      </c>
      <c r="J578" s="396">
        <v>6</v>
      </c>
      <c r="K578" s="389"/>
      <c r="L578" s="387">
        <v>8861669689</v>
      </c>
      <c r="M578" s="387"/>
      <c r="N578" s="389"/>
      <c r="O578" s="389">
        <v>54</v>
      </c>
      <c r="P578" s="389" t="s">
        <v>6213</v>
      </c>
      <c r="Q578" s="389"/>
      <c r="R578" s="389" t="s">
        <v>51</v>
      </c>
      <c r="S578" s="389" t="s">
        <v>51</v>
      </c>
      <c r="T578" s="389" t="s">
        <v>51</v>
      </c>
      <c r="U578" s="389">
        <v>31.33</v>
      </c>
      <c r="V578" s="389">
        <v>20.83</v>
      </c>
      <c r="W578" s="389"/>
      <c r="X578" s="389"/>
      <c r="Y578" s="389"/>
      <c r="Z578" s="288"/>
      <c r="AA578" s="288"/>
      <c r="AB578" s="288"/>
      <c r="AC578" s="389"/>
      <c r="AD578" s="389"/>
      <c r="AE578" s="389" t="s">
        <v>9612</v>
      </c>
      <c r="AF578" s="390"/>
      <c r="AG578" s="389"/>
      <c r="AH578" s="389"/>
      <c r="AI578" s="288"/>
      <c r="AJ578" s="289" t="s">
        <v>9613</v>
      </c>
      <c r="AK578" s="289" t="s">
        <v>3834</v>
      </c>
      <c r="AL578" s="289" t="s">
        <v>1642</v>
      </c>
      <c r="AM578" s="392" t="s">
        <v>9614</v>
      </c>
      <c r="AN578" s="392"/>
      <c r="AO578" s="392"/>
    </row>
    <row r="579" spans="1:41" ht="86.25" thickBot="1">
      <c r="A579" s="282">
        <v>7</v>
      </c>
      <c r="B579" s="210" t="s">
        <v>6145</v>
      </c>
      <c r="C579" s="323" t="s">
        <v>9615</v>
      </c>
      <c r="D579" s="282" t="s">
        <v>9616</v>
      </c>
      <c r="E579" s="282"/>
      <c r="F579" s="12" t="s">
        <v>1633</v>
      </c>
      <c r="G579" s="237" t="s">
        <v>6465</v>
      </c>
      <c r="H579" s="238" t="s">
        <v>6466</v>
      </c>
      <c r="I579" s="282" t="s">
        <v>7693</v>
      </c>
      <c r="J579" s="396">
        <v>6</v>
      </c>
      <c r="K579" s="389" t="str">
        <f>HYPERLINK("mailto:hajar.qaimy2@gmail.com","hajar.qaimy2@gmail.com")</f>
        <v>hajar.qaimy2@gmail.com</v>
      </c>
      <c r="L579" s="387">
        <v>7795870687</v>
      </c>
      <c r="M579" s="282"/>
      <c r="N579" s="396"/>
      <c r="O579" s="396"/>
      <c r="P579" s="396" t="s">
        <v>3833</v>
      </c>
      <c r="Q579" s="289" t="s">
        <v>6900</v>
      </c>
      <c r="R579" s="396" t="s">
        <v>51</v>
      </c>
      <c r="S579" s="396" t="s">
        <v>51</v>
      </c>
      <c r="T579" s="396" t="s">
        <v>51</v>
      </c>
      <c r="U579" s="396">
        <v>28.83</v>
      </c>
      <c r="V579" s="396">
        <v>25.83</v>
      </c>
      <c r="W579" s="396"/>
      <c r="X579" s="396"/>
      <c r="Y579" s="396"/>
      <c r="Z579" s="288"/>
      <c r="AA579" s="288"/>
      <c r="AB579" s="288"/>
      <c r="AC579" s="396" t="s">
        <v>52</v>
      </c>
      <c r="AD579" s="396"/>
      <c r="AE579" s="396"/>
      <c r="AF579" s="426">
        <v>34917</v>
      </c>
      <c r="AG579" s="288" t="s">
        <v>9617</v>
      </c>
      <c r="AH579" s="288" t="s">
        <v>9618</v>
      </c>
      <c r="AI579" s="288">
        <v>7745870687</v>
      </c>
      <c r="AJ579" s="289" t="s">
        <v>6595</v>
      </c>
      <c r="AK579" s="289" t="s">
        <v>3911</v>
      </c>
      <c r="AL579" s="288" t="s">
        <v>1642</v>
      </c>
      <c r="AM579" s="400"/>
      <c r="AN579" s="400"/>
      <c r="AO579" s="400"/>
    </row>
    <row r="580" spans="1:41" ht="86.25" thickBot="1">
      <c r="A580" s="282">
        <v>105</v>
      </c>
      <c r="B580" s="210" t="s">
        <v>6145</v>
      </c>
      <c r="C580" s="323" t="s">
        <v>9619</v>
      </c>
      <c r="D580" s="282" t="s">
        <v>9620</v>
      </c>
      <c r="E580" s="282"/>
      <c r="F580" s="12" t="s">
        <v>1633</v>
      </c>
      <c r="G580" s="237" t="s">
        <v>6465</v>
      </c>
      <c r="H580" s="238" t="s">
        <v>6466</v>
      </c>
      <c r="I580" s="282" t="s">
        <v>7693</v>
      </c>
      <c r="J580" s="396">
        <v>6</v>
      </c>
      <c r="K580" s="389" t="str">
        <f>HYPERLINK("mailto:balamurlilbalanurli@gmail.com","balamurlilbalanurli@gmail.com")</f>
        <v>balamurlilbalanurli@gmail.com</v>
      </c>
      <c r="L580" s="387">
        <v>8861390135</v>
      </c>
      <c r="M580" s="282">
        <v>60.5</v>
      </c>
      <c r="N580" s="396"/>
      <c r="O580" s="396">
        <v>49</v>
      </c>
      <c r="P580" s="396"/>
      <c r="Q580" s="396" t="s">
        <v>9160</v>
      </c>
      <c r="R580" s="396" t="s">
        <v>51</v>
      </c>
      <c r="S580" s="396" t="s">
        <v>51</v>
      </c>
      <c r="T580" s="396" t="s">
        <v>51</v>
      </c>
      <c r="U580" s="396">
        <v>48.33</v>
      </c>
      <c r="V580" s="396">
        <v>51</v>
      </c>
      <c r="W580" s="396"/>
      <c r="X580" s="396"/>
      <c r="Y580" s="396"/>
      <c r="Z580" s="288"/>
      <c r="AA580" s="288"/>
      <c r="AB580" s="288"/>
      <c r="AC580" s="396" t="s">
        <v>717</v>
      </c>
      <c r="AD580" s="396"/>
      <c r="AE580" s="396"/>
      <c r="AF580" s="317"/>
      <c r="AG580" s="396"/>
      <c r="AH580" s="396"/>
      <c r="AI580" s="288">
        <v>8095332332</v>
      </c>
      <c r="AJ580" s="396"/>
      <c r="AK580" s="396"/>
      <c r="AL580" s="288"/>
      <c r="AM580" s="400"/>
      <c r="AN580" s="400"/>
      <c r="AO580" s="400"/>
    </row>
    <row r="581" spans="1:41" ht="156.75" thickBot="1">
      <c r="A581" s="282">
        <v>11</v>
      </c>
      <c r="B581" s="210" t="s">
        <v>6145</v>
      </c>
      <c r="C581" s="323" t="s">
        <v>9621</v>
      </c>
      <c r="D581" s="282" t="s">
        <v>9622</v>
      </c>
      <c r="E581" s="282"/>
      <c r="F581" s="12" t="s">
        <v>1633</v>
      </c>
      <c r="G581" s="237" t="s">
        <v>6465</v>
      </c>
      <c r="H581" s="238" t="s">
        <v>6466</v>
      </c>
      <c r="I581" s="282" t="s">
        <v>7693</v>
      </c>
      <c r="J581" s="396">
        <v>6</v>
      </c>
      <c r="K581" s="389"/>
      <c r="L581" s="387">
        <v>9902615048</v>
      </c>
      <c r="M581" s="282" t="s">
        <v>9623</v>
      </c>
      <c r="N581" s="396"/>
      <c r="O581" s="396" t="s">
        <v>9623</v>
      </c>
      <c r="P581" s="396" t="s">
        <v>6213</v>
      </c>
      <c r="Q581" s="396"/>
      <c r="R581" s="396" t="s">
        <v>51</v>
      </c>
      <c r="S581" s="396" t="s">
        <v>51</v>
      </c>
      <c r="T581" s="396" t="s">
        <v>51</v>
      </c>
      <c r="U581" s="396">
        <v>68.33</v>
      </c>
      <c r="V581" s="396">
        <v>74.33</v>
      </c>
      <c r="W581" s="396"/>
      <c r="X581" s="396"/>
      <c r="Y581" s="396"/>
      <c r="Z581" s="288"/>
      <c r="AA581" s="288"/>
      <c r="AB581" s="288"/>
      <c r="AC581" s="396" t="s">
        <v>52</v>
      </c>
      <c r="AD581" s="396"/>
      <c r="AE581" s="396" t="s">
        <v>9624</v>
      </c>
      <c r="AF581" s="426">
        <v>35389</v>
      </c>
      <c r="AG581" s="288" t="s">
        <v>9625</v>
      </c>
      <c r="AH581" s="288" t="s">
        <v>9626</v>
      </c>
      <c r="AI581" s="288">
        <v>899008527</v>
      </c>
      <c r="AJ581" s="289" t="s">
        <v>6900</v>
      </c>
      <c r="AK581" s="289" t="s">
        <v>3834</v>
      </c>
      <c r="AL581" s="289" t="s">
        <v>1642</v>
      </c>
      <c r="AM581" s="400"/>
      <c r="AN581" s="400"/>
      <c r="AO581" s="400"/>
    </row>
    <row r="582" spans="1:41" ht="168.75" thickBot="1">
      <c r="A582" s="282">
        <v>104</v>
      </c>
      <c r="B582" s="210" t="s">
        <v>6145</v>
      </c>
      <c r="C582" s="323" t="s">
        <v>9627</v>
      </c>
      <c r="D582" s="282" t="s">
        <v>9628</v>
      </c>
      <c r="E582" s="282"/>
      <c r="F582" s="12" t="s">
        <v>1633</v>
      </c>
      <c r="G582" s="237" t="s">
        <v>6465</v>
      </c>
      <c r="H582" s="238" t="s">
        <v>6466</v>
      </c>
      <c r="I582" s="282" t="s">
        <v>7693</v>
      </c>
      <c r="J582" s="396">
        <v>6</v>
      </c>
      <c r="K582" s="389" t="str">
        <f>HYPERLINK("mailto:hsdenenjay@gmail.com","hsdenenjay@gmail.com")</f>
        <v>hsdenenjay@gmail.com</v>
      </c>
      <c r="L582" s="387">
        <v>9900354007</v>
      </c>
      <c r="M582" s="282">
        <v>62</v>
      </c>
      <c r="N582" s="396"/>
      <c r="O582" s="396">
        <v>46</v>
      </c>
      <c r="P582" s="396" t="s">
        <v>6151</v>
      </c>
      <c r="Q582" s="396" t="s">
        <v>9160</v>
      </c>
      <c r="R582" s="396" t="s">
        <v>51</v>
      </c>
      <c r="S582" s="396" t="s">
        <v>51</v>
      </c>
      <c r="T582" s="396" t="s">
        <v>51</v>
      </c>
      <c r="U582" s="396">
        <v>32.17</v>
      </c>
      <c r="V582" s="396">
        <v>16.5</v>
      </c>
      <c r="W582" s="396"/>
      <c r="X582" s="396"/>
      <c r="Y582" s="396"/>
      <c r="Z582" s="288"/>
      <c r="AA582" s="288"/>
      <c r="AB582" s="288"/>
      <c r="AC582" s="396" t="s">
        <v>717</v>
      </c>
      <c r="AD582" s="396"/>
      <c r="AE582" s="396" t="s">
        <v>9629</v>
      </c>
      <c r="AF582" s="317">
        <v>35362</v>
      </c>
      <c r="AG582" s="396" t="s">
        <v>9630</v>
      </c>
      <c r="AH582" s="396" t="s">
        <v>9631</v>
      </c>
      <c r="AI582" s="288">
        <v>9482524986</v>
      </c>
      <c r="AJ582" s="289" t="s">
        <v>3892</v>
      </c>
      <c r="AK582" s="289" t="s">
        <v>3834</v>
      </c>
      <c r="AL582" s="289" t="s">
        <v>1642</v>
      </c>
      <c r="AM582" s="400"/>
      <c r="AN582" s="400"/>
      <c r="AO582" s="400"/>
    </row>
    <row r="583" spans="1:41" ht="120.75" thickBot="1">
      <c r="A583" s="282">
        <v>81</v>
      </c>
      <c r="B583" s="210" t="s">
        <v>6145</v>
      </c>
      <c r="C583" s="323" t="s">
        <v>9632</v>
      </c>
      <c r="D583" s="282" t="s">
        <v>9633</v>
      </c>
      <c r="E583" s="282"/>
      <c r="F583" s="12" t="s">
        <v>1633</v>
      </c>
      <c r="G583" s="237" t="s">
        <v>6465</v>
      </c>
      <c r="H583" s="238" t="s">
        <v>6466</v>
      </c>
      <c r="I583" s="282" t="s">
        <v>7693</v>
      </c>
      <c r="J583" s="396">
        <v>6</v>
      </c>
      <c r="K583" s="389" t="str">
        <f>HYPERLINK("mailto:deveshalecha@gmail.com","deveshalecha@gmail.com")</f>
        <v>deveshalecha@gmail.com</v>
      </c>
      <c r="L583" s="387">
        <v>9001010108</v>
      </c>
      <c r="M583" s="282" t="s">
        <v>9634</v>
      </c>
      <c r="N583" s="396"/>
      <c r="O583" s="396">
        <v>50</v>
      </c>
      <c r="P583" s="396"/>
      <c r="Q583" s="289" t="s">
        <v>5750</v>
      </c>
      <c r="R583" s="396" t="s">
        <v>51</v>
      </c>
      <c r="S583" s="396" t="s">
        <v>51</v>
      </c>
      <c r="T583" s="396" t="s">
        <v>51</v>
      </c>
      <c r="U583" s="396">
        <v>47.83</v>
      </c>
      <c r="V583" s="396">
        <v>33.33</v>
      </c>
      <c r="W583" s="396"/>
      <c r="X583" s="396"/>
      <c r="Y583" s="396"/>
      <c r="Z583" s="288"/>
      <c r="AA583" s="288"/>
      <c r="AB583" s="288"/>
      <c r="AC583" s="396" t="s">
        <v>717</v>
      </c>
      <c r="AD583" s="396"/>
      <c r="AE583" s="396" t="s">
        <v>9635</v>
      </c>
      <c r="AF583" s="426">
        <v>35280</v>
      </c>
      <c r="AG583" s="288" t="s">
        <v>9636</v>
      </c>
      <c r="AH583" s="288" t="s">
        <v>9637</v>
      </c>
      <c r="AI583" s="288">
        <v>9829022857</v>
      </c>
      <c r="AJ583" s="289" t="s">
        <v>4009</v>
      </c>
      <c r="AK583" s="289" t="s">
        <v>3834</v>
      </c>
      <c r="AL583" s="289" t="s">
        <v>1642</v>
      </c>
      <c r="AM583" s="400"/>
      <c r="AN583" s="400"/>
      <c r="AO583" s="400"/>
    </row>
    <row r="584" spans="1:41" ht="156.75" thickBot="1">
      <c r="A584" s="282">
        <v>80</v>
      </c>
      <c r="B584" s="210" t="s">
        <v>6145</v>
      </c>
      <c r="C584" s="323" t="s">
        <v>9638</v>
      </c>
      <c r="D584" s="282" t="s">
        <v>9639</v>
      </c>
      <c r="E584" s="282"/>
      <c r="F584" s="12" t="s">
        <v>1633</v>
      </c>
      <c r="G584" s="237" t="s">
        <v>6465</v>
      </c>
      <c r="H584" s="238" t="s">
        <v>6466</v>
      </c>
      <c r="I584" s="282" t="s">
        <v>7693</v>
      </c>
      <c r="J584" s="396">
        <v>6</v>
      </c>
      <c r="K584" s="389" t="str">
        <f>HYPERLINK("mailto:deepthi_gulecha@yahoo.in","deepthi_gulecha@yahoo.in")</f>
        <v>deepthi_gulecha@yahoo.in</v>
      </c>
      <c r="L584" s="387">
        <v>9964268567</v>
      </c>
      <c r="M584" s="282">
        <v>75</v>
      </c>
      <c r="N584" s="430" t="s">
        <v>50</v>
      </c>
      <c r="O584" s="396">
        <v>84.5</v>
      </c>
      <c r="P584" s="396" t="s">
        <v>6151</v>
      </c>
      <c r="Q584" s="396" t="s">
        <v>9160</v>
      </c>
      <c r="R584" s="396" t="s">
        <v>51</v>
      </c>
      <c r="S584" s="396" t="s">
        <v>51</v>
      </c>
      <c r="T584" s="396" t="s">
        <v>51</v>
      </c>
      <c r="U584" s="396">
        <v>81</v>
      </c>
      <c r="V584" s="396">
        <v>77.5</v>
      </c>
      <c r="W584" s="396"/>
      <c r="X584" s="396"/>
      <c r="Y584" s="396"/>
      <c r="Z584" s="288"/>
      <c r="AA584" s="288"/>
      <c r="AB584" s="288"/>
      <c r="AC584" s="430" t="s">
        <v>52</v>
      </c>
      <c r="AD584" s="430" t="s">
        <v>9227</v>
      </c>
      <c r="AE584" s="396" t="s">
        <v>9640</v>
      </c>
      <c r="AF584" s="426">
        <v>35797</v>
      </c>
      <c r="AG584" s="288" t="s">
        <v>9641</v>
      </c>
      <c r="AH584" s="288" t="s">
        <v>9642</v>
      </c>
      <c r="AI584" s="288">
        <v>9448969526</v>
      </c>
      <c r="AJ584" s="289" t="s">
        <v>5856</v>
      </c>
      <c r="AK584" s="289" t="s">
        <v>3834</v>
      </c>
      <c r="AL584" s="289" t="s">
        <v>1642</v>
      </c>
      <c r="AM584" s="400"/>
      <c r="AN584" s="400"/>
      <c r="AO584" s="400"/>
    </row>
    <row r="585" spans="1:41" ht="132.75" thickBot="1">
      <c r="A585" s="282">
        <v>79</v>
      </c>
      <c r="B585" s="210" t="s">
        <v>6145</v>
      </c>
      <c r="C585" s="323" t="s">
        <v>9643</v>
      </c>
      <c r="D585" s="282" t="s">
        <v>9644</v>
      </c>
      <c r="E585" s="282"/>
      <c r="F585" s="12" t="s">
        <v>1633</v>
      </c>
      <c r="G585" s="237" t="s">
        <v>6465</v>
      </c>
      <c r="H585" s="238" t="s">
        <v>6466</v>
      </c>
      <c r="I585" s="282" t="s">
        <v>7693</v>
      </c>
      <c r="J585" s="396">
        <v>6</v>
      </c>
      <c r="K585" s="389" t="str">
        <f>HYPERLINK("mailto:deepakrajpurohit500@gmail.com","deepakrajpurohit500@gmail.com")</f>
        <v>deepakrajpurohit500@gmail.com</v>
      </c>
      <c r="L585" s="387">
        <v>7760411316</v>
      </c>
      <c r="M585" s="282">
        <v>82.72</v>
      </c>
      <c r="N585" s="396"/>
      <c r="O585" s="396">
        <v>74.5</v>
      </c>
      <c r="P585" s="396" t="s">
        <v>6151</v>
      </c>
      <c r="Q585" s="396" t="s">
        <v>9160</v>
      </c>
      <c r="R585" s="396" t="s">
        <v>51</v>
      </c>
      <c r="S585" s="396" t="s">
        <v>51</v>
      </c>
      <c r="T585" s="396" t="s">
        <v>51</v>
      </c>
      <c r="U585" s="396">
        <v>65.17</v>
      </c>
      <c r="V585" s="396">
        <v>67</v>
      </c>
      <c r="W585" s="396"/>
      <c r="X585" s="396"/>
      <c r="Y585" s="396"/>
      <c r="Z585" s="288"/>
      <c r="AA585" s="288"/>
      <c r="AB585" s="288"/>
      <c r="AC585" s="396" t="s">
        <v>717</v>
      </c>
      <c r="AD585" s="396"/>
      <c r="AE585" s="396" t="s">
        <v>9645</v>
      </c>
      <c r="AF585" s="426">
        <v>35746</v>
      </c>
      <c r="AG585" s="288" t="s">
        <v>9646</v>
      </c>
      <c r="AH585" s="288" t="s">
        <v>9647</v>
      </c>
      <c r="AI585" s="288">
        <v>9844580099</v>
      </c>
      <c r="AJ585" s="289" t="s">
        <v>9648</v>
      </c>
      <c r="AK585" s="289" t="s">
        <v>3834</v>
      </c>
      <c r="AL585" s="289" t="s">
        <v>1642</v>
      </c>
      <c r="AM585" s="400"/>
      <c r="AN585" s="400"/>
      <c r="AO585" s="400"/>
    </row>
    <row r="586" spans="1:41" ht="144.75" thickBot="1">
      <c r="A586" s="282">
        <v>23</v>
      </c>
      <c r="B586" s="210" t="s">
        <v>6145</v>
      </c>
      <c r="C586" s="323" t="s">
        <v>9649</v>
      </c>
      <c r="D586" s="282" t="s">
        <v>9650</v>
      </c>
      <c r="E586" s="282"/>
      <c r="F586" s="12" t="s">
        <v>1633</v>
      </c>
      <c r="G586" s="237" t="s">
        <v>6465</v>
      </c>
      <c r="H586" s="238" t="s">
        <v>6466</v>
      </c>
      <c r="I586" s="282" t="s">
        <v>7693</v>
      </c>
      <c r="J586" s="396">
        <v>6</v>
      </c>
      <c r="K586" s="389" t="str">
        <f>HYPERLINK("mailto:chiragi221@gmail.com","chiragi221@gmail.com")</f>
        <v>chiragi221@gmail.com</v>
      </c>
      <c r="L586" s="387">
        <v>7899006235</v>
      </c>
      <c r="M586" s="282">
        <v>49.92</v>
      </c>
      <c r="N586" s="396"/>
      <c r="O586" s="396">
        <v>50</v>
      </c>
      <c r="P586" s="396" t="s">
        <v>6151</v>
      </c>
      <c r="Q586" s="396" t="s">
        <v>9160</v>
      </c>
      <c r="R586" s="396" t="s">
        <v>51</v>
      </c>
      <c r="S586" s="396" t="s">
        <v>51</v>
      </c>
      <c r="T586" s="396" t="s">
        <v>51</v>
      </c>
      <c r="U586" s="396">
        <v>48.33</v>
      </c>
      <c r="V586" s="396">
        <v>44.5</v>
      </c>
      <c r="W586" s="396"/>
      <c r="X586" s="396"/>
      <c r="Y586" s="396"/>
      <c r="Z586" s="288"/>
      <c r="AA586" s="288"/>
      <c r="AB586" s="288"/>
      <c r="AC586" s="396" t="s">
        <v>52</v>
      </c>
      <c r="AD586" s="396"/>
      <c r="AE586" s="396" t="s">
        <v>9651</v>
      </c>
      <c r="AF586" s="426">
        <v>35471</v>
      </c>
      <c r="AG586" s="288" t="s">
        <v>9652</v>
      </c>
      <c r="AH586" s="288" t="s">
        <v>9653</v>
      </c>
      <c r="AI586" s="288">
        <v>7844442036</v>
      </c>
      <c r="AJ586" s="289" t="s">
        <v>4009</v>
      </c>
      <c r="AK586" s="289" t="s">
        <v>3834</v>
      </c>
      <c r="AL586" s="289" t="s">
        <v>1642</v>
      </c>
      <c r="AM586" s="400"/>
      <c r="AN586" s="400"/>
      <c r="AO586" s="400"/>
    </row>
    <row r="587" spans="1:41" ht="168.75" thickBot="1">
      <c r="A587" s="282">
        <v>78</v>
      </c>
      <c r="B587" s="210" t="s">
        <v>6145</v>
      </c>
      <c r="C587" s="323" t="s">
        <v>9654</v>
      </c>
      <c r="D587" s="282" t="s">
        <v>9655</v>
      </c>
      <c r="E587" s="282"/>
      <c r="F587" s="12" t="s">
        <v>1633</v>
      </c>
      <c r="G587" s="237" t="s">
        <v>6465</v>
      </c>
      <c r="H587" s="238" t="s">
        <v>6466</v>
      </c>
      <c r="I587" s="282" t="s">
        <v>7693</v>
      </c>
      <c r="J587" s="396">
        <v>6</v>
      </c>
      <c r="K587" s="389" t="str">
        <f>HYPERLINK("mailto:chandraprakash9999@gmail.com","chandraprakash9999@gmail.com")</f>
        <v>chandraprakash9999@gmail.com</v>
      </c>
      <c r="L587" s="387">
        <v>8050474240</v>
      </c>
      <c r="M587" s="282">
        <v>65</v>
      </c>
      <c r="N587" s="396"/>
      <c r="O587" s="396">
        <v>54</v>
      </c>
      <c r="P587" s="396"/>
      <c r="Q587" s="396" t="s">
        <v>9160</v>
      </c>
      <c r="R587" s="396" t="s">
        <v>51</v>
      </c>
      <c r="S587" s="396" t="s">
        <v>51</v>
      </c>
      <c r="T587" s="396" t="s">
        <v>51</v>
      </c>
      <c r="U587" s="396">
        <v>42</v>
      </c>
      <c r="V587" s="396">
        <v>42.83</v>
      </c>
      <c r="W587" s="396"/>
      <c r="X587" s="396"/>
      <c r="Y587" s="396"/>
      <c r="Z587" s="288"/>
      <c r="AA587" s="288"/>
      <c r="AB587" s="288"/>
      <c r="AC587" s="396" t="s">
        <v>717</v>
      </c>
      <c r="AD587" s="396"/>
      <c r="AE587" s="396" t="s">
        <v>9656</v>
      </c>
      <c r="AF587" s="426">
        <v>35877</v>
      </c>
      <c r="AG587" s="288" t="s">
        <v>9657</v>
      </c>
      <c r="AH587" s="288" t="s">
        <v>9658</v>
      </c>
      <c r="AI587" s="288">
        <v>9449986561</v>
      </c>
      <c r="AJ587" s="289" t="s">
        <v>9659</v>
      </c>
      <c r="AK587" s="289" t="s">
        <v>3834</v>
      </c>
      <c r="AL587" s="289" t="s">
        <v>1642</v>
      </c>
      <c r="AM587" s="400"/>
      <c r="AN587" s="400"/>
      <c r="AO587" s="400"/>
    </row>
    <row r="588" spans="1:41" ht="132.75" thickBot="1">
      <c r="A588" s="282">
        <v>77</v>
      </c>
      <c r="B588" s="210" t="s">
        <v>6145</v>
      </c>
      <c r="C588" s="323" t="s">
        <v>9660</v>
      </c>
      <c r="D588" s="282" t="s">
        <v>9661</v>
      </c>
      <c r="E588" s="282"/>
      <c r="F588" s="12" t="s">
        <v>1633</v>
      </c>
      <c r="G588" s="237" t="s">
        <v>6465</v>
      </c>
      <c r="H588" s="238" t="s">
        <v>6466</v>
      </c>
      <c r="I588" s="282" t="s">
        <v>7693</v>
      </c>
      <c r="J588" s="396">
        <v>6</v>
      </c>
      <c r="K588" s="389"/>
      <c r="L588" s="387">
        <v>973942435</v>
      </c>
      <c r="M588" s="282"/>
      <c r="N588" s="396"/>
      <c r="O588" s="396">
        <v>65</v>
      </c>
      <c r="P588" s="396" t="s">
        <v>6151</v>
      </c>
      <c r="Q588" s="289" t="s">
        <v>9662</v>
      </c>
      <c r="R588" s="396" t="s">
        <v>51</v>
      </c>
      <c r="S588" s="396" t="s">
        <v>51</v>
      </c>
      <c r="T588" s="396" t="s">
        <v>51</v>
      </c>
      <c r="U588" s="396">
        <v>31.17</v>
      </c>
      <c r="V588" s="396">
        <v>28.83</v>
      </c>
      <c r="W588" s="396"/>
      <c r="X588" s="396"/>
      <c r="Y588" s="396"/>
      <c r="Z588" s="288"/>
      <c r="AA588" s="288"/>
      <c r="AB588" s="288"/>
      <c r="AC588" s="396" t="s">
        <v>717</v>
      </c>
      <c r="AD588" s="396"/>
      <c r="AE588" s="396" t="s">
        <v>9663</v>
      </c>
      <c r="AF588" s="426">
        <v>35548</v>
      </c>
      <c r="AG588" s="288" t="s">
        <v>9664</v>
      </c>
      <c r="AH588" s="288" t="s">
        <v>9665</v>
      </c>
      <c r="AI588" s="288">
        <v>9739424350</v>
      </c>
      <c r="AJ588" s="289" t="s">
        <v>6900</v>
      </c>
      <c r="AK588" s="289" t="s">
        <v>3834</v>
      </c>
      <c r="AL588" s="289" t="s">
        <v>1642</v>
      </c>
      <c r="AM588" s="400"/>
      <c r="AN588" s="400"/>
      <c r="AO588" s="400"/>
    </row>
    <row r="589" spans="1:41" ht="156.75" thickBot="1">
      <c r="A589" s="282">
        <v>36</v>
      </c>
      <c r="B589" s="210" t="s">
        <v>6145</v>
      </c>
      <c r="C589" s="323" t="s">
        <v>9666</v>
      </c>
      <c r="D589" s="282" t="s">
        <v>9667</v>
      </c>
      <c r="E589" s="282"/>
      <c r="F589" s="12" t="s">
        <v>1633</v>
      </c>
      <c r="G589" s="237" t="s">
        <v>6465</v>
      </c>
      <c r="H589" s="238" t="s">
        <v>6466</v>
      </c>
      <c r="I589" s="282" t="s">
        <v>7693</v>
      </c>
      <c r="J589" s="396">
        <v>6</v>
      </c>
      <c r="K589" s="389" t="str">
        <f>HYPERLINK("mailto:bhaskarfoxy@gmail.com","bhaskarfoxy@gmail.com")</f>
        <v>bhaskarfoxy@gmail.com</v>
      </c>
      <c r="L589" s="387"/>
      <c r="M589" s="282"/>
      <c r="N589" s="396"/>
      <c r="O589" s="396"/>
      <c r="P589" s="396" t="s">
        <v>6151</v>
      </c>
      <c r="Q589" s="396" t="s">
        <v>9160</v>
      </c>
      <c r="R589" s="396" t="s">
        <v>51</v>
      </c>
      <c r="S589" s="396" t="s">
        <v>51</v>
      </c>
      <c r="T589" s="396" t="s">
        <v>51</v>
      </c>
      <c r="U589" s="396">
        <v>49.5</v>
      </c>
      <c r="V589" s="396">
        <v>42.33</v>
      </c>
      <c r="W589" s="396"/>
      <c r="X589" s="396"/>
      <c r="Y589" s="396"/>
      <c r="Z589" s="288"/>
      <c r="AA589" s="288"/>
      <c r="AB589" s="288"/>
      <c r="AC589" s="396" t="s">
        <v>52</v>
      </c>
      <c r="AD589" s="396"/>
      <c r="AE589" s="396" t="s">
        <v>9668</v>
      </c>
      <c r="AF589" s="426">
        <v>35603</v>
      </c>
      <c r="AG589" s="288" t="s">
        <v>9669</v>
      </c>
      <c r="AH589" s="288" t="s">
        <v>9670</v>
      </c>
      <c r="AI589" s="288">
        <v>9844994381</v>
      </c>
      <c r="AJ589" s="289" t="s">
        <v>3902</v>
      </c>
      <c r="AK589" s="289" t="s">
        <v>3834</v>
      </c>
      <c r="AL589" s="289" t="s">
        <v>1642</v>
      </c>
      <c r="AM589" s="400"/>
      <c r="AN589" s="400"/>
      <c r="AO589" s="400"/>
    </row>
    <row r="590" spans="1:41" ht="156.75" thickBot="1">
      <c r="A590" s="282">
        <v>76</v>
      </c>
      <c r="B590" s="210" t="s">
        <v>6145</v>
      </c>
      <c r="C590" s="323" t="s">
        <v>9671</v>
      </c>
      <c r="D590" s="282" t="s">
        <v>9672</v>
      </c>
      <c r="E590" s="282"/>
      <c r="F590" s="12" t="s">
        <v>1633</v>
      </c>
      <c r="G590" s="237" t="s">
        <v>6465</v>
      </c>
      <c r="H590" s="238" t="s">
        <v>6466</v>
      </c>
      <c r="I590" s="282" t="s">
        <v>7693</v>
      </c>
      <c r="J590" s="396">
        <v>6</v>
      </c>
      <c r="K590" s="389" t="str">
        <f>HYPERLINK("mailto:samdariyaayush@gmail.com","samdariyaayush@gmail.com")</f>
        <v>samdariyaayush@gmail.com</v>
      </c>
      <c r="L590" s="387">
        <v>9986228147</v>
      </c>
      <c r="M590" s="282" t="s">
        <v>9341</v>
      </c>
      <c r="N590" s="430" t="s">
        <v>50</v>
      </c>
      <c r="O590" s="396">
        <v>62.5</v>
      </c>
      <c r="P590" s="396" t="s">
        <v>6151</v>
      </c>
      <c r="Q590" s="396" t="s">
        <v>9160</v>
      </c>
      <c r="R590" s="396" t="s">
        <v>51</v>
      </c>
      <c r="S590" s="396" t="s">
        <v>51</v>
      </c>
      <c r="T590" s="396" t="s">
        <v>51</v>
      </c>
      <c r="U590" s="396"/>
      <c r="V590" s="396"/>
      <c r="W590" s="396"/>
      <c r="X590" s="396"/>
      <c r="Y590" s="396"/>
      <c r="Z590" s="288"/>
      <c r="AA590" s="288"/>
      <c r="AB590" s="288"/>
      <c r="AC590" s="396" t="s">
        <v>52</v>
      </c>
      <c r="AD590" s="430" t="s">
        <v>9227</v>
      </c>
      <c r="AE590" s="396" t="s">
        <v>9673</v>
      </c>
      <c r="AF590" s="426">
        <v>35342</v>
      </c>
      <c r="AG590" s="288" t="s">
        <v>9674</v>
      </c>
      <c r="AH590" s="288" t="s">
        <v>9675</v>
      </c>
      <c r="AI590" s="288">
        <v>9448081855</v>
      </c>
      <c r="AJ590" s="289" t="s">
        <v>5856</v>
      </c>
      <c r="AK590" s="289" t="s">
        <v>4009</v>
      </c>
      <c r="AL590" s="289" t="s">
        <v>1642</v>
      </c>
      <c r="AM590" s="400"/>
      <c r="AN590" s="400"/>
      <c r="AO590" s="400"/>
    </row>
    <row r="591" spans="1:41" ht="144.75" thickBot="1">
      <c r="A591" s="282">
        <v>1</v>
      </c>
      <c r="B591" s="210" t="s">
        <v>6145</v>
      </c>
      <c r="C591" s="323" t="s">
        <v>9676</v>
      </c>
      <c r="D591" s="282" t="s">
        <v>9677</v>
      </c>
      <c r="E591" s="282"/>
      <c r="F591" s="12" t="s">
        <v>1633</v>
      </c>
      <c r="G591" s="237" t="s">
        <v>6465</v>
      </c>
      <c r="H591" s="238" t="s">
        <v>6466</v>
      </c>
      <c r="I591" s="282" t="s">
        <v>7693</v>
      </c>
      <c r="J591" s="396">
        <v>6</v>
      </c>
      <c r="K591" s="389" t="str">
        <f>HYPERLINK("mailto:djmusicacester@gmail.com","djmusicacester@gmail.com")</f>
        <v>djmusicacester@gmail.com</v>
      </c>
      <c r="L591" s="387">
        <v>9731080136</v>
      </c>
      <c r="M591" s="282">
        <v>65</v>
      </c>
      <c r="N591" s="396"/>
      <c r="O591" s="396">
        <v>59</v>
      </c>
      <c r="P591" s="396" t="s">
        <v>6151</v>
      </c>
      <c r="Q591" s="396"/>
      <c r="R591" s="396" t="s">
        <v>51</v>
      </c>
      <c r="S591" s="396" t="s">
        <v>51</v>
      </c>
      <c r="T591" s="396" t="s">
        <v>51</v>
      </c>
      <c r="U591" s="396">
        <v>48.5</v>
      </c>
      <c r="V591" s="396">
        <v>55.5</v>
      </c>
      <c r="W591" s="396"/>
      <c r="X591" s="396"/>
      <c r="Y591" s="396"/>
      <c r="Z591" s="288"/>
      <c r="AA591" s="288"/>
      <c r="AB591" s="288"/>
      <c r="AC591" s="396" t="s">
        <v>717</v>
      </c>
      <c r="AD591" s="396"/>
      <c r="AE591" s="396" t="s">
        <v>9678</v>
      </c>
      <c r="AF591" s="317">
        <v>34705</v>
      </c>
      <c r="AG591" s="396" t="s">
        <v>9679</v>
      </c>
      <c r="AH591" s="396" t="s">
        <v>9680</v>
      </c>
      <c r="AI591" s="434">
        <v>9731080136</v>
      </c>
      <c r="AJ591" s="396" t="s">
        <v>6900</v>
      </c>
      <c r="AK591" s="396" t="s">
        <v>3834</v>
      </c>
      <c r="AL591" s="396" t="s">
        <v>1642</v>
      </c>
      <c r="AM591" s="400"/>
      <c r="AN591" s="400"/>
      <c r="AO591" s="400"/>
    </row>
    <row r="592" spans="1:41" ht="96.75" thickBot="1">
      <c r="A592" s="282">
        <v>6</v>
      </c>
      <c r="B592" s="210" t="s">
        <v>6145</v>
      </c>
      <c r="C592" s="323" t="s">
        <v>9681</v>
      </c>
      <c r="D592" s="282" t="s">
        <v>9682</v>
      </c>
      <c r="E592" s="282"/>
      <c r="F592" s="12" t="s">
        <v>1633</v>
      </c>
      <c r="G592" s="237" t="s">
        <v>6465</v>
      </c>
      <c r="H592" s="238" t="s">
        <v>6466</v>
      </c>
      <c r="I592" s="282" t="s">
        <v>7693</v>
      </c>
      <c r="J592" s="396">
        <v>6</v>
      </c>
      <c r="K592" s="389"/>
      <c r="L592" s="387"/>
      <c r="M592" s="282">
        <v>78</v>
      </c>
      <c r="N592" s="396"/>
      <c r="O592" s="396">
        <v>63</v>
      </c>
      <c r="P592" s="396"/>
      <c r="Q592" s="289" t="s">
        <v>9316</v>
      </c>
      <c r="R592" s="396" t="s">
        <v>51</v>
      </c>
      <c r="S592" s="396" t="s">
        <v>51</v>
      </c>
      <c r="T592" s="396" t="s">
        <v>51</v>
      </c>
      <c r="U592" s="396">
        <v>74.67</v>
      </c>
      <c r="V592" s="396">
        <v>69.5</v>
      </c>
      <c r="W592" s="396"/>
      <c r="X592" s="396"/>
      <c r="Y592" s="396"/>
      <c r="Z592" s="288"/>
      <c r="AA592" s="288"/>
      <c r="AB592" s="288"/>
      <c r="AC592" s="396" t="s">
        <v>717</v>
      </c>
      <c r="AD592" s="396"/>
      <c r="AE592" s="396" t="s">
        <v>9683</v>
      </c>
      <c r="AF592" s="426">
        <v>35645</v>
      </c>
      <c r="AG592" s="288" t="s">
        <v>9684</v>
      </c>
      <c r="AH592" s="288" t="s">
        <v>9685</v>
      </c>
      <c r="AI592" s="288">
        <v>9841749895</v>
      </c>
      <c r="AJ592" s="289" t="s">
        <v>6900</v>
      </c>
      <c r="AK592" s="289" t="s">
        <v>6595</v>
      </c>
      <c r="AL592" s="288" t="s">
        <v>1642</v>
      </c>
      <c r="AM592" s="400"/>
      <c r="AN592" s="400"/>
      <c r="AO592" s="400"/>
    </row>
    <row r="593" spans="1:41" ht="180.75" thickBot="1">
      <c r="A593" s="282">
        <v>35</v>
      </c>
      <c r="B593" s="210" t="s">
        <v>6145</v>
      </c>
      <c r="C593" s="323" t="s">
        <v>9686</v>
      </c>
      <c r="D593" s="282" t="s">
        <v>9687</v>
      </c>
      <c r="E593" s="282"/>
      <c r="F593" s="12" t="s">
        <v>1633</v>
      </c>
      <c r="G593" s="237" t="s">
        <v>6465</v>
      </c>
      <c r="H593" s="238" t="s">
        <v>6466</v>
      </c>
      <c r="I593" s="282" t="s">
        <v>7693</v>
      </c>
      <c r="J593" s="396">
        <v>6</v>
      </c>
      <c r="K593" s="389" t="str">
        <f>HYPERLINK("mailto:arjunprakash8118@gmail.com","arjunprakash8118@gmail.com")</f>
        <v>arjunprakash8118@gmail.com</v>
      </c>
      <c r="L593" s="387">
        <v>9900104253</v>
      </c>
      <c r="M593" s="282">
        <v>56</v>
      </c>
      <c r="N593" s="396"/>
      <c r="O593" s="396">
        <v>51</v>
      </c>
      <c r="P593" s="396"/>
      <c r="Q593" s="396" t="s">
        <v>9160</v>
      </c>
      <c r="R593" s="396" t="s">
        <v>51</v>
      </c>
      <c r="S593" s="396" t="s">
        <v>51</v>
      </c>
      <c r="T593" s="396" t="s">
        <v>51</v>
      </c>
      <c r="U593" s="396">
        <v>51.67</v>
      </c>
      <c r="V593" s="396">
        <v>45</v>
      </c>
      <c r="W593" s="396"/>
      <c r="X593" s="396"/>
      <c r="Y593" s="396"/>
      <c r="Z593" s="288"/>
      <c r="AA593" s="288"/>
      <c r="AB593" s="288"/>
      <c r="AC593" s="396" t="s">
        <v>717</v>
      </c>
      <c r="AD593" s="396"/>
      <c r="AE593" s="396" t="s">
        <v>9688</v>
      </c>
      <c r="AF593" s="426">
        <v>35439</v>
      </c>
      <c r="AG593" s="288" t="s">
        <v>9689</v>
      </c>
      <c r="AH593" s="288" t="s">
        <v>9690</v>
      </c>
      <c r="AI593" s="288">
        <v>9880291080</v>
      </c>
      <c r="AJ593" s="289" t="s">
        <v>9691</v>
      </c>
      <c r="AK593" s="289" t="s">
        <v>3834</v>
      </c>
      <c r="AL593" s="289" t="s">
        <v>1642</v>
      </c>
      <c r="AM593" s="400"/>
      <c r="AN593" s="400"/>
      <c r="AO593" s="400"/>
    </row>
    <row r="594" spans="1:41" ht="120.75" thickBot="1">
      <c r="A594" s="282">
        <v>47</v>
      </c>
      <c r="B594" s="210" t="s">
        <v>6145</v>
      </c>
      <c r="C594" s="323" t="s">
        <v>9692</v>
      </c>
      <c r="D594" s="282" t="s">
        <v>9693</v>
      </c>
      <c r="E594" s="282"/>
      <c r="F594" s="12" t="s">
        <v>1633</v>
      </c>
      <c r="G594" s="237" t="s">
        <v>6465</v>
      </c>
      <c r="H594" s="238" t="s">
        <v>6466</v>
      </c>
      <c r="I594" s="282" t="s">
        <v>7693</v>
      </c>
      <c r="J594" s="396">
        <v>6</v>
      </c>
      <c r="K594" s="389" t="str">
        <f>HYPERLINK("mailto:arjunan25@gmail.com","arjunan25@gmail.com")</f>
        <v>arjunan25@gmail.com</v>
      </c>
      <c r="L594" s="387">
        <v>9846496208</v>
      </c>
      <c r="M594" s="282">
        <v>82</v>
      </c>
      <c r="N594" s="396"/>
      <c r="O594" s="396">
        <v>72</v>
      </c>
      <c r="P594" s="396" t="s">
        <v>9694</v>
      </c>
      <c r="Q594" s="396" t="s">
        <v>9160</v>
      </c>
      <c r="R594" s="396" t="s">
        <v>51</v>
      </c>
      <c r="S594" s="396" t="s">
        <v>51</v>
      </c>
      <c r="T594" s="396" t="s">
        <v>51</v>
      </c>
      <c r="U594" s="396">
        <v>51</v>
      </c>
      <c r="V594" s="396">
        <v>45.33</v>
      </c>
      <c r="W594" s="396"/>
      <c r="X594" s="396"/>
      <c r="Y594" s="396"/>
      <c r="Z594" s="288"/>
      <c r="AA594" s="288"/>
      <c r="AB594" s="288"/>
      <c r="AC594" s="396" t="s">
        <v>52</v>
      </c>
      <c r="AD594" s="396"/>
      <c r="AE594" s="396" t="s">
        <v>9695</v>
      </c>
      <c r="AF594" s="426">
        <v>34875</v>
      </c>
      <c r="AG594" s="288" t="s">
        <v>9696</v>
      </c>
      <c r="AH594" s="288" t="s">
        <v>9697</v>
      </c>
      <c r="AI594" s="288">
        <v>9846496208</v>
      </c>
      <c r="AJ594" s="289" t="s">
        <v>9572</v>
      </c>
      <c r="AK594" s="289" t="s">
        <v>3834</v>
      </c>
      <c r="AL594" s="289" t="s">
        <v>1642</v>
      </c>
      <c r="AM594" s="400"/>
      <c r="AN594" s="400"/>
      <c r="AO594" s="400"/>
    </row>
    <row r="595" spans="1:41" ht="204.75" thickBot="1">
      <c r="A595" s="347">
        <v>103</v>
      </c>
      <c r="B595" s="210" t="s">
        <v>6145</v>
      </c>
      <c r="C595" s="415" t="s">
        <v>9698</v>
      </c>
      <c r="D595" s="327" t="s">
        <v>9699</v>
      </c>
      <c r="E595" s="327"/>
      <c r="F595" s="12" t="s">
        <v>1633</v>
      </c>
      <c r="G595" s="237" t="s">
        <v>6465</v>
      </c>
      <c r="H595" s="238" t="s">
        <v>6466</v>
      </c>
      <c r="I595" s="403" t="s">
        <v>7693</v>
      </c>
      <c r="J595" s="404">
        <v>6</v>
      </c>
      <c r="K595" s="414" t="str">
        <f>HYPERLINK("mailto:arjunlukke@gmail.com","arjunlukke@gmail.com")</f>
        <v>arjunlukke@gmail.com</v>
      </c>
      <c r="L595" s="412">
        <v>7259324863</v>
      </c>
      <c r="M595" s="357">
        <v>59</v>
      </c>
      <c r="N595" s="435"/>
      <c r="O595" s="435">
        <v>55</v>
      </c>
      <c r="P595" s="428" t="s">
        <v>6151</v>
      </c>
      <c r="Q595" s="436" t="s">
        <v>9160</v>
      </c>
      <c r="R595" s="435" t="s">
        <v>51</v>
      </c>
      <c r="S595" s="435" t="s">
        <v>51</v>
      </c>
      <c r="T595" s="435" t="s">
        <v>51</v>
      </c>
      <c r="U595" s="435">
        <v>36.33</v>
      </c>
      <c r="V595" s="435">
        <v>27.83</v>
      </c>
      <c r="W595" s="435"/>
      <c r="X595" s="435"/>
      <c r="Y595" s="435"/>
      <c r="Z595" s="437"/>
      <c r="AA595" s="437"/>
      <c r="AB595" s="437"/>
      <c r="AC595" s="435" t="s">
        <v>52</v>
      </c>
      <c r="AD595" s="435"/>
      <c r="AE595" s="435" t="s">
        <v>9700</v>
      </c>
      <c r="AF595" s="362">
        <v>35453</v>
      </c>
      <c r="AG595" s="435" t="s">
        <v>9701</v>
      </c>
      <c r="AH595" s="435" t="s">
        <v>9702</v>
      </c>
      <c r="AI595" s="437">
        <v>8277646593</v>
      </c>
      <c r="AJ595" s="438" t="s">
        <v>6900</v>
      </c>
      <c r="AK595" s="438" t="s">
        <v>3834</v>
      </c>
      <c r="AL595" s="438" t="s">
        <v>1642</v>
      </c>
      <c r="AM595" s="439"/>
      <c r="AN595" s="439"/>
      <c r="AO595" s="440"/>
    </row>
    <row r="596" spans="1:41" ht="156.75" thickBot="1">
      <c r="A596" s="282">
        <v>75</v>
      </c>
      <c r="B596" s="210" t="s">
        <v>6145</v>
      </c>
      <c r="C596" s="323" t="s">
        <v>9703</v>
      </c>
      <c r="D596" s="282" t="s">
        <v>9704</v>
      </c>
      <c r="E596" s="282"/>
      <c r="F596" s="12" t="s">
        <v>1633</v>
      </c>
      <c r="G596" s="237" t="s">
        <v>6465</v>
      </c>
      <c r="H596" s="238" t="s">
        <v>6466</v>
      </c>
      <c r="I596" s="282" t="s">
        <v>7693</v>
      </c>
      <c r="J596" s="396">
        <v>6</v>
      </c>
      <c r="K596" s="389" t="str">
        <f>HYPERLINK("mailto:chandar1100@gmail.com","chandar1100@gmail.com")</f>
        <v>chandar1100@gmail.com</v>
      </c>
      <c r="L596" s="387">
        <v>9880022706</v>
      </c>
      <c r="M596" s="282">
        <v>70</v>
      </c>
      <c r="N596" s="396"/>
      <c r="O596" s="396">
        <v>70</v>
      </c>
      <c r="P596" s="396" t="s">
        <v>6151</v>
      </c>
      <c r="Q596" s="396" t="s">
        <v>9160</v>
      </c>
      <c r="R596" s="396" t="s">
        <v>51</v>
      </c>
      <c r="S596" s="396" t="s">
        <v>51</v>
      </c>
      <c r="T596" s="396" t="s">
        <v>51</v>
      </c>
      <c r="U596" s="396">
        <v>60</v>
      </c>
      <c r="V596" s="396">
        <v>67.5</v>
      </c>
      <c r="W596" s="396"/>
      <c r="X596" s="396"/>
      <c r="Y596" s="396"/>
      <c r="Z596" s="288"/>
      <c r="AA596" s="288"/>
      <c r="AB596" s="288"/>
      <c r="AC596" s="396" t="s">
        <v>52</v>
      </c>
      <c r="AD596" s="396"/>
      <c r="AE596" s="396" t="s">
        <v>9705</v>
      </c>
      <c r="AF596" s="426">
        <v>35833</v>
      </c>
      <c r="AG596" s="288" t="s">
        <v>9706</v>
      </c>
      <c r="AH596" s="288" t="s">
        <v>9707</v>
      </c>
      <c r="AI596" s="288">
        <v>9845622751</v>
      </c>
      <c r="AJ596" s="289" t="s">
        <v>6900</v>
      </c>
      <c r="AK596" s="289" t="s">
        <v>3911</v>
      </c>
      <c r="AL596" s="289" t="s">
        <v>1642</v>
      </c>
      <c r="AM596" s="400"/>
      <c r="AN596" s="400"/>
      <c r="AO596" s="400"/>
    </row>
    <row r="597" spans="1:41" ht="144.75" thickBot="1">
      <c r="A597" s="282">
        <v>46</v>
      </c>
      <c r="B597" s="210" t="s">
        <v>6145</v>
      </c>
      <c r="C597" s="323" t="s">
        <v>9708</v>
      </c>
      <c r="D597" s="282" t="s">
        <v>9709</v>
      </c>
      <c r="E597" s="282"/>
      <c r="F597" s="12" t="s">
        <v>1633</v>
      </c>
      <c r="G597" s="237" t="s">
        <v>6465</v>
      </c>
      <c r="H597" s="238" t="s">
        <v>6466</v>
      </c>
      <c r="I597" s="282" t="s">
        <v>7693</v>
      </c>
      <c r="J597" s="396">
        <v>6</v>
      </c>
      <c r="K597" s="389" t="str">
        <f>HYPERLINK("mailto:anthonyrahul1997@gmail.com","anthonyrahul1997@gmail.com")</f>
        <v>anthonyrahul1997@gmail.com</v>
      </c>
      <c r="L597" s="387">
        <v>9066651026</v>
      </c>
      <c r="M597" s="282">
        <v>65</v>
      </c>
      <c r="N597" s="396"/>
      <c r="O597" s="396">
        <v>50</v>
      </c>
      <c r="P597" s="396" t="s">
        <v>8931</v>
      </c>
      <c r="Q597" s="396" t="s">
        <v>9160</v>
      </c>
      <c r="R597" s="396" t="s">
        <v>51</v>
      </c>
      <c r="S597" s="396" t="s">
        <v>51</v>
      </c>
      <c r="T597" s="396" t="s">
        <v>51</v>
      </c>
      <c r="U597" s="396">
        <v>62.83</v>
      </c>
      <c r="V597" s="396">
        <v>70</v>
      </c>
      <c r="W597" s="396"/>
      <c r="X597" s="396"/>
      <c r="Y597" s="396"/>
      <c r="Z597" s="288"/>
      <c r="AA597" s="288"/>
      <c r="AB597" s="288"/>
      <c r="AC597" s="396" t="s">
        <v>52</v>
      </c>
      <c r="AD597" s="396"/>
      <c r="AE597" s="396" t="s">
        <v>9710</v>
      </c>
      <c r="AF597" s="426">
        <v>35650</v>
      </c>
      <c r="AG597" s="288" t="s">
        <v>9711</v>
      </c>
      <c r="AH597" s="288" t="s">
        <v>9712</v>
      </c>
      <c r="AI597" s="288">
        <v>9845074736</v>
      </c>
      <c r="AJ597" s="289" t="s">
        <v>7201</v>
      </c>
      <c r="AK597" s="289" t="s">
        <v>3854</v>
      </c>
      <c r="AL597" s="289" t="s">
        <v>1642</v>
      </c>
      <c r="AM597" s="400"/>
      <c r="AN597" s="400"/>
      <c r="AO597" s="400"/>
    </row>
    <row r="598" spans="1:41" ht="204.75" thickBot="1">
      <c r="A598" s="282">
        <v>74</v>
      </c>
      <c r="B598" s="210" t="s">
        <v>6145</v>
      </c>
      <c r="C598" s="323" t="s">
        <v>9713</v>
      </c>
      <c r="D598" s="282" t="s">
        <v>9714</v>
      </c>
      <c r="E598" s="282"/>
      <c r="F598" s="12" t="s">
        <v>1633</v>
      </c>
      <c r="G598" s="237" t="s">
        <v>6465</v>
      </c>
      <c r="H598" s="238" t="s">
        <v>6466</v>
      </c>
      <c r="I598" s="282" t="s">
        <v>7693</v>
      </c>
      <c r="J598" s="396">
        <v>6</v>
      </c>
      <c r="K598" s="389" t="str">
        <f>HYPERLINK("mailto:anaghasrinath@gmail.com","anaghasrinath@gmail.com")</f>
        <v>anaghasrinath@gmail.com</v>
      </c>
      <c r="L598" s="387">
        <v>9731891334</v>
      </c>
      <c r="M598" s="282">
        <v>75</v>
      </c>
      <c r="N598" s="396"/>
      <c r="O598" s="396">
        <v>65</v>
      </c>
      <c r="P598" s="396" t="s">
        <v>6151</v>
      </c>
      <c r="Q598" s="292" t="s">
        <v>9160</v>
      </c>
      <c r="R598" s="396" t="s">
        <v>51</v>
      </c>
      <c r="S598" s="396" t="s">
        <v>51</v>
      </c>
      <c r="T598" s="396" t="s">
        <v>51</v>
      </c>
      <c r="U598" s="396">
        <v>67.5</v>
      </c>
      <c r="V598" s="396">
        <v>63.17</v>
      </c>
      <c r="W598" s="396"/>
      <c r="X598" s="396"/>
      <c r="Y598" s="396"/>
      <c r="Z598" s="288"/>
      <c r="AA598" s="288"/>
      <c r="AB598" s="288"/>
      <c r="AC598" s="396" t="s">
        <v>52</v>
      </c>
      <c r="AD598" s="396"/>
      <c r="AE598" s="396" t="s">
        <v>9715</v>
      </c>
      <c r="AF598" s="426">
        <v>35494</v>
      </c>
      <c r="AG598" s="288" t="s">
        <v>9716</v>
      </c>
      <c r="AH598" s="288" t="s">
        <v>9717</v>
      </c>
      <c r="AI598" s="288">
        <v>9448309334</v>
      </c>
      <c r="AJ598" s="289" t="s">
        <v>3939</v>
      </c>
      <c r="AK598" s="289" t="s">
        <v>3834</v>
      </c>
      <c r="AL598" s="289" t="s">
        <v>1642</v>
      </c>
      <c r="AM598" s="400"/>
      <c r="AN598" s="400"/>
      <c r="AO598" s="400"/>
    </row>
    <row r="599" spans="1:41" ht="132.75" thickBot="1">
      <c r="A599" s="282">
        <v>45</v>
      </c>
      <c r="B599" s="210" t="s">
        <v>6145</v>
      </c>
      <c r="C599" s="323" t="s">
        <v>9718</v>
      </c>
      <c r="D599" s="282" t="s">
        <v>9719</v>
      </c>
      <c r="E599" s="282"/>
      <c r="F599" s="12" t="s">
        <v>1633</v>
      </c>
      <c r="G599" s="237" t="s">
        <v>6465</v>
      </c>
      <c r="H599" s="238" t="s">
        <v>6466</v>
      </c>
      <c r="I599" s="282" t="s">
        <v>7693</v>
      </c>
      <c r="J599" s="396">
        <v>6</v>
      </c>
      <c r="K599" s="389" t="str">
        <f>HYPERLINK("mailto:RAMESHPA01@gmail.com","RAMESHPA01@gmail.com")</f>
        <v>RAMESHPA01@gmail.com</v>
      </c>
      <c r="L599" s="387">
        <v>8197780865</v>
      </c>
      <c r="M599" s="282">
        <v>66</v>
      </c>
      <c r="N599" s="396"/>
      <c r="O599" s="396">
        <v>66</v>
      </c>
      <c r="P599" s="396" t="s">
        <v>6213</v>
      </c>
      <c r="Q599" s="289" t="s">
        <v>9720</v>
      </c>
      <c r="R599" s="396" t="s">
        <v>51</v>
      </c>
      <c r="S599" s="396" t="s">
        <v>51</v>
      </c>
      <c r="T599" s="396" t="s">
        <v>51</v>
      </c>
      <c r="U599" s="396">
        <v>51.33</v>
      </c>
      <c r="V599" s="396">
        <v>64.5</v>
      </c>
      <c r="W599" s="396"/>
      <c r="X599" s="396"/>
      <c r="Y599" s="396"/>
      <c r="Z599" s="288"/>
      <c r="AA599" s="288"/>
      <c r="AB599" s="288"/>
      <c r="AC599" s="396" t="s">
        <v>717</v>
      </c>
      <c r="AD599" s="396"/>
      <c r="AE599" s="396" t="s">
        <v>9721</v>
      </c>
      <c r="AF599" s="426">
        <v>35647</v>
      </c>
      <c r="AG599" s="288" t="s">
        <v>9722</v>
      </c>
      <c r="AH599" s="288" t="s">
        <v>9723</v>
      </c>
      <c r="AI599" s="288">
        <v>9880028864</v>
      </c>
      <c r="AJ599" s="289" t="s">
        <v>3939</v>
      </c>
      <c r="AK599" s="289" t="s">
        <v>3834</v>
      </c>
      <c r="AL599" s="289" t="s">
        <v>1642</v>
      </c>
      <c r="AM599" s="400"/>
      <c r="AN599" s="400"/>
      <c r="AO599" s="400"/>
    </row>
    <row r="600" spans="1:41" ht="144.75" thickBot="1">
      <c r="A600" s="282">
        <v>44</v>
      </c>
      <c r="B600" s="210" t="s">
        <v>6145</v>
      </c>
      <c r="C600" s="323" t="s">
        <v>9724</v>
      </c>
      <c r="D600" s="282" t="s">
        <v>9725</v>
      </c>
      <c r="E600" s="282"/>
      <c r="F600" s="12" t="s">
        <v>1633</v>
      </c>
      <c r="G600" s="237" t="s">
        <v>6465</v>
      </c>
      <c r="H600" s="238" t="s">
        <v>6466</v>
      </c>
      <c r="I600" s="282" t="s">
        <v>7693</v>
      </c>
      <c r="J600" s="396">
        <v>6</v>
      </c>
      <c r="K600" s="389" t="str">
        <f>HYPERLINK("mailto:ajindal17@gmail.com","ajindal17@gmail.com")</f>
        <v>ajindal17@gmail.com</v>
      </c>
      <c r="L600" s="387">
        <v>9713609710</v>
      </c>
      <c r="M600" s="282"/>
      <c r="N600" s="396"/>
      <c r="O600" s="396"/>
      <c r="P600" s="396" t="s">
        <v>6151</v>
      </c>
      <c r="Q600" s="396" t="s">
        <v>50</v>
      </c>
      <c r="R600" s="396" t="s">
        <v>51</v>
      </c>
      <c r="S600" s="396" t="s">
        <v>51</v>
      </c>
      <c r="T600" s="396" t="s">
        <v>51</v>
      </c>
      <c r="U600" s="396">
        <v>65.17</v>
      </c>
      <c r="V600" s="396">
        <v>59.5</v>
      </c>
      <c r="W600" s="396"/>
      <c r="X600" s="396"/>
      <c r="Y600" s="396"/>
      <c r="Z600" s="288"/>
      <c r="AA600" s="288"/>
      <c r="AB600" s="288"/>
      <c r="AC600" s="396" t="s">
        <v>52</v>
      </c>
      <c r="AD600" s="396"/>
      <c r="AE600" s="396" t="s">
        <v>9726</v>
      </c>
      <c r="AF600" s="426">
        <v>35419</v>
      </c>
      <c r="AG600" s="288" t="s">
        <v>9727</v>
      </c>
      <c r="AH600" s="288" t="s">
        <v>9728</v>
      </c>
      <c r="AI600" s="288">
        <v>8982000767</v>
      </c>
      <c r="AJ600" s="289" t="s">
        <v>3844</v>
      </c>
      <c r="AK600" s="289" t="s">
        <v>3834</v>
      </c>
      <c r="AL600" s="289" t="s">
        <v>1642</v>
      </c>
      <c r="AM600" s="400"/>
      <c r="AN600" s="400"/>
      <c r="AO600" s="400"/>
    </row>
    <row r="601" spans="1:41" ht="86.25" thickBot="1">
      <c r="A601" s="282">
        <v>5</v>
      </c>
      <c r="B601" s="210" t="s">
        <v>6145</v>
      </c>
      <c r="C601" s="323" t="s">
        <v>9729</v>
      </c>
      <c r="D601" s="282" t="s">
        <v>9730</v>
      </c>
      <c r="E601" s="282"/>
      <c r="F601" s="12" t="s">
        <v>1633</v>
      </c>
      <c r="G601" s="237" t="s">
        <v>6465</v>
      </c>
      <c r="H601" s="238" t="s">
        <v>6466</v>
      </c>
      <c r="I601" s="282" t="s">
        <v>7693</v>
      </c>
      <c r="J601" s="396">
        <v>6</v>
      </c>
      <c r="K601" s="389" t="str">
        <f>HYPERLINK("mailto:amzy_rockks@hotmail.com","amzy_rockks@hotmail.com")</f>
        <v>amzy_rockks@hotmail.com</v>
      </c>
      <c r="L601" s="387">
        <v>8284991090</v>
      </c>
      <c r="M601" s="282">
        <v>73</v>
      </c>
      <c r="N601" s="430" t="s">
        <v>9731</v>
      </c>
      <c r="O601" s="396">
        <v>68</v>
      </c>
      <c r="P601" s="430" t="s">
        <v>9732</v>
      </c>
      <c r="Q601" s="396"/>
      <c r="R601" s="396" t="s">
        <v>51</v>
      </c>
      <c r="S601" s="396" t="s">
        <v>51</v>
      </c>
      <c r="T601" s="396" t="s">
        <v>51</v>
      </c>
      <c r="U601" s="396">
        <v>69.83</v>
      </c>
      <c r="V601" s="396">
        <v>74.5</v>
      </c>
      <c r="W601" s="396"/>
      <c r="X601" s="396"/>
      <c r="Y601" s="396"/>
      <c r="Z601" s="288"/>
      <c r="AA601" s="288"/>
      <c r="AB601" s="288"/>
      <c r="AC601" s="396" t="s">
        <v>52</v>
      </c>
      <c r="AD601" s="430" t="s">
        <v>9227</v>
      </c>
      <c r="AE601" s="396" t="s">
        <v>9733</v>
      </c>
      <c r="AF601" s="317" t="s">
        <v>9734</v>
      </c>
      <c r="AG601" s="396" t="s">
        <v>9735</v>
      </c>
      <c r="AH601" s="396" t="s">
        <v>9736</v>
      </c>
      <c r="AI601" s="434">
        <v>9780636211</v>
      </c>
      <c r="AJ601" s="396" t="s">
        <v>3833</v>
      </c>
      <c r="AK601" s="396" t="s">
        <v>9079</v>
      </c>
      <c r="AL601" s="396" t="s">
        <v>1642</v>
      </c>
      <c r="AM601" s="400"/>
      <c r="AN601" s="400"/>
      <c r="AO601" s="400"/>
    </row>
    <row r="602" spans="1:41" ht="120.75" thickBot="1">
      <c r="A602" s="282">
        <v>73</v>
      </c>
      <c r="B602" s="210" t="s">
        <v>6145</v>
      </c>
      <c r="C602" s="323" t="s">
        <v>9737</v>
      </c>
      <c r="D602" s="282" t="s">
        <v>9738</v>
      </c>
      <c r="E602" s="282"/>
      <c r="F602" s="12" t="s">
        <v>1633</v>
      </c>
      <c r="G602" s="237" t="s">
        <v>6465</v>
      </c>
      <c r="H602" s="238" t="s">
        <v>6466</v>
      </c>
      <c r="I602" s="282" t="s">
        <v>7693</v>
      </c>
      <c r="J602" s="396">
        <v>6</v>
      </c>
      <c r="K602" s="389" t="str">
        <f>HYPERLINK("mailto:amanbilwadiya@gmail.com","amanbilwadiya@gmail.com")</f>
        <v>amanbilwadiya@gmail.com</v>
      </c>
      <c r="L602" s="387">
        <v>7676996302</v>
      </c>
      <c r="M602" s="282">
        <v>70</v>
      </c>
      <c r="N602" s="430" t="s">
        <v>9296</v>
      </c>
      <c r="O602" s="396">
        <v>76</v>
      </c>
      <c r="P602" s="396" t="s">
        <v>6151</v>
      </c>
      <c r="Q602" s="396" t="s">
        <v>9160</v>
      </c>
      <c r="R602" s="396" t="s">
        <v>51</v>
      </c>
      <c r="S602" s="396" t="s">
        <v>51</v>
      </c>
      <c r="T602" s="396" t="s">
        <v>51</v>
      </c>
      <c r="U602" s="396">
        <v>65</v>
      </c>
      <c r="V602" s="396">
        <v>68.83</v>
      </c>
      <c r="W602" s="396"/>
      <c r="X602" s="396"/>
      <c r="Y602" s="396"/>
      <c r="Z602" s="288"/>
      <c r="AA602" s="288"/>
      <c r="AB602" s="288"/>
      <c r="AC602" s="396" t="s">
        <v>52</v>
      </c>
      <c r="AD602" s="430" t="s">
        <v>9227</v>
      </c>
      <c r="AE602" s="396" t="s">
        <v>9739</v>
      </c>
      <c r="AF602" s="426">
        <v>35666</v>
      </c>
      <c r="AG602" s="288" t="s">
        <v>9740</v>
      </c>
      <c r="AH602" s="288" t="s">
        <v>9741</v>
      </c>
      <c r="AI602" s="288">
        <v>8050996302</v>
      </c>
      <c r="AJ602" s="289" t="s">
        <v>4009</v>
      </c>
      <c r="AK602" s="289" t="s">
        <v>6156</v>
      </c>
      <c r="AL602" s="289" t="s">
        <v>1642</v>
      </c>
      <c r="AM602" s="400"/>
      <c r="AN602" s="400"/>
      <c r="AO602" s="400"/>
    </row>
    <row r="603" spans="1:41" ht="168.75" thickBot="1">
      <c r="A603" s="282">
        <v>22</v>
      </c>
      <c r="B603" s="210" t="s">
        <v>6145</v>
      </c>
      <c r="C603" s="323" t="s">
        <v>9742</v>
      </c>
      <c r="D603" s="282" t="s">
        <v>9743</v>
      </c>
      <c r="E603" s="282"/>
      <c r="F603" s="12" t="s">
        <v>1633</v>
      </c>
      <c r="G603" s="237" t="s">
        <v>6465</v>
      </c>
      <c r="H603" s="238" t="s">
        <v>6466</v>
      </c>
      <c r="I603" s="282" t="s">
        <v>7693</v>
      </c>
      <c r="J603" s="396">
        <v>6</v>
      </c>
      <c r="K603" s="389" t="str">
        <f>HYPERLINK("mailto:AMNSHA9@GMAIL.COM","AMNSHA9@GMAIL.COM")</f>
        <v>AMNSHA9@GMAIL.COM</v>
      </c>
      <c r="L603" s="387">
        <v>9900136554</v>
      </c>
      <c r="M603" s="282">
        <v>80</v>
      </c>
      <c r="N603" s="396"/>
      <c r="O603" s="396">
        <v>60</v>
      </c>
      <c r="P603" s="396" t="s">
        <v>6213</v>
      </c>
      <c r="Q603" s="396" t="s">
        <v>9160</v>
      </c>
      <c r="R603" s="396" t="s">
        <v>51</v>
      </c>
      <c r="S603" s="396" t="s">
        <v>51</v>
      </c>
      <c r="T603" s="396" t="s">
        <v>51</v>
      </c>
      <c r="U603" s="396">
        <v>42.33</v>
      </c>
      <c r="V603" s="396">
        <v>37.17</v>
      </c>
      <c r="W603" s="396"/>
      <c r="X603" s="396"/>
      <c r="Y603" s="396"/>
      <c r="Z603" s="288"/>
      <c r="AA603" s="288"/>
      <c r="AB603" s="288"/>
      <c r="AC603" s="396" t="s">
        <v>52</v>
      </c>
      <c r="AD603" s="396"/>
      <c r="AE603" s="396" t="s">
        <v>9744</v>
      </c>
      <c r="AF603" s="426">
        <v>35331</v>
      </c>
      <c r="AG603" s="288" t="s">
        <v>9745</v>
      </c>
      <c r="AH603" s="288" t="s">
        <v>9746</v>
      </c>
      <c r="AI603" s="288">
        <v>9900136554</v>
      </c>
      <c r="AJ603" s="289" t="s">
        <v>4009</v>
      </c>
      <c r="AK603" s="289" t="s">
        <v>3834</v>
      </c>
      <c r="AL603" s="289" t="s">
        <v>1642</v>
      </c>
      <c r="AM603" s="400"/>
      <c r="AN603" s="400"/>
      <c r="AO603" s="400"/>
    </row>
    <row r="604" spans="1:41" ht="108.75" thickBot="1">
      <c r="A604" s="282">
        <v>120</v>
      </c>
      <c r="B604" s="210" t="s">
        <v>6145</v>
      </c>
      <c r="C604" s="323" t="s">
        <v>9747</v>
      </c>
      <c r="D604" s="282" t="s">
        <v>9748</v>
      </c>
      <c r="E604" s="282"/>
      <c r="F604" s="12" t="s">
        <v>1633</v>
      </c>
      <c r="G604" s="237" t="s">
        <v>6465</v>
      </c>
      <c r="H604" s="238" t="s">
        <v>6466</v>
      </c>
      <c r="I604" s="282" t="s">
        <v>7693</v>
      </c>
      <c r="J604" s="396">
        <v>6</v>
      </c>
      <c r="K604" s="302" t="s">
        <v>9749</v>
      </c>
      <c r="L604" s="387">
        <v>8105054727</v>
      </c>
      <c r="M604" s="282">
        <v>69</v>
      </c>
      <c r="N604" s="396"/>
      <c r="O604" s="396">
        <v>64</v>
      </c>
      <c r="P604" s="396" t="s">
        <v>6151</v>
      </c>
      <c r="Q604" s="289" t="s">
        <v>8452</v>
      </c>
      <c r="R604" s="396" t="s">
        <v>51</v>
      </c>
      <c r="S604" s="396" t="s">
        <v>51</v>
      </c>
      <c r="T604" s="396" t="s">
        <v>51</v>
      </c>
      <c r="U604" s="396">
        <v>66.33</v>
      </c>
      <c r="V604" s="396">
        <v>77</v>
      </c>
      <c r="W604" s="396"/>
      <c r="X604" s="396"/>
      <c r="Y604" s="396"/>
      <c r="Z604" s="288"/>
      <c r="AA604" s="288"/>
      <c r="AB604" s="288"/>
      <c r="AC604" s="396"/>
      <c r="AD604" s="396"/>
      <c r="AE604" s="396" t="s">
        <v>9750</v>
      </c>
      <c r="AF604" s="317">
        <v>35869</v>
      </c>
      <c r="AG604" s="396" t="s">
        <v>9751</v>
      </c>
      <c r="AH604" s="396" t="s">
        <v>9752</v>
      </c>
      <c r="AI604" s="288">
        <v>7204518645</v>
      </c>
      <c r="AJ604" s="289" t="s">
        <v>9753</v>
      </c>
      <c r="AK604" s="289" t="s">
        <v>3834</v>
      </c>
      <c r="AL604" s="289" t="s">
        <v>8085</v>
      </c>
      <c r="AM604" s="400"/>
      <c r="AN604" s="400"/>
      <c r="AO604" s="400"/>
    </row>
    <row r="605" spans="1:41" ht="144.75" thickBot="1">
      <c r="A605" s="282">
        <v>72</v>
      </c>
      <c r="B605" s="210" t="s">
        <v>6145</v>
      </c>
      <c r="C605" s="323" t="s">
        <v>9754</v>
      </c>
      <c r="D605" s="282" t="s">
        <v>9755</v>
      </c>
      <c r="E605" s="282"/>
      <c r="F605" s="12" t="s">
        <v>1633</v>
      </c>
      <c r="G605" s="237" t="s">
        <v>6465</v>
      </c>
      <c r="H605" s="238" t="s">
        <v>6466</v>
      </c>
      <c r="I605" s="282" t="s">
        <v>7693</v>
      </c>
      <c r="J605" s="396">
        <v>6</v>
      </c>
      <c r="K605" s="389" t="str">
        <f>HYPERLINK("mailto:akshayjain86703@gmail.com","akshayjain86703@gmail.com")</f>
        <v>akshayjain86703@gmail.com</v>
      </c>
      <c r="L605" s="387">
        <v>8088090197</v>
      </c>
      <c r="M605" s="282">
        <v>70</v>
      </c>
      <c r="N605" s="396"/>
      <c r="O605" s="396">
        <v>50</v>
      </c>
      <c r="P605" s="396" t="s">
        <v>8969</v>
      </c>
      <c r="Q605" s="396" t="s">
        <v>9160</v>
      </c>
      <c r="R605" s="396" t="s">
        <v>51</v>
      </c>
      <c r="S605" s="396" t="s">
        <v>51</v>
      </c>
      <c r="T605" s="396" t="s">
        <v>51</v>
      </c>
      <c r="U605" s="396">
        <v>41.83</v>
      </c>
      <c r="V605" s="396">
        <v>53.33</v>
      </c>
      <c r="W605" s="396"/>
      <c r="X605" s="396"/>
      <c r="Y605" s="396"/>
      <c r="Z605" s="288"/>
      <c r="AA605" s="288"/>
      <c r="AB605" s="288"/>
      <c r="AC605" s="396" t="s">
        <v>52</v>
      </c>
      <c r="AD605" s="396"/>
      <c r="AE605" s="396" t="s">
        <v>9756</v>
      </c>
      <c r="AF605" s="426">
        <v>35556</v>
      </c>
      <c r="AG605" s="288" t="s">
        <v>9757</v>
      </c>
      <c r="AH605" s="288" t="s">
        <v>9758</v>
      </c>
      <c r="AI605" s="288">
        <v>9448233255</v>
      </c>
      <c r="AJ605" s="289" t="s">
        <v>4009</v>
      </c>
      <c r="AK605" s="289" t="s">
        <v>3834</v>
      </c>
      <c r="AL605" s="289" t="s">
        <v>1642</v>
      </c>
      <c r="AM605" s="400"/>
      <c r="AN605" s="400"/>
      <c r="AO605" s="400"/>
    </row>
    <row r="606" spans="1:41" ht="168.75" thickBot="1">
      <c r="A606" s="282">
        <v>71</v>
      </c>
      <c r="B606" s="210" t="s">
        <v>6145</v>
      </c>
      <c r="C606" s="323" t="s">
        <v>9759</v>
      </c>
      <c r="D606" s="282" t="s">
        <v>9760</v>
      </c>
      <c r="E606" s="282"/>
      <c r="F606" s="12" t="s">
        <v>1633</v>
      </c>
      <c r="G606" s="237" t="s">
        <v>6465</v>
      </c>
      <c r="H606" s="238" t="s">
        <v>6466</v>
      </c>
      <c r="I606" s="282" t="s">
        <v>7693</v>
      </c>
      <c r="J606" s="396">
        <v>6</v>
      </c>
      <c r="K606" s="389" t="str">
        <f>HYPERLINK("mailto:akash.k1997@gmail.com","akash.k1997@gmail.com")</f>
        <v>akash.k1997@gmail.com</v>
      </c>
      <c r="L606" s="387">
        <v>9019741021</v>
      </c>
      <c r="M606" s="282">
        <v>77</v>
      </c>
      <c r="N606" s="396"/>
      <c r="O606" s="396">
        <v>66</v>
      </c>
      <c r="P606" s="396" t="s">
        <v>6151</v>
      </c>
      <c r="Q606" s="396" t="s">
        <v>9160</v>
      </c>
      <c r="R606" s="396" t="s">
        <v>51</v>
      </c>
      <c r="S606" s="396" t="s">
        <v>51</v>
      </c>
      <c r="T606" s="396" t="s">
        <v>51</v>
      </c>
      <c r="U606" s="396">
        <v>79.5</v>
      </c>
      <c r="V606" s="396">
        <v>86.67</v>
      </c>
      <c r="W606" s="396"/>
      <c r="X606" s="396"/>
      <c r="Y606" s="396"/>
      <c r="Z606" s="288"/>
      <c r="AA606" s="288"/>
      <c r="AB606" s="288"/>
      <c r="AC606" s="396" t="s">
        <v>52</v>
      </c>
      <c r="AD606" s="396"/>
      <c r="AE606" s="396" t="s">
        <v>9761</v>
      </c>
      <c r="AF606" s="426">
        <v>35488</v>
      </c>
      <c r="AG606" s="288" t="s">
        <v>9762</v>
      </c>
      <c r="AH606" s="288" t="s">
        <v>9763</v>
      </c>
      <c r="AI606" s="288">
        <v>9980177111</v>
      </c>
      <c r="AJ606" s="289" t="s">
        <v>4484</v>
      </c>
      <c r="AK606" s="289" t="s">
        <v>3834</v>
      </c>
      <c r="AL606" s="289" t="s">
        <v>1642</v>
      </c>
      <c r="AM606" s="400"/>
      <c r="AN606" s="400"/>
      <c r="AO606" s="400"/>
    </row>
    <row r="607" spans="1:41" ht="156.75" thickBot="1">
      <c r="A607" s="282">
        <v>4</v>
      </c>
      <c r="B607" s="210" t="s">
        <v>6145</v>
      </c>
      <c r="C607" s="323" t="s">
        <v>9764</v>
      </c>
      <c r="D607" s="282" t="s">
        <v>9765</v>
      </c>
      <c r="E607" s="282"/>
      <c r="F607" s="12" t="s">
        <v>1633</v>
      </c>
      <c r="G607" s="237" t="s">
        <v>6465</v>
      </c>
      <c r="H607" s="238" t="s">
        <v>6466</v>
      </c>
      <c r="I607" s="282" t="s">
        <v>7693</v>
      </c>
      <c r="J607" s="396">
        <v>6</v>
      </c>
      <c r="K607" s="397" t="s">
        <v>9766</v>
      </c>
      <c r="L607" s="387">
        <v>9620648084</v>
      </c>
      <c r="M607" s="282" t="s">
        <v>9767</v>
      </c>
      <c r="N607" s="396"/>
      <c r="O607" s="396" t="s">
        <v>9623</v>
      </c>
      <c r="P607" s="396" t="s">
        <v>6213</v>
      </c>
      <c r="Q607" s="289" t="s">
        <v>9768</v>
      </c>
      <c r="R607" s="396" t="s">
        <v>51</v>
      </c>
      <c r="S607" s="396" t="s">
        <v>51</v>
      </c>
      <c r="T607" s="396" t="s">
        <v>51</v>
      </c>
      <c r="U607" s="396">
        <v>67.17</v>
      </c>
      <c r="V607" s="396">
        <v>65.17</v>
      </c>
      <c r="W607" s="396"/>
      <c r="X607" s="396"/>
      <c r="Y607" s="396"/>
      <c r="Z607" s="288"/>
      <c r="AA607" s="288"/>
      <c r="AB607" s="288"/>
      <c r="AC607" s="396" t="s">
        <v>52</v>
      </c>
      <c r="AD607" s="396"/>
      <c r="AE607" s="396" t="s">
        <v>9769</v>
      </c>
      <c r="AF607" s="317" t="s">
        <v>9770</v>
      </c>
      <c r="AG607" s="396" t="s">
        <v>9771</v>
      </c>
      <c r="AH607" s="396" t="s">
        <v>9772</v>
      </c>
      <c r="AI607" s="427">
        <v>8277335900</v>
      </c>
      <c r="AJ607" s="396" t="s">
        <v>6900</v>
      </c>
      <c r="AK607" s="396" t="s">
        <v>3834</v>
      </c>
      <c r="AL607" s="396" t="s">
        <v>1642</v>
      </c>
      <c r="AM607" s="400"/>
      <c r="AN607" s="400"/>
      <c r="AO607" s="400"/>
    </row>
    <row r="608" spans="1:41" ht="108.75" thickBot="1">
      <c r="A608" s="282">
        <v>3</v>
      </c>
      <c r="B608" s="210" t="s">
        <v>6145</v>
      </c>
      <c r="C608" s="323" t="s">
        <v>9773</v>
      </c>
      <c r="D608" s="282" t="s">
        <v>9774</v>
      </c>
      <c r="E608" s="282"/>
      <c r="F608" s="12" t="s">
        <v>1633</v>
      </c>
      <c r="G608" s="237" t="s">
        <v>6465</v>
      </c>
      <c r="H608" s="238" t="s">
        <v>6466</v>
      </c>
      <c r="I608" s="282" t="s">
        <v>7693</v>
      </c>
      <c r="J608" s="396">
        <v>6</v>
      </c>
      <c r="K608" s="389" t="str">
        <f>HYPERLINK("mailto:akash.k1997@gmail.com","akash.k1997@gmail.com")</f>
        <v>akash.k1997@gmail.com</v>
      </c>
      <c r="L608" s="387">
        <v>9019741021</v>
      </c>
      <c r="M608" s="282">
        <v>78</v>
      </c>
      <c r="N608" s="396"/>
      <c r="O608" s="396">
        <v>87</v>
      </c>
      <c r="P608" s="396" t="s">
        <v>6151</v>
      </c>
      <c r="Q608" s="289" t="s">
        <v>50</v>
      </c>
      <c r="R608" s="396" t="s">
        <v>51</v>
      </c>
      <c r="S608" s="396" t="s">
        <v>51</v>
      </c>
      <c r="T608" s="396" t="s">
        <v>51</v>
      </c>
      <c r="U608" s="396">
        <v>73.67</v>
      </c>
      <c r="V608" s="396">
        <v>75.67</v>
      </c>
      <c r="W608" s="396"/>
      <c r="X608" s="396"/>
      <c r="Y608" s="396"/>
      <c r="Z608" s="288"/>
      <c r="AA608" s="288"/>
      <c r="AB608" s="288"/>
      <c r="AC608" s="396" t="s">
        <v>52</v>
      </c>
      <c r="AD608" s="396"/>
      <c r="AE608" s="396" t="s">
        <v>9775</v>
      </c>
      <c r="AF608" s="317" t="s">
        <v>9776</v>
      </c>
      <c r="AG608" s="396" t="s">
        <v>7214</v>
      </c>
      <c r="AH608" s="396" t="s">
        <v>9777</v>
      </c>
      <c r="AI608" s="427">
        <v>9851023915</v>
      </c>
      <c r="AJ608" s="396"/>
      <c r="AK608" s="396" t="s">
        <v>3834</v>
      </c>
      <c r="AL608" s="396" t="s">
        <v>9778</v>
      </c>
      <c r="AM608" s="400"/>
      <c r="AN608" s="400"/>
      <c r="AO608" s="400"/>
    </row>
    <row r="609" spans="1:41" ht="144.75" thickBot="1">
      <c r="A609" s="282">
        <v>102</v>
      </c>
      <c r="B609" s="210" t="s">
        <v>6145</v>
      </c>
      <c r="C609" s="323" t="s">
        <v>9779</v>
      </c>
      <c r="D609" s="282" t="s">
        <v>9780</v>
      </c>
      <c r="E609" s="282"/>
      <c r="F609" s="12" t="s">
        <v>1633</v>
      </c>
      <c r="G609" s="237" t="s">
        <v>6465</v>
      </c>
      <c r="H609" s="238" t="s">
        <v>6466</v>
      </c>
      <c r="I609" s="282" t="s">
        <v>7693</v>
      </c>
      <c r="J609" s="396">
        <v>6</v>
      </c>
      <c r="K609" s="389" t="str">
        <f>HYPERLINK("mailto:likhithgajendra@gmail.com","likhithgajendra@gmail.com")</f>
        <v>likhithgajendra@gmail.com</v>
      </c>
      <c r="L609" s="387">
        <v>8722361111</v>
      </c>
      <c r="M609" s="282">
        <v>76</v>
      </c>
      <c r="N609" s="396"/>
      <c r="O609" s="396">
        <v>60.33</v>
      </c>
      <c r="P609" s="396" t="s">
        <v>6151</v>
      </c>
      <c r="Q609" s="396" t="s">
        <v>9160</v>
      </c>
      <c r="R609" s="396" t="s">
        <v>51</v>
      </c>
      <c r="S609" s="396" t="s">
        <v>51</v>
      </c>
      <c r="T609" s="396" t="s">
        <v>51</v>
      </c>
      <c r="U609" s="396">
        <v>56.67</v>
      </c>
      <c r="V609" s="396">
        <v>59.17</v>
      </c>
      <c r="W609" s="396"/>
      <c r="X609" s="396"/>
      <c r="Y609" s="396"/>
      <c r="Z609" s="288"/>
      <c r="AA609" s="288"/>
      <c r="AB609" s="288"/>
      <c r="AC609" s="396" t="s">
        <v>52</v>
      </c>
      <c r="AD609" s="396"/>
      <c r="AE609" s="396" t="s">
        <v>9781</v>
      </c>
      <c r="AF609" s="317">
        <v>35584</v>
      </c>
      <c r="AG609" s="396" t="s">
        <v>9782</v>
      </c>
      <c r="AH609" s="396" t="s">
        <v>9783</v>
      </c>
      <c r="AI609" s="288">
        <v>9611342033</v>
      </c>
      <c r="AJ609" s="289" t="s">
        <v>6981</v>
      </c>
      <c r="AK609" s="289" t="s">
        <v>3834</v>
      </c>
      <c r="AL609" s="289" t="s">
        <v>1642</v>
      </c>
      <c r="AM609" s="400"/>
      <c r="AN609" s="400"/>
      <c r="AO609" s="400"/>
    </row>
    <row r="610" spans="1:41" ht="96.75" thickBot="1">
      <c r="A610" s="282">
        <v>43</v>
      </c>
      <c r="B610" s="210" t="s">
        <v>6145</v>
      </c>
      <c r="C610" s="323" t="s">
        <v>9784</v>
      </c>
      <c r="D610" s="282" t="s">
        <v>9785</v>
      </c>
      <c r="E610" s="282"/>
      <c r="F610" s="12" t="s">
        <v>1633</v>
      </c>
      <c r="G610" s="237" t="s">
        <v>6465</v>
      </c>
      <c r="H610" s="238" t="s">
        <v>6466</v>
      </c>
      <c r="I610" s="282" t="s">
        <v>7693</v>
      </c>
      <c r="J610" s="396">
        <v>6</v>
      </c>
      <c r="K610" s="389" t="str">
        <f>HYPERLINK("mailto:adiljahangeer5@yahoo.com","adiljahangeer5@yahoo.com")</f>
        <v>adiljahangeer5@yahoo.com</v>
      </c>
      <c r="L610" s="387">
        <v>9611706702</v>
      </c>
      <c r="M610" s="431">
        <v>0.86</v>
      </c>
      <c r="N610" s="430" t="s">
        <v>50</v>
      </c>
      <c r="O610" s="431">
        <v>0.6</v>
      </c>
      <c r="P610" s="430" t="s">
        <v>9786</v>
      </c>
      <c r="Q610" s="430" t="s">
        <v>785</v>
      </c>
      <c r="R610" s="396" t="s">
        <v>51</v>
      </c>
      <c r="S610" s="396" t="s">
        <v>51</v>
      </c>
      <c r="T610" s="396" t="s">
        <v>51</v>
      </c>
      <c r="U610" s="396">
        <v>61.67</v>
      </c>
      <c r="V610" s="396">
        <v>66.5</v>
      </c>
      <c r="W610" s="396"/>
      <c r="X610" s="396"/>
      <c r="Y610" s="396"/>
      <c r="Z610" s="288"/>
      <c r="AA610" s="288"/>
      <c r="AB610" s="288"/>
      <c r="AC610" s="430" t="s">
        <v>52</v>
      </c>
      <c r="AD610" s="430" t="s">
        <v>9227</v>
      </c>
      <c r="AE610" s="396" t="s">
        <v>9787</v>
      </c>
      <c r="AF610" s="426">
        <v>35167</v>
      </c>
      <c r="AG610" s="288" t="s">
        <v>9788</v>
      </c>
      <c r="AH610" s="288" t="s">
        <v>9789</v>
      </c>
      <c r="AI610" s="288">
        <v>7736614150</v>
      </c>
      <c r="AJ610" s="289" t="s">
        <v>3912</v>
      </c>
      <c r="AK610" s="289" t="s">
        <v>3911</v>
      </c>
      <c r="AL610" s="289" t="s">
        <v>1642</v>
      </c>
      <c r="AM610" s="400"/>
      <c r="AN610" s="400"/>
      <c r="AO610" s="400"/>
    </row>
    <row r="611" spans="1:41" ht="144.75" thickBot="1">
      <c r="A611" s="282">
        <v>101</v>
      </c>
      <c r="B611" s="210" t="s">
        <v>6145</v>
      </c>
      <c r="C611" s="323" t="s">
        <v>9790</v>
      </c>
      <c r="D611" s="282" t="s">
        <v>9791</v>
      </c>
      <c r="E611" s="282"/>
      <c r="F611" s="12" t="s">
        <v>1633</v>
      </c>
      <c r="G611" s="237" t="s">
        <v>6465</v>
      </c>
      <c r="H611" s="238" t="s">
        <v>6466</v>
      </c>
      <c r="I611" s="282" t="s">
        <v>7693</v>
      </c>
      <c r="J611" s="396">
        <v>6</v>
      </c>
      <c r="K611" s="389" t="str">
        <f>HYPERLINK("mailto:abhishekgwd3@Gmail.com","abhishekgwd3@Gmail.com")</f>
        <v>abhishekgwd3@Gmail.com</v>
      </c>
      <c r="L611" s="387">
        <v>9739137137</v>
      </c>
      <c r="M611" s="282">
        <v>76</v>
      </c>
      <c r="N611" s="396"/>
      <c r="O611" s="396">
        <v>50</v>
      </c>
      <c r="P611" s="396" t="s">
        <v>6213</v>
      </c>
      <c r="Q611" s="396" t="s">
        <v>9160</v>
      </c>
      <c r="R611" s="396" t="s">
        <v>51</v>
      </c>
      <c r="S611" s="396" t="s">
        <v>51</v>
      </c>
      <c r="T611" s="396" t="s">
        <v>51</v>
      </c>
      <c r="U611" s="396">
        <v>46</v>
      </c>
      <c r="V611" s="396">
        <v>52.83</v>
      </c>
      <c r="W611" s="396"/>
      <c r="X611" s="396"/>
      <c r="Y611" s="396"/>
      <c r="Z611" s="288"/>
      <c r="AA611" s="288"/>
      <c r="AB611" s="288"/>
      <c r="AC611" s="396" t="s">
        <v>52</v>
      </c>
      <c r="AD611" s="396"/>
      <c r="AE611" s="396" t="s">
        <v>9792</v>
      </c>
      <c r="AF611" s="317">
        <v>34711</v>
      </c>
      <c r="AG611" s="396" t="s">
        <v>9793</v>
      </c>
      <c r="AH611" s="396" t="s">
        <v>9241</v>
      </c>
      <c r="AI611" s="288">
        <v>9743000090</v>
      </c>
      <c r="AJ611" s="289" t="s">
        <v>3902</v>
      </c>
      <c r="AK611" s="289" t="s">
        <v>3834</v>
      </c>
      <c r="AL611" s="289" t="s">
        <v>1642</v>
      </c>
      <c r="AM611" s="400"/>
      <c r="AN611" s="400"/>
      <c r="AO611" s="400"/>
    </row>
    <row r="612" spans="1:41" ht="144.75" thickBot="1">
      <c r="A612" s="282">
        <v>100</v>
      </c>
      <c r="B612" s="210" t="s">
        <v>6145</v>
      </c>
      <c r="C612" s="323" t="s">
        <v>9794</v>
      </c>
      <c r="D612" s="282" t="s">
        <v>9795</v>
      </c>
      <c r="E612" s="282"/>
      <c r="F612" s="12" t="s">
        <v>1633</v>
      </c>
      <c r="G612" s="237" t="s">
        <v>6465</v>
      </c>
      <c r="H612" s="238" t="s">
        <v>6466</v>
      </c>
      <c r="I612" s="282" t="s">
        <v>7693</v>
      </c>
      <c r="J612" s="396">
        <v>6</v>
      </c>
      <c r="K612" s="389" t="str">
        <f>HYPERLINK("mailto:sudeshreddy8@gmail.com","sudeshreddy8@gmail.com")</f>
        <v>sudeshreddy8@gmail.com</v>
      </c>
      <c r="L612" s="387">
        <v>9538990422</v>
      </c>
      <c r="M612" s="282">
        <v>75</v>
      </c>
      <c r="N612" s="396"/>
      <c r="O612" s="396">
        <v>70</v>
      </c>
      <c r="P612" s="396" t="s">
        <v>6213</v>
      </c>
      <c r="Q612" s="396" t="s">
        <v>9160</v>
      </c>
      <c r="R612" s="396" t="s">
        <v>51</v>
      </c>
      <c r="S612" s="396" t="s">
        <v>51</v>
      </c>
      <c r="T612" s="396" t="s">
        <v>51</v>
      </c>
      <c r="U612" s="396">
        <v>51.33</v>
      </c>
      <c r="V612" s="396">
        <v>41.83</v>
      </c>
      <c r="W612" s="396"/>
      <c r="X612" s="396"/>
      <c r="Y612" s="396"/>
      <c r="Z612" s="288"/>
      <c r="AA612" s="288"/>
      <c r="AB612" s="288"/>
      <c r="AC612" s="396" t="s">
        <v>52</v>
      </c>
      <c r="AD612" s="396"/>
      <c r="AE612" s="396" t="s">
        <v>9796</v>
      </c>
      <c r="AF612" s="317">
        <v>35688</v>
      </c>
      <c r="AG612" s="396" t="s">
        <v>9797</v>
      </c>
      <c r="AH612" s="396" t="s">
        <v>9798</v>
      </c>
      <c r="AI612" s="288">
        <v>9880023400</v>
      </c>
      <c r="AJ612" s="289" t="s">
        <v>9799</v>
      </c>
      <c r="AK612" s="289" t="s">
        <v>3834</v>
      </c>
      <c r="AL612" s="289" t="s">
        <v>1642</v>
      </c>
      <c r="AM612" s="400"/>
      <c r="AN612" s="400"/>
      <c r="AO612" s="400"/>
    </row>
    <row r="613" spans="1:41" ht="86.25" thickBot="1">
      <c r="A613" s="303"/>
      <c r="B613" s="210" t="s">
        <v>6145</v>
      </c>
      <c r="C613" s="383" t="s">
        <v>9800</v>
      </c>
      <c r="D613" s="303"/>
      <c r="E613" s="303"/>
      <c r="F613" s="12" t="s">
        <v>45</v>
      </c>
      <c r="G613" s="237" t="s">
        <v>6148</v>
      </c>
      <c r="H613" s="238" t="s">
        <v>6149</v>
      </c>
      <c r="I613" s="303" t="s">
        <v>7693</v>
      </c>
      <c r="J613" s="306"/>
      <c r="K613" s="306" t="str">
        <f>HYPERLINK("mailto:tejassangtani@gmail.com","tejassangtani@gmail.com")</f>
        <v>tejassangtani@gmail.com</v>
      </c>
      <c r="L613" s="303">
        <v>9166612212</v>
      </c>
      <c r="M613" s="303"/>
      <c r="N613" s="306"/>
      <c r="O613" s="306"/>
      <c r="P613" s="306"/>
      <c r="Q613" s="306"/>
      <c r="R613" s="306" t="s">
        <v>51</v>
      </c>
      <c r="S613" s="306" t="s">
        <v>51</v>
      </c>
      <c r="T613" s="306" t="s">
        <v>51</v>
      </c>
      <c r="U613" s="306">
        <v>27.17</v>
      </c>
      <c r="V613" s="306"/>
      <c r="W613" s="306"/>
      <c r="X613" s="306"/>
      <c r="Y613" s="306"/>
      <c r="Z613" s="312"/>
      <c r="AA613" s="312"/>
      <c r="AB613" s="312"/>
      <c r="AC613" s="306"/>
      <c r="AD613" s="306"/>
      <c r="AE613" s="306"/>
      <c r="AF613" s="313"/>
      <c r="AG613" s="306"/>
      <c r="AH613" s="306"/>
      <c r="AI613" s="288"/>
      <c r="AJ613" s="306"/>
      <c r="AK613" s="306"/>
      <c r="AL613" s="288"/>
      <c r="AM613" s="314"/>
      <c r="AN613" s="314"/>
      <c r="AO613" s="314"/>
    </row>
    <row r="614" spans="1:41" ht="86.25" thickBot="1">
      <c r="A614" s="303"/>
      <c r="B614" s="210" t="s">
        <v>6145</v>
      </c>
      <c r="C614" s="383" t="s">
        <v>9801</v>
      </c>
      <c r="D614" s="303"/>
      <c r="E614" s="303"/>
      <c r="F614" s="12" t="s">
        <v>45</v>
      </c>
      <c r="G614" s="237" t="s">
        <v>6148</v>
      </c>
      <c r="H614" s="238" t="s">
        <v>6149</v>
      </c>
      <c r="I614" s="303" t="s">
        <v>7693</v>
      </c>
      <c r="J614" s="306"/>
      <c r="K614" s="306" t="str">
        <f>HYPERLINK("mailto:rishabdani@gmail.com","rishabdani@gmail.com")</f>
        <v>rishabdani@gmail.com</v>
      </c>
      <c r="L614" s="303">
        <v>9929522532</v>
      </c>
      <c r="M614" s="303"/>
      <c r="N614" s="306"/>
      <c r="O614" s="306"/>
      <c r="P614" s="306"/>
      <c r="Q614" s="306"/>
      <c r="R614" s="306" t="s">
        <v>51</v>
      </c>
      <c r="S614" s="306" t="s">
        <v>51</v>
      </c>
      <c r="T614" s="306" t="s">
        <v>51</v>
      </c>
      <c r="U614" s="306"/>
      <c r="V614" s="306"/>
      <c r="W614" s="306"/>
      <c r="X614" s="306"/>
      <c r="Y614" s="306"/>
      <c r="Z614" s="312"/>
      <c r="AA614" s="312"/>
      <c r="AB614" s="312"/>
      <c r="AC614" s="306"/>
      <c r="AD614" s="306"/>
      <c r="AE614" s="306"/>
      <c r="AF614" s="313"/>
      <c r="AG614" s="306"/>
      <c r="AH614" s="306"/>
      <c r="AI614" s="288"/>
      <c r="AJ614" s="306"/>
      <c r="AK614" s="306"/>
      <c r="AL614" s="288"/>
      <c r="AM614" s="314"/>
      <c r="AN614" s="314"/>
      <c r="AO614" s="314"/>
    </row>
    <row r="615" spans="1:41" ht="86.25" thickBot="1">
      <c r="A615" s="303"/>
      <c r="B615" s="210" t="s">
        <v>6145</v>
      </c>
      <c r="C615" s="383" t="s">
        <v>7881</v>
      </c>
      <c r="D615" s="303"/>
      <c r="E615" s="303"/>
      <c r="F615" s="12" t="s">
        <v>45</v>
      </c>
      <c r="G615" s="237" t="s">
        <v>6148</v>
      </c>
      <c r="H615" s="238" t="s">
        <v>6149</v>
      </c>
      <c r="I615" s="303" t="s">
        <v>7693</v>
      </c>
      <c r="J615" s="306"/>
      <c r="K615" s="306"/>
      <c r="L615" s="303">
        <v>9738910220</v>
      </c>
      <c r="M615" s="303"/>
      <c r="N615" s="306"/>
      <c r="O615" s="306"/>
      <c r="P615" s="306"/>
      <c r="Q615" s="306"/>
      <c r="R615" s="306" t="s">
        <v>51</v>
      </c>
      <c r="S615" s="306" t="s">
        <v>51</v>
      </c>
      <c r="T615" s="306" t="s">
        <v>51</v>
      </c>
      <c r="U615" s="306"/>
      <c r="V615" s="306"/>
      <c r="W615" s="306"/>
      <c r="X615" s="306"/>
      <c r="Y615" s="306"/>
      <c r="Z615" s="312"/>
      <c r="AA615" s="312"/>
      <c r="AB615" s="312"/>
      <c r="AC615" s="306"/>
      <c r="AD615" s="306"/>
      <c r="AE615" s="306"/>
      <c r="AF615" s="313"/>
      <c r="AG615" s="306"/>
      <c r="AH615" s="306"/>
      <c r="AI615" s="288"/>
      <c r="AJ615" s="306"/>
      <c r="AK615" s="306"/>
      <c r="AL615" s="288"/>
      <c r="AM615" s="314"/>
      <c r="AN615" s="314"/>
      <c r="AO615" s="314"/>
    </row>
    <row r="616" spans="1:41" ht="86.25" thickBot="1">
      <c r="A616" s="303"/>
      <c r="B616" s="210" t="s">
        <v>6145</v>
      </c>
      <c r="C616" s="383" t="s">
        <v>9802</v>
      </c>
      <c r="D616" s="303"/>
      <c r="E616" s="303"/>
      <c r="F616" s="12" t="s">
        <v>45</v>
      </c>
      <c r="G616" s="237" t="s">
        <v>6148</v>
      </c>
      <c r="H616" s="238" t="s">
        <v>6149</v>
      </c>
      <c r="I616" s="303" t="s">
        <v>7693</v>
      </c>
      <c r="J616" s="306"/>
      <c r="K616" s="306" t="str">
        <f>HYPERLINK("mailto:palsanggurung1996@gmail.com","palsanggurung1996@gmail.com")</f>
        <v>palsanggurung1996@gmail.com</v>
      </c>
      <c r="L616" s="303">
        <v>8792212308</v>
      </c>
      <c r="M616" s="303"/>
      <c r="N616" s="306"/>
      <c r="O616" s="306"/>
      <c r="P616" s="306"/>
      <c r="Q616" s="306"/>
      <c r="R616" s="306" t="s">
        <v>51</v>
      </c>
      <c r="S616" s="306" t="s">
        <v>51</v>
      </c>
      <c r="T616" s="306" t="s">
        <v>51</v>
      </c>
      <c r="U616" s="306">
        <v>70.33</v>
      </c>
      <c r="V616" s="306"/>
      <c r="W616" s="306"/>
      <c r="X616" s="306"/>
      <c r="Y616" s="306"/>
      <c r="Z616" s="312"/>
      <c r="AA616" s="312"/>
      <c r="AB616" s="312"/>
      <c r="AC616" s="306"/>
      <c r="AD616" s="306"/>
      <c r="AE616" s="306"/>
      <c r="AF616" s="313"/>
      <c r="AG616" s="306"/>
      <c r="AH616" s="306"/>
      <c r="AI616" s="288"/>
      <c r="AJ616" s="306"/>
      <c r="AK616" s="306"/>
      <c r="AL616" s="288"/>
      <c r="AM616" s="314"/>
      <c r="AN616" s="314"/>
      <c r="AO616" s="314"/>
    </row>
    <row r="617" spans="1:41" ht="86.25" thickBot="1">
      <c r="A617" s="303"/>
      <c r="B617" s="210" t="s">
        <v>6145</v>
      </c>
      <c r="C617" s="383" t="s">
        <v>9803</v>
      </c>
      <c r="D617" s="303"/>
      <c r="E617" s="303"/>
      <c r="F617" s="12" t="s">
        <v>45</v>
      </c>
      <c r="G617" s="237" t="s">
        <v>6148</v>
      </c>
      <c r="H617" s="238" t="s">
        <v>6149</v>
      </c>
      <c r="I617" s="303" t="s">
        <v>7693</v>
      </c>
      <c r="J617" s="306"/>
      <c r="K617" s="306" t="str">
        <f>HYPERLINK("mailto:gangavarapuamarreddy@gmail.com","gangavarapuamarreddy@gmail.com")</f>
        <v>gangavarapuamarreddy@gmail.com</v>
      </c>
      <c r="L617" s="303">
        <v>9505504803</v>
      </c>
      <c r="M617" s="303"/>
      <c r="N617" s="306"/>
      <c r="O617" s="306"/>
      <c r="P617" s="306"/>
      <c r="Q617" s="306"/>
      <c r="R617" s="306" t="s">
        <v>51</v>
      </c>
      <c r="S617" s="306" t="s">
        <v>51</v>
      </c>
      <c r="T617" s="306" t="s">
        <v>51</v>
      </c>
      <c r="U617" s="306"/>
      <c r="V617" s="306"/>
      <c r="W617" s="306"/>
      <c r="X617" s="306"/>
      <c r="Y617" s="306"/>
      <c r="Z617" s="312"/>
      <c r="AA617" s="312"/>
      <c r="AB617" s="312"/>
      <c r="AC617" s="306"/>
      <c r="AD617" s="306"/>
      <c r="AE617" s="306"/>
      <c r="AF617" s="313"/>
      <c r="AG617" s="306"/>
      <c r="AH617" s="306"/>
      <c r="AI617" s="288"/>
      <c r="AJ617" s="306"/>
      <c r="AK617" s="306"/>
      <c r="AL617" s="288"/>
      <c r="AM617" s="314"/>
      <c r="AN617" s="314"/>
      <c r="AO617" s="314"/>
    </row>
    <row r="618" spans="1:41" ht="86.25" thickBot="1">
      <c r="A618" s="303"/>
      <c r="B618" s="210" t="s">
        <v>6145</v>
      </c>
      <c r="C618" s="383" t="s">
        <v>9804</v>
      </c>
      <c r="D618" s="303"/>
      <c r="E618" s="303"/>
      <c r="F618" s="12" t="s">
        <v>45</v>
      </c>
      <c r="G618" s="237" t="s">
        <v>6148</v>
      </c>
      <c r="H618" s="238" t="s">
        <v>6149</v>
      </c>
      <c r="I618" s="303" t="s">
        <v>7693</v>
      </c>
      <c r="J618" s="306"/>
      <c r="K618" s="306" t="str">
        <f>HYPERLINK("mailto:dhanushbabu44@gmail.com","dhanushbabu44@gmail.com")</f>
        <v>dhanushbabu44@gmail.com</v>
      </c>
      <c r="L618" s="303">
        <v>9805922277</v>
      </c>
      <c r="M618" s="303"/>
      <c r="N618" s="306"/>
      <c r="O618" s="306"/>
      <c r="P618" s="306"/>
      <c r="Q618" s="306"/>
      <c r="R618" s="306" t="s">
        <v>51</v>
      </c>
      <c r="S618" s="306" t="s">
        <v>51</v>
      </c>
      <c r="T618" s="306" t="s">
        <v>51</v>
      </c>
      <c r="U618" s="306"/>
      <c r="V618" s="306"/>
      <c r="W618" s="306"/>
      <c r="X618" s="306"/>
      <c r="Y618" s="306"/>
      <c r="Z618" s="312"/>
      <c r="AA618" s="312"/>
      <c r="AB618" s="312"/>
      <c r="AC618" s="306"/>
      <c r="AD618" s="306"/>
      <c r="AE618" s="306"/>
      <c r="AF618" s="313"/>
      <c r="AG618" s="306"/>
      <c r="AH618" s="306"/>
      <c r="AI618" s="288"/>
      <c r="AJ618" s="306"/>
      <c r="AK618" s="306"/>
      <c r="AL618" s="288"/>
      <c r="AM618" s="314"/>
      <c r="AN618" s="314"/>
      <c r="AO618" s="314"/>
    </row>
    <row r="619" spans="1:41" ht="86.25" thickBot="1">
      <c r="A619" s="303"/>
      <c r="B619" s="210" t="s">
        <v>6145</v>
      </c>
      <c r="C619" s="383" t="s">
        <v>9805</v>
      </c>
      <c r="D619" s="303"/>
      <c r="E619" s="303"/>
      <c r="F619" s="12" t="s">
        <v>45</v>
      </c>
      <c r="G619" s="237" t="s">
        <v>6148</v>
      </c>
      <c r="H619" s="238" t="s">
        <v>6149</v>
      </c>
      <c r="I619" s="303" t="s">
        <v>7693</v>
      </c>
      <c r="J619" s="306"/>
      <c r="K619" s="306" t="str">
        <f>HYPERLINK("mailto:skycool729@gmail.com","skycool729@gmail.com")</f>
        <v>skycool729@gmail.com</v>
      </c>
      <c r="L619" s="303">
        <v>9620366949</v>
      </c>
      <c r="M619" s="303">
        <v>50</v>
      </c>
      <c r="N619" s="306"/>
      <c r="O619" s="306">
        <v>67</v>
      </c>
      <c r="P619" s="306"/>
      <c r="Q619" s="306"/>
      <c r="R619" s="306" t="s">
        <v>51</v>
      </c>
      <c r="S619" s="306" t="s">
        <v>51</v>
      </c>
      <c r="T619" s="306" t="s">
        <v>51</v>
      </c>
      <c r="U619" s="306">
        <v>60.67</v>
      </c>
      <c r="V619" s="306"/>
      <c r="W619" s="306"/>
      <c r="X619" s="306"/>
      <c r="Y619" s="306"/>
      <c r="Z619" s="312"/>
      <c r="AA619" s="312"/>
      <c r="AB619" s="312"/>
      <c r="AC619" s="306"/>
      <c r="AD619" s="306"/>
      <c r="AE619" s="306"/>
      <c r="AF619" s="313"/>
      <c r="AG619" s="306"/>
      <c r="AH619" s="306"/>
      <c r="AI619" s="288"/>
      <c r="AJ619" s="306"/>
      <c r="AK619" s="306"/>
      <c r="AL619" s="288"/>
      <c r="AM619" s="314"/>
      <c r="AN619" s="314"/>
      <c r="AO619" s="314"/>
    </row>
    <row r="620" spans="1:41" ht="100.5" thickBot="1">
      <c r="A620" s="303"/>
      <c r="B620" s="210" t="s">
        <v>6145</v>
      </c>
      <c r="C620" s="383" t="s">
        <v>9806</v>
      </c>
      <c r="D620" s="303"/>
      <c r="E620" s="303"/>
      <c r="F620" s="12" t="s">
        <v>1633</v>
      </c>
      <c r="G620" s="237" t="s">
        <v>7251</v>
      </c>
      <c r="H620" s="238" t="s">
        <v>7252</v>
      </c>
      <c r="I620" s="303" t="s">
        <v>7693</v>
      </c>
      <c r="J620" s="306"/>
      <c r="K620" s="306" t="str">
        <f>HYPERLINK("mailto:syedfaisal1996@gmail.com","syedfaisal1996@gmail.com")</f>
        <v>syedfaisal1996@gmail.com</v>
      </c>
      <c r="L620" s="303">
        <v>9686607860</v>
      </c>
      <c r="M620" s="303"/>
      <c r="N620" s="306"/>
      <c r="O620" s="306"/>
      <c r="P620" s="306"/>
      <c r="Q620" s="306"/>
      <c r="R620" s="306" t="s">
        <v>51</v>
      </c>
      <c r="S620" s="306" t="s">
        <v>51</v>
      </c>
      <c r="T620" s="306" t="s">
        <v>51</v>
      </c>
      <c r="U620" s="306">
        <v>30</v>
      </c>
      <c r="V620" s="306"/>
      <c r="W620" s="306"/>
      <c r="X620" s="306"/>
      <c r="Y620" s="306"/>
      <c r="Z620" s="312"/>
      <c r="AA620" s="312"/>
      <c r="AB620" s="312"/>
      <c r="AC620" s="306"/>
      <c r="AD620" s="306"/>
      <c r="AE620" s="306"/>
      <c r="AF620" s="313"/>
      <c r="AG620" s="306"/>
      <c r="AH620" s="306"/>
      <c r="AI620" s="288"/>
      <c r="AJ620" s="306"/>
      <c r="AK620" s="306"/>
      <c r="AL620" s="288"/>
      <c r="AM620" s="314"/>
      <c r="AN620" s="314"/>
      <c r="AO620" s="314"/>
    </row>
    <row r="621" spans="1:41" ht="100.5" thickBot="1">
      <c r="A621" s="303"/>
      <c r="B621" s="210" t="s">
        <v>6145</v>
      </c>
      <c r="C621" s="383" t="s">
        <v>9807</v>
      </c>
      <c r="D621" s="303"/>
      <c r="E621" s="303"/>
      <c r="F621" s="12" t="s">
        <v>1633</v>
      </c>
      <c r="G621" s="237" t="s">
        <v>7251</v>
      </c>
      <c r="H621" s="238" t="s">
        <v>7252</v>
      </c>
      <c r="I621" s="303" t="s">
        <v>7693</v>
      </c>
      <c r="J621" s="306"/>
      <c r="K621" s="306"/>
      <c r="L621" s="303"/>
      <c r="M621" s="303"/>
      <c r="N621" s="306"/>
      <c r="O621" s="306"/>
      <c r="P621" s="306"/>
      <c r="Q621" s="306"/>
      <c r="R621" s="306" t="s">
        <v>51</v>
      </c>
      <c r="S621" s="306" t="s">
        <v>51</v>
      </c>
      <c r="T621" s="306" t="s">
        <v>51</v>
      </c>
      <c r="U621" s="306"/>
      <c r="V621" s="306"/>
      <c r="W621" s="306"/>
      <c r="X621" s="306"/>
      <c r="Y621" s="306"/>
      <c r="Z621" s="312"/>
      <c r="AA621" s="312"/>
      <c r="AB621" s="312"/>
      <c r="AC621" s="306"/>
      <c r="AD621" s="306"/>
      <c r="AE621" s="306"/>
      <c r="AF621" s="313"/>
      <c r="AG621" s="306"/>
      <c r="AH621" s="306"/>
      <c r="AI621" s="288"/>
      <c r="AJ621" s="306"/>
      <c r="AK621" s="306"/>
      <c r="AL621" s="288"/>
      <c r="AM621" s="314"/>
      <c r="AN621" s="314"/>
      <c r="AO621" s="314"/>
    </row>
    <row r="622" spans="1:41" ht="100.5" thickBot="1">
      <c r="A622" s="303"/>
      <c r="B622" s="210" t="s">
        <v>6145</v>
      </c>
      <c r="C622" s="383" t="s">
        <v>9808</v>
      </c>
      <c r="D622" s="303"/>
      <c r="E622" s="303"/>
      <c r="F622" s="12" t="s">
        <v>1633</v>
      </c>
      <c r="G622" s="237" t="s">
        <v>7251</v>
      </c>
      <c r="H622" s="238" t="s">
        <v>7252</v>
      </c>
      <c r="I622" s="303" t="s">
        <v>7693</v>
      </c>
      <c r="J622" s="306"/>
      <c r="K622" s="306" t="str">
        <f>HYPERLINK("mailto:rahul88677@gmail.com","rahul88677@gmail.com")</f>
        <v>rahul88677@gmail.com</v>
      </c>
      <c r="L622" s="303">
        <v>8867732791</v>
      </c>
      <c r="M622" s="303"/>
      <c r="N622" s="306"/>
      <c r="O622" s="306"/>
      <c r="P622" s="306"/>
      <c r="Q622" s="306"/>
      <c r="R622" s="306" t="s">
        <v>51</v>
      </c>
      <c r="S622" s="306" t="s">
        <v>51</v>
      </c>
      <c r="T622" s="306" t="s">
        <v>51</v>
      </c>
      <c r="U622" s="306"/>
      <c r="V622" s="306"/>
      <c r="W622" s="306"/>
      <c r="X622" s="306"/>
      <c r="Y622" s="306"/>
      <c r="Z622" s="312"/>
      <c r="AA622" s="312"/>
      <c r="AB622" s="312"/>
      <c r="AC622" s="306"/>
      <c r="AD622" s="306"/>
      <c r="AE622" s="306"/>
      <c r="AF622" s="313"/>
      <c r="AG622" s="306"/>
      <c r="AH622" s="306"/>
      <c r="AI622" s="288"/>
      <c r="AJ622" s="306"/>
      <c r="AK622" s="306"/>
      <c r="AL622" s="288"/>
      <c r="AM622" s="314"/>
      <c r="AN622" s="314"/>
      <c r="AO622" s="314"/>
    </row>
    <row r="623" spans="1:41" ht="100.5" thickBot="1">
      <c r="A623" s="303"/>
      <c r="B623" s="210" t="s">
        <v>6145</v>
      </c>
      <c r="C623" s="383" t="s">
        <v>9809</v>
      </c>
      <c r="D623" s="303"/>
      <c r="E623" s="303"/>
      <c r="F623" s="12" t="s">
        <v>1633</v>
      </c>
      <c r="G623" s="237" t="s">
        <v>7251</v>
      </c>
      <c r="H623" s="238" t="s">
        <v>7252</v>
      </c>
      <c r="I623" s="303" t="s">
        <v>7693</v>
      </c>
      <c r="J623" s="306"/>
      <c r="K623" s="306" t="str">
        <f>HYPERLINK("mailto:PRAVESHSOLANKI@ROCKETMAIL.COM","PRAVESHSOLANKI@ROCKETMAIL.COM")</f>
        <v>PRAVESHSOLANKI@ROCKETMAIL.COM</v>
      </c>
      <c r="L623" s="303">
        <v>9036270732</v>
      </c>
      <c r="M623" s="303">
        <v>68</v>
      </c>
      <c r="N623" s="306"/>
      <c r="O623" s="306">
        <v>64</v>
      </c>
      <c r="P623" s="306"/>
      <c r="Q623" s="306"/>
      <c r="R623" s="306" t="s">
        <v>51</v>
      </c>
      <c r="S623" s="306" t="s">
        <v>51</v>
      </c>
      <c r="T623" s="306" t="s">
        <v>51</v>
      </c>
      <c r="U623" s="306">
        <v>19</v>
      </c>
      <c r="V623" s="306"/>
      <c r="W623" s="306"/>
      <c r="X623" s="306"/>
      <c r="Y623" s="306"/>
      <c r="Z623" s="312"/>
      <c r="AA623" s="312"/>
      <c r="AB623" s="312"/>
      <c r="AC623" s="306"/>
      <c r="AD623" s="306"/>
      <c r="AE623" s="306"/>
      <c r="AF623" s="313"/>
      <c r="AG623" s="306"/>
      <c r="AH623" s="306"/>
      <c r="AI623" s="288"/>
      <c r="AJ623" s="306"/>
      <c r="AK623" s="306"/>
      <c r="AL623" s="288"/>
      <c r="AM623" s="314"/>
      <c r="AN623" s="314"/>
      <c r="AO623" s="314"/>
    </row>
    <row r="624" spans="1:41" ht="100.5" thickBot="1">
      <c r="A624" s="303"/>
      <c r="B624" s="210" t="s">
        <v>6145</v>
      </c>
      <c r="C624" s="383" t="s">
        <v>9810</v>
      </c>
      <c r="D624" s="303"/>
      <c r="E624" s="303"/>
      <c r="F624" s="12" t="s">
        <v>1633</v>
      </c>
      <c r="G624" s="237" t="s">
        <v>7251</v>
      </c>
      <c r="H624" s="238" t="s">
        <v>7252</v>
      </c>
      <c r="I624" s="303" t="s">
        <v>7693</v>
      </c>
      <c r="J624" s="306"/>
      <c r="K624" s="306" t="str">
        <f>HYPERLINK("mailto:deepuforever1301@gmail.com","deepuforever1301@gmail.com")</f>
        <v>deepuforever1301@gmail.com</v>
      </c>
      <c r="L624" s="303">
        <v>8904920295</v>
      </c>
      <c r="M624" s="303"/>
      <c r="N624" s="306"/>
      <c r="O624" s="306"/>
      <c r="P624" s="306"/>
      <c r="Q624" s="306"/>
      <c r="R624" s="306" t="s">
        <v>51</v>
      </c>
      <c r="S624" s="306" t="s">
        <v>51</v>
      </c>
      <c r="T624" s="306" t="s">
        <v>51</v>
      </c>
      <c r="U624" s="306">
        <v>5</v>
      </c>
      <c r="V624" s="306"/>
      <c r="W624" s="306"/>
      <c r="X624" s="306"/>
      <c r="Y624" s="306"/>
      <c r="Z624" s="312"/>
      <c r="AA624" s="312"/>
      <c r="AB624" s="312"/>
      <c r="AC624" s="306"/>
      <c r="AD624" s="306"/>
      <c r="AE624" s="306"/>
      <c r="AF624" s="313"/>
      <c r="AG624" s="306"/>
      <c r="AH624" s="306"/>
      <c r="AI624" s="288"/>
      <c r="AJ624" s="306"/>
      <c r="AK624" s="306"/>
      <c r="AL624" s="288"/>
      <c r="AM624" s="314"/>
      <c r="AN624" s="314"/>
      <c r="AO624" s="314"/>
    </row>
    <row r="625" spans="1:41" ht="100.5" thickBot="1">
      <c r="A625" s="303"/>
      <c r="B625" s="210" t="s">
        <v>6145</v>
      </c>
      <c r="C625" s="383" t="s">
        <v>9811</v>
      </c>
      <c r="D625" s="303"/>
      <c r="E625" s="303"/>
      <c r="F625" s="12" t="s">
        <v>1633</v>
      </c>
      <c r="G625" s="237" t="s">
        <v>7251</v>
      </c>
      <c r="H625" s="238" t="s">
        <v>7252</v>
      </c>
      <c r="I625" s="303" t="s">
        <v>7693</v>
      </c>
      <c r="J625" s="306"/>
      <c r="K625" s="306" t="str">
        <f>HYPERLINK("mailto:DCHHABRAL50@GMAIL.COM","DCHHABRAL50@GMAIL.COM")</f>
        <v>DCHHABRAL50@GMAIL.COM</v>
      </c>
      <c r="L625" s="303">
        <v>9632390098</v>
      </c>
      <c r="M625" s="303">
        <v>42</v>
      </c>
      <c r="N625" s="306"/>
      <c r="O625" s="306">
        <v>76</v>
      </c>
      <c r="P625" s="306"/>
      <c r="Q625" s="306"/>
      <c r="R625" s="306" t="s">
        <v>51</v>
      </c>
      <c r="S625" s="306" t="s">
        <v>51</v>
      </c>
      <c r="T625" s="306" t="s">
        <v>51</v>
      </c>
      <c r="U625" s="306">
        <v>5</v>
      </c>
      <c r="V625" s="306"/>
      <c r="W625" s="306"/>
      <c r="X625" s="306"/>
      <c r="Y625" s="306"/>
      <c r="Z625" s="312"/>
      <c r="AA625" s="312"/>
      <c r="AB625" s="312"/>
      <c r="AC625" s="306"/>
      <c r="AD625" s="306"/>
      <c r="AE625" s="306"/>
      <c r="AF625" s="313"/>
      <c r="AG625" s="306"/>
      <c r="AH625" s="306"/>
      <c r="AI625" s="288"/>
      <c r="AJ625" s="306"/>
      <c r="AK625" s="306"/>
      <c r="AL625" s="288"/>
      <c r="AM625" s="314"/>
      <c r="AN625" s="314"/>
      <c r="AO625" s="314"/>
    </row>
    <row r="626" spans="1:41" ht="86.25" thickBot="1">
      <c r="A626" s="303"/>
      <c r="B626" s="210" t="s">
        <v>6145</v>
      </c>
      <c r="C626" s="383" t="s">
        <v>9812</v>
      </c>
      <c r="D626" s="303"/>
      <c r="E626" s="303"/>
      <c r="F626" s="12" t="s">
        <v>1633</v>
      </c>
      <c r="G626" s="237" t="s">
        <v>6465</v>
      </c>
      <c r="H626" s="238" t="s">
        <v>6466</v>
      </c>
      <c r="I626" s="303" t="s">
        <v>7693</v>
      </c>
      <c r="J626" s="306"/>
      <c r="K626" s="306" t="str">
        <f>HYPERLINK("mailto:yamini.queen@gmail.com","yamini.queen@gmail.com")</f>
        <v>yamini.queen@gmail.com</v>
      </c>
      <c r="L626" s="303">
        <v>9845062244</v>
      </c>
      <c r="M626" s="303"/>
      <c r="N626" s="306"/>
      <c r="O626" s="306"/>
      <c r="P626" s="306"/>
      <c r="Q626" s="306"/>
      <c r="R626" s="306" t="s">
        <v>51</v>
      </c>
      <c r="S626" s="306" t="s">
        <v>51</v>
      </c>
      <c r="T626" s="306" t="s">
        <v>51</v>
      </c>
      <c r="U626" s="306">
        <v>52.33</v>
      </c>
      <c r="V626" s="306">
        <v>47.17</v>
      </c>
      <c r="W626" s="306"/>
      <c r="X626" s="306"/>
      <c r="Y626" s="306"/>
      <c r="Z626" s="312"/>
      <c r="AA626" s="312"/>
      <c r="AB626" s="312"/>
      <c r="AC626" s="306"/>
      <c r="AD626" s="306"/>
      <c r="AE626" s="306"/>
      <c r="AF626" s="313"/>
      <c r="AG626" s="306"/>
      <c r="AH626" s="306"/>
      <c r="AI626" s="288"/>
      <c r="AJ626" s="306"/>
      <c r="AK626" s="306"/>
      <c r="AL626" s="288"/>
      <c r="AM626" s="314" t="s">
        <v>1410</v>
      </c>
      <c r="AN626" s="314"/>
      <c r="AO626" s="314"/>
    </row>
    <row r="627" spans="1:41" ht="86.25" thickBot="1">
      <c r="A627" s="303"/>
      <c r="B627" s="210" t="s">
        <v>6145</v>
      </c>
      <c r="C627" s="383" t="s">
        <v>9813</v>
      </c>
      <c r="D627" s="303"/>
      <c r="E627" s="303"/>
      <c r="F627" s="12" t="s">
        <v>1633</v>
      </c>
      <c r="G627" s="237" t="s">
        <v>6465</v>
      </c>
      <c r="H627" s="238" t="s">
        <v>6466</v>
      </c>
      <c r="I627" s="303" t="s">
        <v>7693</v>
      </c>
      <c r="J627" s="306"/>
      <c r="K627" s="306" t="str">
        <f>HYPERLINK("mailto:sirishakj@gmail.cm","sirishakj@gmail.cm")</f>
        <v>sirishakj@gmail.cm</v>
      </c>
      <c r="L627" s="303">
        <v>7204683878</v>
      </c>
      <c r="M627" s="303"/>
      <c r="N627" s="306"/>
      <c r="O627" s="306"/>
      <c r="P627" s="306"/>
      <c r="Q627" s="306"/>
      <c r="R627" s="306" t="s">
        <v>51</v>
      </c>
      <c r="S627" s="306" t="s">
        <v>51</v>
      </c>
      <c r="T627" s="306" t="s">
        <v>51</v>
      </c>
      <c r="U627" s="306">
        <v>79.83</v>
      </c>
      <c r="V627" s="306">
        <v>77.17</v>
      </c>
      <c r="W627" s="306"/>
      <c r="X627" s="306"/>
      <c r="Y627" s="306"/>
      <c r="Z627" s="312"/>
      <c r="AA627" s="312"/>
      <c r="AB627" s="312"/>
      <c r="AC627" s="306"/>
      <c r="AD627" s="306"/>
      <c r="AE627" s="306"/>
      <c r="AF627" s="313"/>
      <c r="AG627" s="306"/>
      <c r="AH627" s="306"/>
      <c r="AI627" s="288"/>
      <c r="AJ627" s="306"/>
      <c r="AK627" s="306"/>
      <c r="AL627" s="288"/>
      <c r="AM627" s="314" t="s">
        <v>1410</v>
      </c>
      <c r="AN627" s="314"/>
      <c r="AO627" s="314"/>
    </row>
    <row r="628" spans="1:41" ht="86.25" thickBot="1">
      <c r="A628" s="303"/>
      <c r="B628" s="210" t="s">
        <v>6145</v>
      </c>
      <c r="C628" s="383" t="s">
        <v>9814</v>
      </c>
      <c r="D628" s="303"/>
      <c r="E628" s="303"/>
      <c r="F628" s="12" t="s">
        <v>1633</v>
      </c>
      <c r="G628" s="237" t="s">
        <v>6465</v>
      </c>
      <c r="H628" s="238" t="s">
        <v>6466</v>
      </c>
      <c r="I628" s="303" t="s">
        <v>7693</v>
      </c>
      <c r="J628" s="306"/>
      <c r="K628" s="306" t="str">
        <f>HYPERLINK("mailto:nshubhdeep@gmail.com","nshubhdeep@gmail.com")</f>
        <v>nshubhdeep@gmail.com</v>
      </c>
      <c r="L628" s="303">
        <v>9663262896</v>
      </c>
      <c r="M628" s="303" t="s">
        <v>9815</v>
      </c>
      <c r="N628" s="306"/>
      <c r="O628" s="306">
        <v>54</v>
      </c>
      <c r="P628" s="306"/>
      <c r="Q628" s="306"/>
      <c r="R628" s="306" t="s">
        <v>51</v>
      </c>
      <c r="S628" s="306" t="s">
        <v>51</v>
      </c>
      <c r="T628" s="306" t="s">
        <v>51</v>
      </c>
      <c r="U628" s="306">
        <v>85.17</v>
      </c>
      <c r="V628" s="306">
        <v>77</v>
      </c>
      <c r="W628" s="306"/>
      <c r="X628" s="306"/>
      <c r="Y628" s="306"/>
      <c r="Z628" s="312"/>
      <c r="AA628" s="312"/>
      <c r="AB628" s="312"/>
      <c r="AC628" s="306" t="s">
        <v>717</v>
      </c>
      <c r="AD628" s="306"/>
      <c r="AE628" s="306"/>
      <c r="AF628" s="313"/>
      <c r="AG628" s="306"/>
      <c r="AH628" s="306"/>
      <c r="AI628" s="288"/>
      <c r="AJ628" s="306"/>
      <c r="AK628" s="306"/>
      <c r="AL628" s="288"/>
      <c r="AM628" s="314" t="s">
        <v>1410</v>
      </c>
      <c r="AN628" s="314"/>
      <c r="AO628" s="314"/>
    </row>
    <row r="629" spans="1:41" ht="86.25" thickBot="1">
      <c r="A629" s="303"/>
      <c r="B629" s="210" t="s">
        <v>6145</v>
      </c>
      <c r="C629" s="383" t="s">
        <v>9816</v>
      </c>
      <c r="D629" s="303"/>
      <c r="E629" s="303"/>
      <c r="F629" s="12" t="s">
        <v>1633</v>
      </c>
      <c r="G629" s="237" t="s">
        <v>6465</v>
      </c>
      <c r="H629" s="238" t="s">
        <v>6466</v>
      </c>
      <c r="I629" s="303" t="s">
        <v>7693</v>
      </c>
      <c r="J629" s="306"/>
      <c r="K629" s="306" t="str">
        <f>HYPERLINK("mailto:anupriya.ravi@gmail.com","anupriya.ravi@gmail.com")</f>
        <v>anupriya.ravi@gmail.com</v>
      </c>
      <c r="L629" s="303">
        <v>9845526765</v>
      </c>
      <c r="M629" s="303"/>
      <c r="N629" s="306"/>
      <c r="O629" s="306"/>
      <c r="P629" s="306"/>
      <c r="Q629" s="306"/>
      <c r="R629" s="306" t="s">
        <v>51</v>
      </c>
      <c r="S629" s="306" t="s">
        <v>51</v>
      </c>
      <c r="T629" s="306" t="s">
        <v>51</v>
      </c>
      <c r="U629" s="306">
        <v>8</v>
      </c>
      <c r="V629" s="306"/>
      <c r="W629" s="306"/>
      <c r="X629" s="306"/>
      <c r="Y629" s="306"/>
      <c r="Z629" s="312"/>
      <c r="AA629" s="312"/>
      <c r="AB629" s="312"/>
      <c r="AC629" s="306" t="s">
        <v>717</v>
      </c>
      <c r="AD629" s="306"/>
      <c r="AE629" s="306"/>
      <c r="AF629" s="313"/>
      <c r="AG629" s="306"/>
      <c r="AH629" s="306"/>
      <c r="AI629" s="288"/>
      <c r="AJ629" s="306"/>
      <c r="AK629" s="306"/>
      <c r="AL629" s="288"/>
      <c r="AM629" s="314" t="s">
        <v>1410</v>
      </c>
      <c r="AN629" s="314"/>
      <c r="AO629" s="314"/>
    </row>
    <row r="630" spans="1:41" ht="86.25" thickBot="1">
      <c r="A630" s="303"/>
      <c r="B630" s="210" t="s">
        <v>6145</v>
      </c>
      <c r="C630" s="383" t="s">
        <v>9817</v>
      </c>
      <c r="D630" s="303"/>
      <c r="E630" s="303"/>
      <c r="F630" s="12" t="s">
        <v>1633</v>
      </c>
      <c r="G630" s="237" t="s">
        <v>6465</v>
      </c>
      <c r="H630" s="238" t="s">
        <v>6466</v>
      </c>
      <c r="I630" s="303" t="s">
        <v>7693</v>
      </c>
      <c r="J630" s="306"/>
      <c r="K630" s="306" t="str">
        <f>HYPERLINK("mailto:nikhiljayyn@gmail.com","nikhiljayyn@gmail.com")</f>
        <v>nikhiljayyn@gmail.com</v>
      </c>
      <c r="L630" s="303">
        <v>9986372464</v>
      </c>
      <c r="M630" s="303"/>
      <c r="N630" s="306"/>
      <c r="O630" s="306"/>
      <c r="P630" s="306"/>
      <c r="Q630" s="306"/>
      <c r="R630" s="306" t="s">
        <v>51</v>
      </c>
      <c r="S630" s="306" t="s">
        <v>51</v>
      </c>
      <c r="T630" s="306" t="s">
        <v>51</v>
      </c>
      <c r="U630" s="306">
        <v>38.33</v>
      </c>
      <c r="V630" s="306">
        <v>53</v>
      </c>
      <c r="W630" s="306"/>
      <c r="X630" s="306"/>
      <c r="Y630" s="306"/>
      <c r="Z630" s="312"/>
      <c r="AA630" s="312"/>
      <c r="AB630" s="312"/>
      <c r="AC630" s="306" t="s">
        <v>717</v>
      </c>
      <c r="AD630" s="306"/>
      <c r="AE630" s="306"/>
      <c r="AF630" s="313"/>
      <c r="AG630" s="306"/>
      <c r="AH630" s="306"/>
      <c r="AI630" s="288"/>
      <c r="AJ630" s="306"/>
      <c r="AK630" s="306"/>
      <c r="AL630" s="288"/>
      <c r="AM630" s="314" t="s">
        <v>1410</v>
      </c>
      <c r="AN630" s="314"/>
      <c r="AO630" s="314"/>
    </row>
    <row r="631" spans="1:41" ht="86.25" thickBot="1">
      <c r="A631" s="303"/>
      <c r="B631" s="210" t="s">
        <v>6145</v>
      </c>
      <c r="C631" s="383" t="s">
        <v>9818</v>
      </c>
      <c r="D631" s="303"/>
      <c r="E631" s="303"/>
      <c r="F631" s="12" t="s">
        <v>1633</v>
      </c>
      <c r="G631" s="237" t="s">
        <v>6465</v>
      </c>
      <c r="H631" s="238" t="s">
        <v>6466</v>
      </c>
      <c r="I631" s="303" t="s">
        <v>7693</v>
      </c>
      <c r="J631" s="306"/>
      <c r="K631" s="306" t="str">
        <f>HYPERLINK("mailto:tzainshaikh@gmail.com","tzainshaikh@gmail.com")</f>
        <v>tzainshaikh@gmail.com</v>
      </c>
      <c r="L631" s="303">
        <v>9591333803</v>
      </c>
      <c r="M631" s="303"/>
      <c r="N631" s="306"/>
      <c r="O631" s="306"/>
      <c r="P631" s="306"/>
      <c r="Q631" s="306"/>
      <c r="R631" s="306" t="s">
        <v>51</v>
      </c>
      <c r="S631" s="306" t="s">
        <v>51</v>
      </c>
      <c r="T631" s="306" t="s">
        <v>51</v>
      </c>
      <c r="U631" s="306"/>
      <c r="V631" s="306"/>
      <c r="W631" s="306"/>
      <c r="X631" s="306"/>
      <c r="Y631" s="306"/>
      <c r="Z631" s="312"/>
      <c r="AA631" s="312"/>
      <c r="AB631" s="312"/>
      <c r="AC631" s="306"/>
      <c r="AD631" s="306"/>
      <c r="AE631" s="306"/>
      <c r="AF631" s="313"/>
      <c r="AG631" s="306"/>
      <c r="AH631" s="306"/>
      <c r="AI631" s="288"/>
      <c r="AJ631" s="306"/>
      <c r="AK631" s="306"/>
      <c r="AL631" s="288"/>
      <c r="AM631" s="314" t="s">
        <v>1410</v>
      </c>
      <c r="AN631" s="314"/>
      <c r="AO631" s="314"/>
    </row>
    <row r="632" spans="1:41" ht="86.25" thickBot="1">
      <c r="A632" s="303"/>
      <c r="B632" s="210" t="s">
        <v>6145</v>
      </c>
      <c r="C632" s="383" t="s">
        <v>9819</v>
      </c>
      <c r="D632" s="303"/>
      <c r="E632" s="303"/>
      <c r="F632" s="12" t="s">
        <v>1633</v>
      </c>
      <c r="G632" s="237" t="s">
        <v>6465</v>
      </c>
      <c r="H632" s="238" t="s">
        <v>6466</v>
      </c>
      <c r="I632" s="303" t="s">
        <v>7693</v>
      </c>
      <c r="J632" s="306"/>
      <c r="K632" s="306" t="str">
        <f>HYPERLINK("mailto:ajazmohammed510@gmail.com","ajazmohammed510@gmail.com")</f>
        <v>ajazmohammed510@gmail.com</v>
      </c>
      <c r="L632" s="303">
        <v>9744077661</v>
      </c>
      <c r="M632" s="303"/>
      <c r="N632" s="306"/>
      <c r="O632" s="306"/>
      <c r="P632" s="306"/>
      <c r="Q632" s="306"/>
      <c r="R632" s="306" t="s">
        <v>51</v>
      </c>
      <c r="S632" s="306" t="s">
        <v>51</v>
      </c>
      <c r="T632" s="306" t="s">
        <v>51</v>
      </c>
      <c r="U632" s="306"/>
      <c r="V632" s="306"/>
      <c r="W632" s="306"/>
      <c r="X632" s="306"/>
      <c r="Y632" s="306"/>
      <c r="Z632" s="312"/>
      <c r="AA632" s="312"/>
      <c r="AB632" s="312"/>
      <c r="AC632" s="306"/>
      <c r="AD632" s="306"/>
      <c r="AE632" s="306"/>
      <c r="AF632" s="313"/>
      <c r="AG632" s="306"/>
      <c r="AH632" s="306"/>
      <c r="AI632" s="288"/>
      <c r="AJ632" s="306"/>
      <c r="AK632" s="306"/>
      <c r="AL632" s="288"/>
      <c r="AM632" s="314" t="s">
        <v>1410</v>
      </c>
      <c r="AN632" s="314"/>
      <c r="AO632" s="314"/>
    </row>
    <row r="633" spans="1:41" ht="86.25" thickBot="1">
      <c r="A633" s="303"/>
      <c r="B633" s="210" t="s">
        <v>6145</v>
      </c>
      <c r="C633" s="383" t="s">
        <v>9820</v>
      </c>
      <c r="D633" s="303"/>
      <c r="E633" s="303"/>
      <c r="F633" s="12" t="s">
        <v>1633</v>
      </c>
      <c r="G633" s="237" t="s">
        <v>6465</v>
      </c>
      <c r="H633" s="238" t="s">
        <v>6466</v>
      </c>
      <c r="I633" s="303" t="s">
        <v>7693</v>
      </c>
      <c r="J633" s="306"/>
      <c r="K633" s="306" t="str">
        <f>HYPERLINK("mailto:MAZINKMOHAMMED@GMAIL.COM","MAZINKMOHAMMED@GMAIL.COM")</f>
        <v>MAZINKMOHAMMED@GMAIL.COM</v>
      </c>
      <c r="L633" s="303">
        <v>9048844617</v>
      </c>
      <c r="M633" s="303">
        <v>60</v>
      </c>
      <c r="N633" s="306"/>
      <c r="O633" s="306">
        <v>60</v>
      </c>
      <c r="P633" s="306" t="s">
        <v>6151</v>
      </c>
      <c r="Q633" s="306"/>
      <c r="R633" s="306" t="s">
        <v>51</v>
      </c>
      <c r="S633" s="306" t="s">
        <v>51</v>
      </c>
      <c r="T633" s="306" t="s">
        <v>51</v>
      </c>
      <c r="U633" s="306">
        <v>49.5</v>
      </c>
      <c r="V633" s="306">
        <v>49.83</v>
      </c>
      <c r="W633" s="306"/>
      <c r="X633" s="306"/>
      <c r="Y633" s="306"/>
      <c r="Z633" s="312"/>
      <c r="AA633" s="312"/>
      <c r="AB633" s="312"/>
      <c r="AC633" s="306" t="s">
        <v>52</v>
      </c>
      <c r="AD633" s="306"/>
      <c r="AE633" s="306"/>
      <c r="AF633" s="313"/>
      <c r="AG633" s="306"/>
      <c r="AH633" s="306"/>
      <c r="AI633" s="288"/>
      <c r="AJ633" s="306"/>
      <c r="AK633" s="306"/>
      <c r="AL633" s="288"/>
      <c r="AM633" s="314" t="s">
        <v>1410</v>
      </c>
      <c r="AN633" s="314"/>
      <c r="AO633" s="314"/>
    </row>
    <row r="634" spans="1:41" ht="86.25" thickBot="1">
      <c r="A634" s="303"/>
      <c r="B634" s="210" t="s">
        <v>6145</v>
      </c>
      <c r="C634" s="383" t="s">
        <v>9821</v>
      </c>
      <c r="D634" s="303"/>
      <c r="E634" s="303"/>
      <c r="F634" s="441" t="s">
        <v>1633</v>
      </c>
      <c r="G634" s="442" t="s">
        <v>6465</v>
      </c>
      <c r="H634" s="443" t="s">
        <v>6466</v>
      </c>
      <c r="I634" s="303" t="s">
        <v>7693</v>
      </c>
      <c r="J634" s="306"/>
      <c r="K634" s="306"/>
      <c r="L634" s="303"/>
      <c r="M634" s="303"/>
      <c r="N634" s="306"/>
      <c r="O634" s="306"/>
      <c r="P634" s="306"/>
      <c r="Q634" s="306"/>
      <c r="R634" s="306" t="s">
        <v>51</v>
      </c>
      <c r="S634" s="306" t="s">
        <v>51</v>
      </c>
      <c r="T634" s="306" t="s">
        <v>51</v>
      </c>
      <c r="U634" s="306"/>
      <c r="V634" s="306">
        <v>12.5</v>
      </c>
      <c r="W634" s="306"/>
      <c r="X634" s="306"/>
      <c r="Y634" s="306"/>
      <c r="Z634" s="312"/>
      <c r="AA634" s="312"/>
      <c r="AB634" s="312"/>
      <c r="AC634" s="306" t="s">
        <v>717</v>
      </c>
      <c r="AD634" s="306"/>
      <c r="AE634" s="306"/>
      <c r="AF634" s="313"/>
      <c r="AG634" s="306"/>
      <c r="AH634" s="306"/>
      <c r="AI634" s="288"/>
      <c r="AJ634" s="306"/>
      <c r="AK634" s="306"/>
      <c r="AL634" s="288"/>
      <c r="AM634" s="314" t="s">
        <v>1410</v>
      </c>
      <c r="AN634" s="314"/>
      <c r="AO634" s="314"/>
    </row>
    <row r="635" spans="1:41" ht="86.25" thickBot="1">
      <c r="A635" s="303"/>
      <c r="B635" s="210" t="s">
        <v>6145</v>
      </c>
      <c r="C635" s="383" t="s">
        <v>7700</v>
      </c>
      <c r="D635" s="303"/>
      <c r="E635" s="303"/>
      <c r="F635" s="441" t="s">
        <v>1633</v>
      </c>
      <c r="G635" s="442" t="s">
        <v>6465</v>
      </c>
      <c r="H635" s="443" t="s">
        <v>6466</v>
      </c>
      <c r="I635" s="303" t="s">
        <v>7693</v>
      </c>
      <c r="J635" s="306"/>
      <c r="K635" s="306" t="str">
        <f>HYPERLINK("mailto:mr.vijramki@gmail.com","mr.vijramki@gmail.com")</f>
        <v>mr.vijramki@gmail.com</v>
      </c>
      <c r="L635" s="303">
        <v>7760721155</v>
      </c>
      <c r="M635" s="303">
        <v>58</v>
      </c>
      <c r="N635" s="306"/>
      <c r="O635" s="306">
        <v>53.5</v>
      </c>
      <c r="P635" s="306" t="s">
        <v>6151</v>
      </c>
      <c r="Q635" s="306"/>
      <c r="R635" s="306" t="s">
        <v>51</v>
      </c>
      <c r="S635" s="306" t="s">
        <v>51</v>
      </c>
      <c r="T635" s="306" t="s">
        <v>51</v>
      </c>
      <c r="U635" s="306">
        <v>25.67</v>
      </c>
      <c r="V635" s="306">
        <v>30.5</v>
      </c>
      <c r="W635" s="306"/>
      <c r="X635" s="306"/>
      <c r="Y635" s="306"/>
      <c r="Z635" s="312"/>
      <c r="AA635" s="312"/>
      <c r="AB635" s="312"/>
      <c r="AC635" s="306" t="s">
        <v>52</v>
      </c>
      <c r="AD635" s="306"/>
      <c r="AE635" s="306"/>
      <c r="AF635" s="313"/>
      <c r="AG635" s="306"/>
      <c r="AH635" s="306"/>
      <c r="AI635" s="288"/>
      <c r="AJ635" s="306"/>
      <c r="AK635" s="306"/>
      <c r="AL635" s="288"/>
      <c r="AM635" s="314" t="s">
        <v>1410</v>
      </c>
      <c r="AN635" s="314"/>
      <c r="AO635" s="314"/>
    </row>
    <row r="636" spans="1:41" ht="86.25" thickBot="1">
      <c r="A636" s="303"/>
      <c r="B636" s="210" t="s">
        <v>6145</v>
      </c>
      <c r="C636" s="383" t="s">
        <v>9822</v>
      </c>
      <c r="D636" s="303"/>
      <c r="E636" s="303"/>
      <c r="F636" s="441" t="s">
        <v>1633</v>
      </c>
      <c r="G636" s="442" t="s">
        <v>6465</v>
      </c>
      <c r="H636" s="443" t="s">
        <v>6466</v>
      </c>
      <c r="I636" s="303" t="s">
        <v>7693</v>
      </c>
      <c r="J636" s="306"/>
      <c r="K636" s="306" t="str">
        <f>HYPERLINK("mailto:manam.wahge@gmail.com","manam.wahge@gmail.com")</f>
        <v>manam.wahge@gmail.com</v>
      </c>
      <c r="L636" s="303">
        <v>87930942440</v>
      </c>
      <c r="M636" s="303"/>
      <c r="N636" s="306"/>
      <c r="O636" s="306"/>
      <c r="P636" s="306"/>
      <c r="Q636" s="306"/>
      <c r="R636" s="306" t="s">
        <v>51</v>
      </c>
      <c r="S636" s="306" t="s">
        <v>51</v>
      </c>
      <c r="T636" s="306" t="s">
        <v>51</v>
      </c>
      <c r="U636" s="306"/>
      <c r="V636" s="306"/>
      <c r="W636" s="306"/>
      <c r="X636" s="306"/>
      <c r="Y636" s="306"/>
      <c r="Z636" s="312"/>
      <c r="AA636" s="312"/>
      <c r="AB636" s="312"/>
      <c r="AC636" s="306"/>
      <c r="AD636" s="306"/>
      <c r="AE636" s="306"/>
      <c r="AF636" s="313"/>
      <c r="AG636" s="306"/>
      <c r="AH636" s="306"/>
      <c r="AI636" s="288"/>
      <c r="AJ636" s="306"/>
      <c r="AK636" s="306"/>
      <c r="AL636" s="288"/>
      <c r="AM636" s="314" t="s">
        <v>1410</v>
      </c>
      <c r="AN636" s="314"/>
      <c r="AO636" s="314"/>
    </row>
    <row r="637" spans="1:41" ht="86.25" thickBot="1">
      <c r="A637" s="303"/>
      <c r="B637" s="210" t="s">
        <v>6145</v>
      </c>
      <c r="C637" s="383" t="s">
        <v>9823</v>
      </c>
      <c r="D637" s="303"/>
      <c r="E637" s="303"/>
      <c r="F637" s="441" t="s">
        <v>1633</v>
      </c>
      <c r="G637" s="442" t="s">
        <v>6465</v>
      </c>
      <c r="H637" s="443" t="s">
        <v>6466</v>
      </c>
      <c r="I637" s="303" t="s">
        <v>7693</v>
      </c>
      <c r="J637" s="306"/>
      <c r="K637" s="306" t="str">
        <f>HYPERLINK("mailto:KUNALMEHROTRA.KM44@GMAIL.COM","KUNALMEHROTRA.KM44@GMAIL.COM")</f>
        <v>KUNALMEHROTRA.KM44@GMAIL.COM</v>
      </c>
      <c r="L637" s="303">
        <v>9453035400</v>
      </c>
      <c r="M637" s="303"/>
      <c r="N637" s="306"/>
      <c r="O637" s="306"/>
      <c r="P637" s="306"/>
      <c r="Q637" s="306"/>
      <c r="R637" s="306" t="s">
        <v>51</v>
      </c>
      <c r="S637" s="306" t="s">
        <v>51</v>
      </c>
      <c r="T637" s="306" t="s">
        <v>51</v>
      </c>
      <c r="U637" s="306">
        <v>35.67</v>
      </c>
      <c r="V637" s="306">
        <v>26.83</v>
      </c>
      <c r="W637" s="306"/>
      <c r="X637" s="306"/>
      <c r="Y637" s="306"/>
      <c r="Z637" s="312"/>
      <c r="AA637" s="312"/>
      <c r="AB637" s="312"/>
      <c r="AC637" s="306" t="s">
        <v>717</v>
      </c>
      <c r="AD637" s="306"/>
      <c r="AE637" s="306"/>
      <c r="AF637" s="313"/>
      <c r="AG637" s="306"/>
      <c r="AH637" s="306"/>
      <c r="AI637" s="288"/>
      <c r="AJ637" s="306"/>
      <c r="AK637" s="306"/>
      <c r="AL637" s="288"/>
      <c r="AM637" s="314" t="s">
        <v>1410</v>
      </c>
      <c r="AN637" s="314"/>
      <c r="AO637" s="314"/>
    </row>
    <row r="638" spans="1:41" ht="86.25" thickBot="1">
      <c r="A638" s="303"/>
      <c r="B638" s="210" t="s">
        <v>6145</v>
      </c>
      <c r="C638" s="383" t="s">
        <v>9824</v>
      </c>
      <c r="D638" s="303"/>
      <c r="E638" s="303"/>
      <c r="F638" s="441" t="s">
        <v>1633</v>
      </c>
      <c r="G638" s="442" t="s">
        <v>6465</v>
      </c>
      <c r="H638" s="443" t="s">
        <v>6466</v>
      </c>
      <c r="I638" s="303" t="s">
        <v>7693</v>
      </c>
      <c r="J638" s="306"/>
      <c r="K638" s="306" t="str">
        <f>HYPERLINK("mailto:kram4354@gmail.com","kram4354@gmail.com")</f>
        <v>kram4354@gmail.com</v>
      </c>
      <c r="L638" s="303">
        <v>9740074202</v>
      </c>
      <c r="M638" s="303">
        <v>76</v>
      </c>
      <c r="N638" s="306"/>
      <c r="O638" s="306">
        <v>55</v>
      </c>
      <c r="P638" s="306" t="s">
        <v>8969</v>
      </c>
      <c r="Q638" s="306"/>
      <c r="R638" s="306" t="s">
        <v>51</v>
      </c>
      <c r="S638" s="306" t="s">
        <v>51</v>
      </c>
      <c r="T638" s="306" t="s">
        <v>51</v>
      </c>
      <c r="U638" s="306">
        <v>27.67</v>
      </c>
      <c r="V638" s="306">
        <v>27.83</v>
      </c>
      <c r="W638" s="306"/>
      <c r="X638" s="306"/>
      <c r="Y638" s="306"/>
      <c r="Z638" s="312"/>
      <c r="AA638" s="312"/>
      <c r="AB638" s="312"/>
      <c r="AC638" s="306" t="s">
        <v>717</v>
      </c>
      <c r="AD638" s="306"/>
      <c r="AE638" s="306"/>
      <c r="AF638" s="313"/>
      <c r="AG638" s="306"/>
      <c r="AH638" s="306"/>
      <c r="AI638" s="288"/>
      <c r="AJ638" s="306"/>
      <c r="AK638" s="306"/>
      <c r="AL638" s="288"/>
      <c r="AM638" s="314" t="s">
        <v>1410</v>
      </c>
      <c r="AN638" s="314"/>
      <c r="AO638" s="314"/>
    </row>
    <row r="639" spans="1:41" ht="86.25" thickBot="1">
      <c r="A639" s="303"/>
      <c r="B639" s="210" t="s">
        <v>6145</v>
      </c>
      <c r="C639" s="383" t="s">
        <v>7706</v>
      </c>
      <c r="D639" s="303"/>
      <c r="E639" s="303"/>
      <c r="F639" s="441" t="s">
        <v>1633</v>
      </c>
      <c r="G639" s="442" t="s">
        <v>6465</v>
      </c>
      <c r="H639" s="443" t="s">
        <v>6466</v>
      </c>
      <c r="I639" s="303" t="s">
        <v>7693</v>
      </c>
      <c r="J639" s="306"/>
      <c r="K639" s="306" t="str">
        <f>HYPERLINK("mailto:keshavanraja7@gmail.com","keshavanraja7@gmail.com")</f>
        <v>keshavanraja7@gmail.com</v>
      </c>
      <c r="L639" s="303">
        <v>8892987675</v>
      </c>
      <c r="M639" s="303">
        <v>64</v>
      </c>
      <c r="N639" s="306"/>
      <c r="O639" s="306">
        <v>69</v>
      </c>
      <c r="P639" s="306"/>
      <c r="Q639" s="306"/>
      <c r="R639" s="306" t="s">
        <v>51</v>
      </c>
      <c r="S639" s="306" t="s">
        <v>51</v>
      </c>
      <c r="T639" s="306" t="s">
        <v>51</v>
      </c>
      <c r="U639" s="306">
        <v>47</v>
      </c>
      <c r="V639" s="306"/>
      <c r="W639" s="306"/>
      <c r="X639" s="306"/>
      <c r="Y639" s="306"/>
      <c r="Z639" s="312"/>
      <c r="AA639" s="312"/>
      <c r="AB639" s="312"/>
      <c r="AC639" s="306" t="s">
        <v>717</v>
      </c>
      <c r="AD639" s="306"/>
      <c r="AE639" s="306"/>
      <c r="AF639" s="313"/>
      <c r="AG639" s="306"/>
      <c r="AH639" s="306"/>
      <c r="AI639" s="288"/>
      <c r="AJ639" s="306"/>
      <c r="AK639" s="306"/>
      <c r="AL639" s="288"/>
      <c r="AM639" s="314" t="s">
        <v>1410</v>
      </c>
      <c r="AN639" s="314"/>
      <c r="AO639" s="314"/>
    </row>
    <row r="640" spans="1:41" ht="86.25" thickBot="1">
      <c r="A640" s="303"/>
      <c r="B640" s="210" t="s">
        <v>6145</v>
      </c>
      <c r="C640" s="383" t="s">
        <v>9825</v>
      </c>
      <c r="D640" s="303"/>
      <c r="E640" s="303"/>
      <c r="F640" s="441" t="s">
        <v>1633</v>
      </c>
      <c r="G640" s="442" t="s">
        <v>6465</v>
      </c>
      <c r="H640" s="443" t="s">
        <v>6466</v>
      </c>
      <c r="I640" s="303" t="s">
        <v>7693</v>
      </c>
      <c r="J640" s="306"/>
      <c r="K640" s="306" t="str">
        <f>HYPERLINK("mailto:shah1213@gmail.com","shah1213@gmail.com")</f>
        <v>shah1213@gmail.com</v>
      </c>
      <c r="L640" s="303">
        <v>9611260065</v>
      </c>
      <c r="M640" s="303"/>
      <c r="N640" s="306"/>
      <c r="O640" s="306"/>
      <c r="P640" s="306"/>
      <c r="Q640" s="306"/>
      <c r="R640" s="306" t="s">
        <v>51</v>
      </c>
      <c r="S640" s="306" t="s">
        <v>51</v>
      </c>
      <c r="T640" s="306" t="s">
        <v>51</v>
      </c>
      <c r="U640" s="306"/>
      <c r="V640" s="306"/>
      <c r="W640" s="306"/>
      <c r="X640" s="306"/>
      <c r="Y640" s="306"/>
      <c r="Z640" s="312"/>
      <c r="AA640" s="312"/>
      <c r="AB640" s="312"/>
      <c r="AC640" s="306"/>
      <c r="AD640" s="306"/>
      <c r="AE640" s="306"/>
      <c r="AF640" s="313"/>
      <c r="AG640" s="306"/>
      <c r="AH640" s="306"/>
      <c r="AI640" s="288"/>
      <c r="AJ640" s="306"/>
      <c r="AK640" s="306"/>
      <c r="AL640" s="288"/>
      <c r="AM640" s="314" t="s">
        <v>1410</v>
      </c>
      <c r="AN640" s="314"/>
      <c r="AO640" s="314"/>
    </row>
    <row r="641" spans="1:41" ht="86.25" thickBot="1">
      <c r="A641" s="303"/>
      <c r="B641" s="210" t="s">
        <v>6145</v>
      </c>
      <c r="C641" s="383" t="s">
        <v>9826</v>
      </c>
      <c r="D641" s="303"/>
      <c r="E641" s="303"/>
      <c r="F641" s="441" t="s">
        <v>1633</v>
      </c>
      <c r="G641" s="442" t="s">
        <v>6465</v>
      </c>
      <c r="H641" s="443" t="s">
        <v>6466</v>
      </c>
      <c r="I641" s="303" t="s">
        <v>7693</v>
      </c>
      <c r="J641" s="306"/>
      <c r="K641" s="306" t="str">
        <f>HYPERLINK("mailto:sahilmane@gmail.com","sahilmane@gmail.com")</f>
        <v>sahilmane@gmail.com</v>
      </c>
      <c r="L641" s="303">
        <v>7276321333</v>
      </c>
      <c r="M641" s="303"/>
      <c r="N641" s="306"/>
      <c r="O641" s="306"/>
      <c r="P641" s="306"/>
      <c r="Q641" s="306"/>
      <c r="R641" s="306" t="s">
        <v>51</v>
      </c>
      <c r="S641" s="306" t="s">
        <v>51</v>
      </c>
      <c r="T641" s="306" t="s">
        <v>51</v>
      </c>
      <c r="U641" s="306"/>
      <c r="V641" s="306"/>
      <c r="W641" s="306"/>
      <c r="X641" s="306"/>
      <c r="Y641" s="306"/>
      <c r="Z641" s="312"/>
      <c r="AA641" s="312"/>
      <c r="AB641" s="312"/>
      <c r="AC641" s="306"/>
      <c r="AD641" s="306"/>
      <c r="AE641" s="306"/>
      <c r="AF641" s="313"/>
      <c r="AG641" s="306"/>
      <c r="AH641" s="306"/>
      <c r="AI641" s="288"/>
      <c r="AJ641" s="306"/>
      <c r="AK641" s="306"/>
      <c r="AL641" s="288"/>
      <c r="AM641" s="314" t="s">
        <v>1410</v>
      </c>
      <c r="AN641" s="314"/>
      <c r="AO641" s="314"/>
    </row>
    <row r="642" spans="1:41" ht="86.25" thickBot="1">
      <c r="A642" s="303"/>
      <c r="B642" s="210" t="s">
        <v>6145</v>
      </c>
      <c r="C642" s="383" t="s">
        <v>9827</v>
      </c>
      <c r="D642" s="303"/>
      <c r="E642" s="303"/>
      <c r="F642" s="441" t="s">
        <v>1633</v>
      </c>
      <c r="G642" s="442" t="s">
        <v>6465</v>
      </c>
      <c r="H642" s="443" t="s">
        <v>6466</v>
      </c>
      <c r="I642" s="303" t="s">
        <v>7693</v>
      </c>
      <c r="J642" s="306"/>
      <c r="K642" s="306" t="str">
        <f>HYPERLINK("mailto:madanmittal.62@gmail.com","madanmittal.62@gmail.com")</f>
        <v>madanmittal.62@gmail.com</v>
      </c>
      <c r="L642" s="303">
        <v>8101052971</v>
      </c>
      <c r="M642" s="303"/>
      <c r="N642" s="306"/>
      <c r="O642" s="306"/>
      <c r="P642" s="306"/>
      <c r="Q642" s="306"/>
      <c r="R642" s="306" t="s">
        <v>51</v>
      </c>
      <c r="S642" s="306" t="s">
        <v>51</v>
      </c>
      <c r="T642" s="306" t="s">
        <v>51</v>
      </c>
      <c r="U642" s="306">
        <v>66.5</v>
      </c>
      <c r="V642" s="306"/>
      <c r="W642" s="306"/>
      <c r="X642" s="306"/>
      <c r="Y642" s="306"/>
      <c r="Z642" s="312"/>
      <c r="AA642" s="312"/>
      <c r="AB642" s="312"/>
      <c r="AC642" s="306"/>
      <c r="AD642" s="306"/>
      <c r="AE642" s="306"/>
      <c r="AF642" s="313"/>
      <c r="AG642" s="306"/>
      <c r="AH642" s="306"/>
      <c r="AI642" s="288"/>
      <c r="AJ642" s="306"/>
      <c r="AK642" s="306"/>
      <c r="AL642" s="288"/>
      <c r="AM642" s="314" t="s">
        <v>1410</v>
      </c>
      <c r="AN642" s="314"/>
      <c r="AO642" s="314"/>
    </row>
    <row r="643" spans="1:41" ht="86.25" thickBot="1">
      <c r="A643" s="303"/>
      <c r="B643" s="210" t="s">
        <v>6145</v>
      </c>
      <c r="C643" s="383" t="s">
        <v>9828</v>
      </c>
      <c r="D643" s="303"/>
      <c r="E643" s="303"/>
      <c r="F643" s="441" t="s">
        <v>1633</v>
      </c>
      <c r="G643" s="442" t="s">
        <v>6465</v>
      </c>
      <c r="H643" s="443" t="s">
        <v>6466</v>
      </c>
      <c r="I643" s="303" t="s">
        <v>7693</v>
      </c>
      <c r="J643" s="306"/>
      <c r="K643" s="306" t="str">
        <f>HYPERLINK("mailto:amark737@gmail.com","amark737@gmail.com")</f>
        <v>amark737@gmail.com</v>
      </c>
      <c r="L643" s="303">
        <v>9845858898</v>
      </c>
      <c r="M643" s="303">
        <v>78.599999999999994</v>
      </c>
      <c r="N643" s="306"/>
      <c r="O643" s="306">
        <v>45</v>
      </c>
      <c r="P643" s="306"/>
      <c r="Q643" s="306"/>
      <c r="R643" s="306" t="s">
        <v>51</v>
      </c>
      <c r="S643" s="306" t="s">
        <v>51</v>
      </c>
      <c r="T643" s="306" t="s">
        <v>51</v>
      </c>
      <c r="U643" s="306">
        <v>69.67</v>
      </c>
      <c r="V643" s="306">
        <v>55.33</v>
      </c>
      <c r="W643" s="306"/>
      <c r="X643" s="306"/>
      <c r="Y643" s="306"/>
      <c r="Z643" s="312"/>
      <c r="AA643" s="312"/>
      <c r="AB643" s="312"/>
      <c r="AC643" s="306" t="s">
        <v>717</v>
      </c>
      <c r="AD643" s="306"/>
      <c r="AE643" s="306"/>
      <c r="AF643" s="313"/>
      <c r="AG643" s="306"/>
      <c r="AH643" s="306"/>
      <c r="AI643" s="288"/>
      <c r="AJ643" s="306"/>
      <c r="AK643" s="306"/>
      <c r="AL643" s="288"/>
      <c r="AM643" s="314" t="s">
        <v>1410</v>
      </c>
      <c r="AN643" s="314"/>
      <c r="AO643" s="314"/>
    </row>
  </sheetData>
  <conditionalFormatting sqref="K89 K83 K35:K77">
    <cfRule type="duplicateValues" dxfId="55" priority="2"/>
    <cfRule type="duplicateValues" dxfId="54" priority="3"/>
  </conditionalFormatting>
  <conditionalFormatting sqref="K35:K81">
    <cfRule type="duplicateValues" dxfId="53" priority="1"/>
  </conditionalFormatting>
  <dataValidations count="1">
    <dataValidation type="list" allowBlank="1" sqref="G35:H91 G93:H113 G115:H120 G122:H135">
      <formula1>#VALUE!</formula1>
    </dataValidation>
  </dataValidations>
  <hyperlinks>
    <hyperlink ref="K489" r:id="rId1" display="mailto:nabeelpasha370@gmail.com"/>
    <hyperlink ref="K485" r:id="rId2" display="mailto:princesufiyan77@gmail.com"/>
    <hyperlink ref="K490" r:id="rId3" display="mailto:barkathrab980@gmail.com"/>
    <hyperlink ref="K487" r:id="rId4" display="mailto:RITURAJBROOK96@GMAIL.COM"/>
    <hyperlink ref="K486" r:id="rId5" display="mailto:SAILESHKUMAR7333@GMAIL.COM"/>
    <hyperlink ref="K625" r:id="rId6" display="mailto:DCHHABRAL50@GMAIL.COM"/>
    <hyperlink ref="K620" r:id="rId7" display="mailto:syedfaisal1996@gmail.com"/>
    <hyperlink ref="K488" r:id="rId8" display="mailto:VAIBHAVBUTTON@GMAIL.COM"/>
    <hyperlink ref="K624" r:id="rId9" display="mailto:deepuforever1301@gmail.com"/>
    <hyperlink ref="K622" r:id="rId10" display="mailto:rahul88677@gmail.com"/>
    <hyperlink ref="K623" r:id="rId11" display="mailto:PRAVESHSOLANKI@ROCKETMAIL.COM"/>
    <hyperlink ref="K484" r:id="rId12" display="mailto:ABHISANTO20@GMAIL.COM"/>
    <hyperlink ref="K483" r:id="rId13" display="mailto:abusuhail999@gmail.com"/>
    <hyperlink ref="K482" r:id="rId14" display="mailto:aditya.raivhura04@gmail.com"/>
    <hyperlink ref="K481" r:id="rId15" display="mailto:alifard.ivwasiq@gmail.com"/>
    <hyperlink ref="K480" r:id="rId16" display="mailto:amith.v.97@gmail.com"/>
    <hyperlink ref="K479" r:id="rId17" display="mailto:dhanushbabu44@gmail.com"/>
    <hyperlink ref="K618" r:id="rId18" display="mailto:dhanushbabu44@gmail.com"/>
    <hyperlink ref="K478" r:id="rId19" display="mailto:Jay-bohara678@yahoo.com"/>
    <hyperlink ref="K477" r:id="rId20" display="mailto:d.himesh111@gmail.com"/>
    <hyperlink ref="K476" r:id="rId21" display="mailto:enayatullah.hamdard@yahoo.com"/>
    <hyperlink ref="K617" r:id="rId22" display="mailto:gangavarapuamarreddy@gmail.com"/>
    <hyperlink ref="K475" r:id="rId23" display="mailto:harsimran501@gmail.com"/>
    <hyperlink ref="K473" r:id="rId24" display="mailto:sai_roopesh@yahoo.com"/>
    <hyperlink ref="K472" r:id="rId25" display="mailto:khalidsharifi722@gmail.com"/>
    <hyperlink ref="K471" r:id="rId26" display="mailto:krupesh202@gmail.com"/>
    <hyperlink ref="K470" r:id="rId27" display="mailto:msjmadhu21@gmail.com"/>
    <hyperlink ref="K469" r:id="rId28" display="mailto:manisha.shaa@gmail.com"/>
    <hyperlink ref="K467" r:id="rId29" display="mailto:ramin.dasgeer@gmail.com"/>
    <hyperlink ref="K465" r:id="rId30" display="mailto:ibrukaro@hotmail.com"/>
    <hyperlink ref="K464" r:id="rId31" display="mailto:gopalbn1966@gmail.com"/>
    <hyperlink ref="K462" r:id="rId32" display="mailto:nandanasunil20@gmail.com"/>
    <hyperlink ref="K461" r:id="rId33" display="mailto:nasirahmadrashed@gmail.com"/>
    <hyperlink ref="K460" r:id="rId34" display="mailto:dadhichnv2510@gmail.com"/>
    <hyperlink ref="K459" r:id="rId35" display="mailto:natraja996@gmail.com"/>
    <hyperlink ref="K458" r:id="rId36" display="mailto:nishantloyola@gmail.com"/>
    <hyperlink ref="K457" r:id="rId37" display="mailto:nitheshmr98@gmail.com"/>
    <hyperlink ref="K456" r:id="rId38" display="mailto:nivedhamohan947@gmail.com"/>
    <hyperlink ref="K616" r:id="rId39" display="mailto:palsanggurung1996@gmail.com"/>
    <hyperlink ref="K454" r:id="rId40" display="mailto:pprajwal99@yahoo.com"/>
    <hyperlink ref="K453" r:id="rId41" display="mailto:pmanandovara@gmail.com"/>
    <hyperlink ref="K452" r:id="rId42" display="http://pavanrocks5121gmail.com/"/>
    <hyperlink ref="K614" r:id="rId43" display="mailto:rishabdani@gmail.com"/>
    <hyperlink ref="K450" r:id="rId44" display="mailto:satishsolanki33@yahoo.in"/>
    <hyperlink ref="K449" r:id="rId45" display="mailto:anikamehta10@gmail.com"/>
    <hyperlink ref="K448" r:id="rId46" display="mailto:sheikyusuf1997@gmail.com"/>
    <hyperlink ref="K447" r:id="rId47" display="mailto:kalashSHI650@gmail.com"/>
    <hyperlink ref="K446" r:id="rId48" display="mailto:shashreya64@gmail.com"/>
    <hyperlink ref="K445" r:id="rId49" display="mailto:sunilhthadani13@gmail.com"/>
    <hyperlink ref="K444" r:id="rId50" display="mailto:tejaljadhav090@gmail.com"/>
    <hyperlink ref="K442" r:id="rId51" display="mailto:vijay.vadlamannati@gmail.com"/>
    <hyperlink ref="K492" r:id="rId52" display="mailto:shabbirsqthalia@gmail.com"/>
    <hyperlink ref="K234" r:id="rId53" display="mailto:bishnoisudarshan@gmail.com"/>
    <hyperlink ref="K443" r:id="rId54" display="mailto:tejascooljackie14@gmail.com"/>
    <hyperlink ref="K468" r:id="rId55" display="mailto:mithunraju6@gmail.com"/>
    <hyperlink ref="K613" r:id="rId56" display="mailto:tejassangtani@gmail.com"/>
    <hyperlink ref="K451" r:id="rId57" display="mailto:KARTHIKARUNACHAL@YAHOO.COM"/>
    <hyperlink ref="K455" r:id="rId58" display="mailto:9845162025.pn@gmail.com"/>
    <hyperlink ref="K619" r:id="rId59" display="mailto:skycool729@gmail.com"/>
    <hyperlink ref="K288" r:id="rId60"/>
    <hyperlink ref="K284" r:id="rId61"/>
    <hyperlink ref="K14" r:id="rId62"/>
    <hyperlink ref="K249" r:id="rId63"/>
    <hyperlink ref="K286" r:id="rId64"/>
    <hyperlink ref="K276" r:id="rId65"/>
    <hyperlink ref="K287" r:id="rId66"/>
    <hyperlink ref="K269" r:id="rId67"/>
    <hyperlink ref="K272" r:id="rId68"/>
    <hyperlink ref="K6" r:id="rId69"/>
    <hyperlink ref="K250" r:id="rId70"/>
    <hyperlink ref="K270" r:id="rId71"/>
    <hyperlink ref="K266" r:id="rId72"/>
    <hyperlink ref="K258" r:id="rId73"/>
    <hyperlink ref="K257" r:id="rId74"/>
    <hyperlink ref="K279" r:id="rId75"/>
    <hyperlink ref="K248" r:id="rId76"/>
    <hyperlink ref="K275" r:id="rId77"/>
    <hyperlink ref="K247" r:id="rId78"/>
    <hyperlink ref="K283" r:id="rId79"/>
    <hyperlink ref="K263" r:id="rId80"/>
    <hyperlink ref="K259" r:id="rId81"/>
    <hyperlink ref="K285" r:id="rId82"/>
    <hyperlink ref="K261" r:id="rId83"/>
    <hyperlink ref="K274" r:id="rId84"/>
    <hyperlink ref="K246" r:id="rId85"/>
    <hyperlink ref="K260" r:id="rId86"/>
    <hyperlink ref="K251" r:id="rId87"/>
    <hyperlink ref="K278" r:id="rId88"/>
    <hyperlink ref="K265" r:id="rId89"/>
    <hyperlink ref="K268" r:id="rId90"/>
    <hyperlink ref="K273" r:id="rId91"/>
    <hyperlink ref="K277" r:id="rId92"/>
    <hyperlink ref="K38" r:id="rId93"/>
    <hyperlink ref="K254" r:id="rId94"/>
    <hyperlink ref="K252" r:id="rId95"/>
    <hyperlink ref="K255" r:id="rId96"/>
    <hyperlink ref="K267" r:id="rId97"/>
    <hyperlink ref="K262" r:id="rId98"/>
    <hyperlink ref="K280" r:id="rId99"/>
    <hyperlink ref="K271" r:id="rId100"/>
    <hyperlink ref="K281" r:id="rId101"/>
    <hyperlink ref="K264" r:id="rId102"/>
    <hyperlink ref="K253" r:id="rId103"/>
    <hyperlink ref="K256" r:id="rId104"/>
    <hyperlink ref="K282" r:id="rId105"/>
    <hyperlink ref="K319" r:id="rId106"/>
    <hyperlink ref="K382" r:id="rId107"/>
    <hyperlink ref="K334" r:id="rId108"/>
    <hyperlink ref="K368" r:id="rId109"/>
    <hyperlink ref="K347" r:id="rId110"/>
    <hyperlink ref="K379" r:id="rId111"/>
    <hyperlink ref="K348" r:id="rId112"/>
    <hyperlink ref="K313" r:id="rId113"/>
    <hyperlink ref="K335" r:id="rId114"/>
    <hyperlink ref="K291" r:id="rId115"/>
    <hyperlink ref="K133" r:id="rId116"/>
    <hyperlink ref="K385" r:id="rId117"/>
    <hyperlink ref="K349" r:id="rId118"/>
    <hyperlink ref="K369" r:id="rId119"/>
    <hyperlink ref="K320" r:id="rId120"/>
    <hyperlink ref="K321" r:id="rId121"/>
    <hyperlink ref="K372" r:id="rId122"/>
    <hyperlink ref="K338" r:id="rId123"/>
    <hyperlink ref="K306" r:id="rId124"/>
    <hyperlink ref="K354" r:id="rId125"/>
    <hyperlink ref="K115" r:id="rId126"/>
    <hyperlink ref="K85" r:id="rId127"/>
    <hyperlink ref="K316" r:id="rId128"/>
    <hyperlink ref="K314" r:id="rId129"/>
    <hyperlink ref="K315" r:id="rId130"/>
    <hyperlink ref="K341" r:id="rId131"/>
    <hyperlink ref="K387" r:id="rId132"/>
    <hyperlink ref="K294" r:id="rId133"/>
    <hyperlink ref="K350" r:id="rId134"/>
    <hyperlink ref="K340" r:id="rId135"/>
    <hyperlink ref="K301" r:id="rId136"/>
    <hyperlink ref="K392" r:id="rId137"/>
    <hyperlink ref="K324" r:id="rId138"/>
    <hyperlink ref="K295" r:id="rId139"/>
    <hyperlink ref="K356" r:id="rId140"/>
    <hyperlink ref="K336" r:id="rId141"/>
    <hyperlink ref="K345" r:id="rId142"/>
    <hyperlink ref="K367" r:id="rId143"/>
    <hyperlink ref="K317" r:id="rId144"/>
    <hyperlink ref="K134" r:id="rId145"/>
    <hyperlink ref="K128" r:id="rId146"/>
    <hyperlink ref="K309" r:id="rId147"/>
    <hyperlink ref="K366" r:id="rId148"/>
    <hyperlink ref="K378" r:id="rId149"/>
    <hyperlink ref="K302" r:id="rId150"/>
    <hyperlink ref="K362" r:id="rId151"/>
    <hyperlink ref="K381" r:id="rId152"/>
    <hyperlink ref="K332" r:id="rId153"/>
    <hyperlink ref="K355" r:id="rId154"/>
    <hyperlink ref="K339" r:id="rId155"/>
    <hyperlink ref="K352" r:id="rId156"/>
    <hyperlink ref="K389" r:id="rId157"/>
    <hyperlink ref="K376" r:id="rId158"/>
    <hyperlink ref="K344" r:id="rId159"/>
    <hyperlink ref="K358" r:id="rId160"/>
    <hyperlink ref="K47" r:id="rId161"/>
    <hyperlink ref="K331" r:id="rId162"/>
    <hyperlink ref="K326" r:id="rId163"/>
    <hyperlink ref="K357" r:id="rId164"/>
    <hyperlink ref="K346" r:id="rId165"/>
    <hyperlink ref="K327" r:id="rId166"/>
    <hyperlink ref="K343" r:id="rId167"/>
    <hyperlink ref="K297" r:id="rId168"/>
    <hyperlink ref="K298" r:id="rId169"/>
    <hyperlink ref="K364" r:id="rId170"/>
    <hyperlink ref="K363" r:id="rId171"/>
    <hyperlink ref="K353" r:id="rId172"/>
    <hyperlink ref="K374" r:id="rId173"/>
    <hyperlink ref="K296" r:id="rId174"/>
    <hyperlink ref="K359" r:id="rId175"/>
    <hyperlink ref="K303" r:id="rId176"/>
    <hyperlink ref="K312" r:id="rId177"/>
    <hyperlink ref="K388" r:id="rId178"/>
    <hyperlink ref="K318" r:id="rId179"/>
    <hyperlink ref="K310" r:id="rId180"/>
    <hyperlink ref="K328" r:id="rId181"/>
    <hyperlink ref="K394" r:id="rId182"/>
    <hyperlink ref="K360" r:id="rId183"/>
    <hyperlink ref="K293" r:id="rId184"/>
    <hyperlink ref="K46" r:id="rId185"/>
    <hyperlink ref="K375" r:id="rId186"/>
    <hyperlink ref="K311" r:id="rId187"/>
    <hyperlink ref="K384" r:id="rId188"/>
    <hyperlink ref="K373" r:id="rId189"/>
    <hyperlink ref="K292" r:id="rId190"/>
    <hyperlink ref="K383" r:id="rId191"/>
    <hyperlink ref="K390" r:id="rId192"/>
    <hyperlink ref="K323" r:id="rId193"/>
    <hyperlink ref="K377" r:id="rId194"/>
    <hyperlink ref="K308" r:id="rId195"/>
    <hyperlink ref="K361" r:id="rId196"/>
    <hyperlink ref="K304" r:id="rId197"/>
    <hyperlink ref="K365" r:id="rId198"/>
    <hyperlink ref="K68" r:id="rId199"/>
    <hyperlink ref="K333" r:id="rId200"/>
    <hyperlink ref="K59" r:id="rId201"/>
    <hyperlink ref="K325" r:id="rId202"/>
    <hyperlink ref="K121" r:id="rId203"/>
    <hyperlink ref="K386" r:id="rId204"/>
    <hyperlink ref="K140" r:id="rId205"/>
    <hyperlink ref="K380" r:id="rId206"/>
    <hyperlink ref="K108" r:id="rId207"/>
    <hyperlink ref="K351" r:id="rId208"/>
    <hyperlink ref="K391" r:id="rId209"/>
    <hyperlink ref="K342" r:id="rId210"/>
    <hyperlink ref="K337" r:id="rId211"/>
    <hyperlink ref="K299" r:id="rId212"/>
    <hyperlink ref="K305" r:id="rId213"/>
    <hyperlink ref="K393" r:id="rId214"/>
    <hyperlink ref="K307" r:id="rId215"/>
    <hyperlink ref="K370" r:id="rId216"/>
    <hyperlink ref="K371" r:id="rId217"/>
    <hyperlink ref="K322" r:id="rId218"/>
    <hyperlink ref="K300" r:id="rId219"/>
    <hyperlink ref="K417" r:id="rId220"/>
    <hyperlink ref="K404" r:id="rId221"/>
    <hyperlink ref="K397" r:id="rId222"/>
    <hyperlink ref="K414" r:id="rId223"/>
    <hyperlink ref="K413" r:id="rId224"/>
    <hyperlink ref="K396" r:id="rId225"/>
    <hyperlink ref="K409" r:id="rId226"/>
    <hyperlink ref="K399" r:id="rId227"/>
    <hyperlink ref="K402" r:id="rId228"/>
    <hyperlink ref="K403" r:id="rId229"/>
    <hyperlink ref="K411" r:id="rId230"/>
    <hyperlink ref="K224" r:id="rId231"/>
    <hyperlink ref="K215" r:id="rId232"/>
    <hyperlink ref="K405" r:id="rId233"/>
    <hyperlink ref="K191" r:id="rId234"/>
    <hyperlink ref="K401" r:id="rId235"/>
    <hyperlink ref="K398" r:id="rId236"/>
    <hyperlink ref="K395" r:id="rId237"/>
    <hyperlink ref="K408" r:id="rId238"/>
    <hyperlink ref="K410" r:id="rId239"/>
    <hyperlink ref="K412" r:id="rId240"/>
    <hyperlink ref="K406" r:id="rId241"/>
    <hyperlink ref="K212" r:id="rId242"/>
    <hyperlink ref="K416" r:id="rId243"/>
    <hyperlink ref="K407" r:id="rId244"/>
    <hyperlink ref="K415" r:id="rId245"/>
    <hyperlink ref="K419" r:id="rId246"/>
    <hyperlink ref="K422" r:id="rId247"/>
    <hyperlink ref="K421" r:id="rId248"/>
    <hyperlink ref="K418" r:id="rId249"/>
    <hyperlink ref="K226" r:id="rId250"/>
    <hyperlink ref="K424" r:id="rId251"/>
    <hyperlink ref="K423" r:id="rId252"/>
    <hyperlink ref="K227" r:id="rId253"/>
    <hyperlink ref="K420" r:id="rId254"/>
    <hyperlink ref="K435" r:id="rId255"/>
    <hyperlink ref="K228" r:id="rId256"/>
    <hyperlink ref="K427" r:id="rId257"/>
    <hyperlink ref="K425" r:id="rId258"/>
    <hyperlink ref="K432" r:id="rId259"/>
    <hyperlink ref="K426" r:id="rId260"/>
    <hyperlink ref="K429" r:id="rId261"/>
    <hyperlink ref="K431" r:id="rId262"/>
    <hyperlink ref="K433" r:id="rId263"/>
    <hyperlink ref="K229" r:id="rId264"/>
    <hyperlink ref="K430" r:id="rId265"/>
    <hyperlink ref="K428" r:id="rId266"/>
    <hyperlink ref="K440" r:id="rId267"/>
    <hyperlink ref="K438" r:id="rId268"/>
    <hyperlink ref="K439" r:id="rId269"/>
    <hyperlink ref="K437" r:id="rId270"/>
    <hyperlink ref="K441" r:id="rId271"/>
    <hyperlink ref="K612" r:id="rId272" display="mailto:sudeshreddy8@gmail.com"/>
    <hyperlink ref="K611" r:id="rId273" display="mailto:abhishekgwd3@Gmail.com"/>
    <hyperlink ref="K244" r:id="rId274" display="mailto:adibinsur@gmail.com"/>
    <hyperlink ref="K609" r:id="rId275" display="mailto:likhithgajendra@gmail.com"/>
    <hyperlink ref="K608" r:id="rId276" display="mailto:akash.k1997@gmail.com"/>
    <hyperlink ref="K606" r:id="rId277" display="mailto:akash.k1997@gmail.com"/>
    <hyperlink ref="K605" r:id="rId278" display="mailto:akshayjain86703@gmail.com"/>
    <hyperlink ref="K602" r:id="rId279" display="mailto:amanbilwadiya@gmail.com"/>
    <hyperlink ref="K600" r:id="rId280" display="mailto:ajindal17@gmail.com"/>
    <hyperlink ref="K598" r:id="rId281" display="mailto:anaghasrinath@gmail.com"/>
    <hyperlink ref="K597" r:id="rId282" display="mailto:anthonyrahul1997@gmail.com"/>
    <hyperlink ref="K596" r:id="rId283" display="mailto:chandar1100@gmail.com"/>
    <hyperlink ref="K594" r:id="rId284" display="mailto:arjunan25@gmail.com"/>
    <hyperlink ref="K591" r:id="rId285" display="mailto:djmusicacester@gmail.com"/>
    <hyperlink ref="K587" r:id="rId286" display="mailto:chandraprakash9999@gmail.com"/>
    <hyperlink ref="K585" r:id="rId287" display="mailto:deepakrajpurohit500@gmail.com"/>
    <hyperlink ref="K584" r:id="rId288" display="mailto:deepthi_gulecha@yahoo.in"/>
    <hyperlink ref="K583" r:id="rId289" display="mailto:deveshalecha@gmail.com"/>
    <hyperlink ref="K582" r:id="rId290" display="mailto:hsdenenjay@gmail.com"/>
    <hyperlink ref="K580" r:id="rId291" display="mailto:balamurlilbalanurli@gmail.com"/>
    <hyperlink ref="K642" r:id="rId292" display="mailto:madanmittal.62@gmail.com"/>
    <hyperlink ref="K641" r:id="rId293" display="mailto:sahilmane@gmail.com"/>
    <hyperlink ref="K576" r:id="rId294" display="mailto:hudaifhdf3@gmail.com"/>
    <hyperlink ref="K574" r:id="rId295" display="mailto:saqlain.ahmed97@gmail.com"/>
    <hyperlink ref="K573" r:id="rId296" display="mailto:sufi.4083@gmail.com"/>
    <hyperlink ref="K572" r:id="rId297" display="mailto:jishnupv@rocketmail.com"/>
    <hyperlink ref="K571" r:id="rId298" display="mailto:arpitha8125@gmail.com"/>
    <hyperlink ref="K570" r:id="rId299" display="mailto:robinrajan75@gmail.com"/>
    <hyperlink ref="K569" r:id="rId300" display="mailto:pradeep6067@gmail.com"/>
    <hyperlink ref="K568" r:id="rId301" display="mailto:koushal.sonu@gmail.com"/>
    <hyperlink ref="K566" r:id="rId302" display="mailto:jhalaniglass@gmail.com"/>
    <hyperlink ref="K639" r:id="rId303" display="mailto:keshavanraja7@gmail.com"/>
    <hyperlink ref="K638" r:id="rId304" display="mailto:kram4354@gmail.com"/>
    <hyperlink ref="K565" r:id="rId305" display="mailto:kram4354@gmail.com"/>
    <hyperlink ref="K564" r:id="rId306" display="mailto:kruthick.1997@gmail.com"/>
    <hyperlink ref="K563" r:id="rId307" display="mailto:madhurenunath@gmail.com"/>
    <hyperlink ref="K636" r:id="rId308" display="mailto:manam.wahge@gmail.com"/>
    <hyperlink ref="K635" r:id="rId309" display="mailto:mr.vijramki@gmail.com"/>
    <hyperlink ref="K560" r:id="rId310" display="mailto:ateeq3567@gmail.com"/>
    <hyperlink ref="K559" r:id="rId311" display="mailto:shafiqmohammed182@gmail.com"/>
    <hyperlink ref="K632" r:id="rId312" display="mailto:ajazmohammed510@gmail.com"/>
    <hyperlink ref="K555" r:id="rId313" display="mailto:kittu983@gmail.com"/>
    <hyperlink ref="K553" r:id="rId314" display="mailto:nishathahmed77@gmail.com"/>
    <hyperlink ref="K236" r:id="rId315" display="mailto:nischaykiil@gmail.com"/>
    <hyperlink ref="K507" r:id="rId316" display="mailto:syedabubakar97@gmail.com"/>
    <hyperlink ref="K593" r:id="rId317" display="mailto:arjunprakash8118@gmail.com"/>
    <hyperlink ref="K241" r:id="rId318" display="mailto:jonwin96@gmail.com"/>
    <hyperlink ref="K556" r:id="rId319" display="mailto:deepakbhulani@gmail.com"/>
    <hyperlink ref="K601" r:id="rId320" display="mailto:amzy_rockks@hotmail.com"/>
    <hyperlink ref="K589" r:id="rId321" display="mailto:bhaskarfoxy@gmail.com"/>
    <hyperlink ref="K558" r:id="rId322" display="mailto:faizanmohdd10@gmail.com"/>
    <hyperlink ref="K629" r:id="rId323" display="mailto:anupriya.ravi@gmail.com"/>
    <hyperlink ref="K542" r:id="rId324" display="mailto:kkrakshitha08@gmail.com"/>
    <hyperlink ref="K561" r:id="rId325" display="mailto:mj.millu33_s@yahoo.com"/>
    <hyperlink ref="K599" r:id="rId326" display="mailto:RAMESHPA01@gmail.com"/>
    <hyperlink ref="K235" r:id="rId327" display="mailto:velvelayudhan@gmail.com"/>
    <hyperlink ref="K630" r:id="rId328" display="mailto:nikhiljayyn@gmail.com"/>
    <hyperlink ref="K237" r:id="rId329" display="mailto:danny.shekar06@gmail.com"/>
    <hyperlink ref="K640" r:id="rId330" display="mailto:shah1213@gmail.com"/>
    <hyperlink ref="K529" r:id="rId331" display="mailto:sampatprasad34@gmail.com"/>
    <hyperlink ref="K586" r:id="rId332" display="mailto:chiragi221@gmail.com"/>
    <hyperlink ref="K239" r:id="rId333" display="mailto:kiran661reddy@gmail.com"/>
    <hyperlink ref="K567" r:id="rId334" display="mailto:kkatto95@gmail.com"/>
    <hyperlink ref="K631" r:id="rId335" display="mailto:tzainshaikh@gmail.com"/>
    <hyperlink ref="K532" r:id="rId336" display="mailto:seftikhari@gmail.com"/>
    <hyperlink ref="K577" r:id="rId337" display="mailto:h.eftikhai@gmail.com"/>
    <hyperlink ref="K579" r:id="rId338" display="mailto:hajar.qaimy2@gmail.com"/>
    <hyperlink ref="K552" r:id="rId339" display="mailto:nick10messi@gmail.com"/>
    <hyperlink ref="K551" r:id="rId340" display="mailto:hiitspankajpatel@gmail.com"/>
    <hyperlink ref="K550" r:id="rId341" display="mailto:RATHODPRANAY12@GMAIL.COM"/>
    <hyperlink ref="K549" r:id="rId342" display="mailto:5lannytorres@gmail.com"/>
    <hyperlink ref="K546" r:id="rId343" display="mailto:ahulrdj23@gmail.com"/>
    <hyperlink ref="K545" r:id="rId344" display="mailto:rajvora24@gmail.com"/>
    <hyperlink ref="K544" r:id="rId345" display="mailto:raj.shekar360@gmail.com"/>
    <hyperlink ref="K540" r:id="rId346" display="mailto:prabhakar.bl@rediffmail.com"/>
    <hyperlink ref="K539" r:id="rId347" display="mailto:rajka1974@gmail.com"/>
    <hyperlink ref="K538" r:id="rId348" display="mailto:ankush98reddy@icloud.com"/>
    <hyperlink ref="K537" r:id="rId349" display="mailto:SULICHISHTY@HMAIL.COM"/>
    <hyperlink ref="K535" r:id="rId350" display="mailto:sbfrds@gmail.com"/>
    <hyperlink ref="K533" r:id="rId351" display="mailto:safi.brice@gmail.com"/>
    <hyperlink ref="K530" r:id="rId352" display="mailto:said.jaincollege@gmail.com"/>
    <hyperlink ref="K527" r:id="rId353" display="mailto:sankriti2304@gmail.com"/>
    <hyperlink ref="K526" r:id="rId354" display="mailto:pmangaladevi@yahoo.co.in"/>
    <hyperlink ref="K525" r:id="rId355" display="mailto:satyam.tri01@gmail.com"/>
    <hyperlink ref="K522" r:id="rId356" display="mailto:sheshasimha7@gmail.com"/>
    <hyperlink ref="K521" r:id="rId357" display="mailto:rcbshivam15@gmail.com"/>
    <hyperlink ref="K520" r:id="rId358" display="mailto:shre1526@gmail.com"/>
    <hyperlink ref="K517" r:id="rId359" display="mailto:shubhamkr696@gmail.com"/>
    <hyperlink ref="K515" r:id="rId360" display="mailto:shubhamvarma333@gmail.com"/>
    <hyperlink ref="K628" r:id="rId361" display="mailto:nshubhdeep@gmail.com"/>
    <hyperlink ref="K514" r:id="rId362" display="mailto:sindhoora.sadananda@gmail.com"/>
    <hyperlink ref="K627" r:id="rId363" display="mailto:sirishakj@gmail.cm"/>
    <hyperlink ref="K502" r:id="rId364" display="mailto:sirisha.carol@gmail.com"/>
    <hyperlink ref="K513" r:id="rId365" display="mailto:sowgandhikh@gmail.com"/>
    <hyperlink ref="K511" r:id="rId366" display="mailto:smtsaha0727@gmal.com"/>
    <hyperlink ref="K510" r:id="rId367" display="mailto:sumukhkamdur@gmail.com"/>
    <hyperlink ref="K508" r:id="rId368" display="mailto:susantabanik123@gmail.com"/>
    <hyperlink ref="K505" r:id="rId369" display="mailto:tskrishna11@gmail.com"/>
    <hyperlink ref="K504" r:id="rId370" display="mailto:trjasgovindappa@gmail.com"/>
    <hyperlink ref="K503" r:id="rId371" display="mailto:tejus10@yahoo.com"/>
    <hyperlink ref="K501" r:id="rId372" display="mailto:vijayalakshmiblore@gmail.com"/>
    <hyperlink ref="K500" r:id="rId373" display="mailto:prof.anilanal@gmail.com"/>
    <hyperlink ref="K499" r:id="rId374" display="mailto:vaibhavjain230698@gmail.com"/>
    <hyperlink ref="K498" r:id="rId375" display="mailto:valentina_14tennis@gmail.com"/>
    <hyperlink ref="K495" r:id="rId376" display="mailto:varunp619@gmail.com"/>
    <hyperlink ref="K494" r:id="rId377" display="mailto:vishnuthottassery@gmail.com"/>
    <hyperlink ref="K493" r:id="rId378" display="mailto:wahidullah.zahid2015@gmail.com"/>
    <hyperlink ref="K491" r:id="rId379" display="mailto:zainabhusain786@gmail.com"/>
    <hyperlink ref="K536" r:id="rId380" display="mailto:sabafathima787@gmail.com"/>
    <hyperlink ref="K541" r:id="rId381" display="mailto:mehrotrarishab01@gmail.com"/>
    <hyperlink ref="K516" r:id="rId382" display="mailto:shraddhu90@gmail.com"/>
    <hyperlink ref="K548" r:id="rId383" display="mailto:dr_sadashiva@yahoo.co.in"/>
    <hyperlink ref="K626" r:id="rId384" display="mailto:yamini.queen@gmail.com"/>
    <hyperlink ref="K590" r:id="rId385" display="mailto:samdariyaayush@gmail.com"/>
    <hyperlink ref="K509" r:id="rId386" display="mailto:sunidhisharma1997@gmail.com"/>
    <hyperlink ref="K497" r:id="rId387" display="mailto:giririnjarapu@gmail.com"/>
    <hyperlink ref="K610" r:id="rId388" display="mailto:adiljahangeer5@yahoo.com"/>
    <hyperlink ref="K547" r:id="rId389" display="mailto:rahulkothari2897@gmail.com"/>
    <hyperlink ref="K496" r:id="rId390" display="mailto:msm@uab.ac.in"/>
    <hyperlink ref="K512" r:id="rId391" display="mailto:sujithruss50@gmail.com"/>
    <hyperlink ref="K531" r:id="rId392" display="mailto:saiashruthraju@gmail.com"/>
    <hyperlink ref="K595" r:id="rId393" display="mailto:arjunlukke@gmail.com"/>
    <hyperlink ref="K637" r:id="rId394" display="mailto:KUNALMEHROTRA.KM44@GMAIL.COM"/>
    <hyperlink ref="K557" r:id="rId395" display="mailto:NITHYANANDA40@YMAIL.COM"/>
    <hyperlink ref="K603" r:id="rId396" display="mailto:AMNSHA9@GMAIL.COM"/>
    <hyperlink ref="K562" r:id="rId397" display="mailto:MEGHANASHINDE96@GMAIL.COM"/>
    <hyperlink ref="K523" r:id="rId398" display="mailto:SHASHANKBANGALURU97@GMAIL.COM"/>
    <hyperlink ref="K633" r:id="rId399" display="mailto:MAZINKMOHAMMED@GMAIL.COM"/>
    <hyperlink ref="K506" r:id="rId400" display="mailto:CALPAARJUN@HOTMAIL.COM"/>
    <hyperlink ref="K243" r:id="rId401" display="mailto:BABITHAREDDY1970@GMAIL.COM"/>
    <hyperlink ref="K643" r:id="rId402" display="mailto:amark737@gmail.com"/>
    <hyperlink ref="K242" r:id="rId403" display="mailto:HASHIRHASSAN555@GMAIL.COM"/>
    <hyperlink ref="K575" r:id="rId404" display="mailto:hussainjamali786@gmail.com"/>
    <hyperlink ref="K519" r:id="rId405" display="mailto:shreyanshluniya123@gmail.com"/>
    <hyperlink ref="K434" r:id="rId406" display="mailto:BABAANUP@GMAIL.COM"/>
    <hyperlink ref="K238" r:id="rId407" display="mailto:mr.vijramki@gmail.com"/>
    <hyperlink ref="K400" r:id="rId408"/>
    <hyperlink ref="K240" r:id="rId409" display="mailto:keshavanraja7@gmail.com"/>
    <hyperlink ref="S434" r:id="rId410" display="http://b.com/"/>
    <hyperlink ref="K35" r:id="rId411"/>
    <hyperlink ref="K27" r:id="rId412"/>
    <hyperlink ref="K19" r:id="rId413"/>
    <hyperlink ref="K16" r:id="rId414"/>
    <hyperlink ref="K41" r:id="rId415"/>
    <hyperlink ref="K15" r:id="rId416"/>
    <hyperlink ref="K34" r:id="rId417"/>
    <hyperlink ref="K2" r:id="rId418"/>
    <hyperlink ref="K17" r:id="rId419"/>
    <hyperlink ref="K43" r:id="rId420"/>
    <hyperlink ref="K22" r:id="rId421"/>
    <hyperlink ref="K30" r:id="rId422"/>
    <hyperlink ref="K18" r:id="rId423"/>
    <hyperlink ref="K7" r:id="rId424"/>
    <hyperlink ref="K31" r:id="rId425"/>
    <hyperlink ref="K21" r:id="rId426"/>
    <hyperlink ref="K36" r:id="rId427"/>
    <hyperlink ref="K28" r:id="rId428"/>
    <hyperlink ref="K24" r:id="rId429"/>
    <hyperlink ref="K13" r:id="rId430"/>
    <hyperlink ref="K39" r:id="rId431"/>
    <hyperlink ref="K10" r:id="rId432"/>
    <hyperlink ref="K53" r:id="rId433"/>
    <hyperlink ref="K72" r:id="rId434"/>
    <hyperlink ref="K136" r:id="rId435"/>
    <hyperlink ref="K153" r:id="rId436"/>
    <hyperlink ref="K120" r:id="rId437"/>
    <hyperlink ref="K139" r:id="rId438"/>
    <hyperlink ref="K81" r:id="rId439"/>
    <hyperlink ref="K138" r:id="rId440"/>
    <hyperlink ref="K123" r:id="rId441"/>
    <hyperlink ref="K79" r:id="rId442"/>
    <hyperlink ref="K89" r:id="rId443"/>
    <hyperlink ref="K57" r:id="rId444"/>
    <hyperlink ref="K141" r:id="rId445"/>
    <hyperlink ref="K64" r:id="rId446"/>
    <hyperlink ref="K94" r:id="rId447"/>
    <hyperlink ref="K145" r:id="rId448"/>
    <hyperlink ref="K116" r:id="rId449"/>
    <hyperlink ref="K156" r:id="rId450"/>
    <hyperlink ref="K113" r:id="rId451"/>
    <hyperlink ref="K44" r:id="rId452"/>
    <hyperlink ref="K109" r:id="rId453"/>
    <hyperlink ref="K58" r:id="rId454"/>
    <hyperlink ref="K49" r:id="rId455"/>
    <hyperlink ref="K52" r:id="rId456"/>
    <hyperlink ref="K98" r:id="rId457"/>
    <hyperlink ref="K83" r:id="rId458"/>
    <hyperlink ref="K102" r:id="rId459"/>
    <hyperlink ref="K86" r:id="rId460"/>
    <hyperlink ref="K45" r:id="rId461"/>
    <hyperlink ref="K54" r:id="rId462"/>
    <hyperlink ref="K71" r:id="rId463"/>
    <hyperlink ref="K91" r:id="rId464"/>
    <hyperlink ref="K70" r:id="rId465"/>
    <hyperlink ref="K56" r:id="rId466"/>
    <hyperlink ref="K135" r:id="rId467"/>
    <hyperlink ref="K99" r:id="rId468"/>
    <hyperlink ref="K122" r:id="rId469"/>
    <hyperlink ref="K114" r:id="rId470"/>
    <hyperlink ref="K155" r:id="rId471"/>
    <hyperlink ref="K103" r:id="rId472"/>
    <hyperlink ref="K142" r:id="rId473"/>
    <hyperlink ref="K97" r:id="rId474"/>
    <hyperlink ref="K131" r:id="rId475"/>
    <hyperlink ref="K162" r:id="rId476"/>
    <hyperlink ref="K157" r:id="rId477"/>
    <hyperlink ref="K147" r:id="rId478"/>
    <hyperlink ref="K60" r:id="rId479"/>
    <hyperlink ref="K143" r:id="rId480"/>
    <hyperlink ref="K218" r:id="rId481"/>
    <hyperlink ref="K206" r:id="rId482"/>
    <hyperlink ref="K219" r:id="rId483"/>
    <hyperlink ref="K217" r:id="rId484"/>
    <hyperlink ref="K177" r:id="rId485"/>
    <hyperlink ref="K178" r:id="rId486"/>
    <hyperlink ref="K221" r:id="rId487"/>
    <hyperlink ref="K202" r:id="rId488"/>
    <hyperlink ref="K220" r:id="rId489"/>
    <hyperlink ref="K222" r:id="rId490"/>
    <hyperlink ref="K204" r:id="rId491"/>
    <hyperlink ref="K187" r:id="rId492"/>
    <hyperlink ref="K188" r:id="rId493"/>
    <hyperlink ref="K174" r:id="rId494"/>
    <hyperlink ref="K189" r:id="rId495"/>
    <hyperlink ref="K225" r:id="rId496"/>
    <hyperlink ref="K199" r:id="rId497"/>
    <hyperlink ref="K169" r:id="rId498"/>
    <hyperlink ref="K194" r:id="rId499"/>
    <hyperlink ref="K180" r:id="rId500"/>
    <hyperlink ref="K167" r:id="rId501"/>
    <hyperlink ref="K210" r:id="rId502"/>
    <hyperlink ref="K168" r:id="rId503"/>
    <hyperlink ref="K186" r:id="rId504"/>
    <hyperlink ref="K201" r:id="rId505"/>
    <hyperlink ref="K176" r:id="rId506"/>
    <hyperlink ref="K193" r:id="rId507"/>
    <hyperlink ref="K195" r:id="rId508"/>
    <hyperlink ref="K165" r:id="rId509"/>
    <hyperlink ref="K181" r:id="rId510"/>
    <hyperlink ref="K208" r:id="rId511"/>
    <hyperlink ref="K182" r:id="rId512"/>
    <hyperlink ref="K524" r:id="rId513" display="mailto:shahabkingkhan@gmail.com"/>
    <hyperlink ref="K604" r:id="rId514"/>
    <hyperlink ref="K534" r:id="rId515"/>
    <hyperlink ref="K607" r:id="rId516"/>
    <hyperlink ref="K32" r:id="rId517"/>
    <hyperlink ref="K5" r:id="rId518"/>
    <hyperlink ref="K106" r:id="rId519"/>
    <hyperlink ref="K51" r:id="rId520"/>
    <hyperlink ref="K151" r:id="rId521"/>
    <hyperlink ref="K137" r:id="rId522"/>
    <hyperlink ref="K117" r:id="rId523"/>
    <hyperlink ref="K132" r:id="rId524"/>
    <hyperlink ref="K80" r:id="rId525"/>
    <hyperlink ref="K69" r:id="rId526"/>
    <hyperlink ref="K154" r:id="rId527"/>
    <hyperlink ref="K105" r:id="rId528"/>
    <hyperlink ref="K190" r:id="rId529"/>
    <hyperlink ref="K184" r:id="rId530"/>
    <hyperlink ref="K164" r:id="rId531"/>
    <hyperlink ref="K192" r:id="rId532"/>
    <hyperlink ref="K213" r:id="rId533"/>
    <hyperlink ref="K42" r:id="rId534"/>
  </hyperlinks>
  <pageMargins left="0.7" right="0.7" top="0.75" bottom="0.75" header="0.3" footer="0.3"/>
  <legacyDrawing r:id="rId535"/>
</worksheet>
</file>

<file path=xl/worksheets/sheet4.xml><?xml version="1.0" encoding="utf-8"?>
<worksheet xmlns="http://schemas.openxmlformats.org/spreadsheetml/2006/main" xmlns:r="http://schemas.openxmlformats.org/officeDocument/2006/relationships">
  <dimension ref="A1:AO458"/>
  <sheetViews>
    <sheetView topLeftCell="A2" workbookViewId="0">
      <selection activeCell="H4" sqref="H4"/>
    </sheetView>
  </sheetViews>
  <sheetFormatPr defaultRowHeight="15"/>
  <sheetData>
    <row r="1" spans="1:41" ht="90" thickBot="1">
      <c r="A1" s="444" t="s">
        <v>0</v>
      </c>
      <c r="B1" s="445" t="s">
        <v>1</v>
      </c>
      <c r="C1" s="446" t="s">
        <v>2</v>
      </c>
      <c r="D1" s="446" t="s">
        <v>3</v>
      </c>
      <c r="E1" s="446" t="s">
        <v>4</v>
      </c>
      <c r="F1" s="446" t="s">
        <v>5</v>
      </c>
      <c r="G1" s="446" t="s">
        <v>6</v>
      </c>
      <c r="H1" s="446" t="s">
        <v>7</v>
      </c>
      <c r="I1" s="446" t="s">
        <v>8</v>
      </c>
      <c r="J1" s="446" t="s">
        <v>9</v>
      </c>
      <c r="K1" s="447" t="s">
        <v>10</v>
      </c>
      <c r="L1" s="446" t="s">
        <v>11</v>
      </c>
      <c r="M1" s="446" t="s">
        <v>12</v>
      </c>
      <c r="N1" s="446" t="s">
        <v>13</v>
      </c>
      <c r="O1" s="446" t="s">
        <v>14</v>
      </c>
      <c r="P1" s="446" t="s">
        <v>15</v>
      </c>
      <c r="Q1" s="446" t="s">
        <v>16</v>
      </c>
      <c r="R1" s="446" t="s">
        <v>17</v>
      </c>
      <c r="S1" s="446" t="s">
        <v>18</v>
      </c>
      <c r="T1" s="446" t="s">
        <v>19</v>
      </c>
      <c r="U1" s="446" t="s">
        <v>20</v>
      </c>
      <c r="V1" s="446" t="s">
        <v>21</v>
      </c>
      <c r="W1" s="446" t="s">
        <v>22</v>
      </c>
      <c r="X1" s="446" t="s">
        <v>23</v>
      </c>
      <c r="Y1" s="446" t="s">
        <v>24</v>
      </c>
      <c r="Z1" s="446" t="s">
        <v>25</v>
      </c>
      <c r="AA1" s="446" t="s">
        <v>26</v>
      </c>
      <c r="AB1" s="446" t="s">
        <v>27</v>
      </c>
      <c r="AC1" s="446" t="s">
        <v>28</v>
      </c>
      <c r="AD1" s="446" t="s">
        <v>29</v>
      </c>
      <c r="AE1" s="446" t="s">
        <v>30</v>
      </c>
      <c r="AF1" s="446" t="s">
        <v>31</v>
      </c>
      <c r="AG1" s="446" t="s">
        <v>32</v>
      </c>
      <c r="AH1" s="446" t="s">
        <v>33</v>
      </c>
      <c r="AI1" s="448" t="s">
        <v>34</v>
      </c>
      <c r="AJ1" s="446" t="s">
        <v>35</v>
      </c>
      <c r="AK1" s="446" t="s">
        <v>36</v>
      </c>
      <c r="AL1" s="446" t="s">
        <v>37</v>
      </c>
      <c r="AM1" s="446" t="s">
        <v>38</v>
      </c>
      <c r="AN1" s="446" t="s">
        <v>39</v>
      </c>
      <c r="AO1" s="449" t="s">
        <v>40</v>
      </c>
    </row>
    <row r="2" spans="1:41" ht="115.5" thickBot="1">
      <c r="A2" s="450">
        <v>1</v>
      </c>
      <c r="B2" s="450"/>
      <c r="C2" s="451" t="s">
        <v>9829</v>
      </c>
      <c r="D2" s="452" t="s">
        <v>9830</v>
      </c>
      <c r="E2" s="453" t="s">
        <v>73</v>
      </c>
      <c r="F2" s="285" t="s">
        <v>699</v>
      </c>
      <c r="G2" s="286" t="s">
        <v>2437</v>
      </c>
      <c r="H2" s="287" t="s">
        <v>2438</v>
      </c>
      <c r="I2" s="453" t="s">
        <v>7693</v>
      </c>
      <c r="J2" s="453">
        <v>5</v>
      </c>
      <c r="K2" s="454" t="str">
        <f>HYPERLINK("mailto:meetpsoni@gmail.com","meetpsoni@gmail.com")</f>
        <v>meetpsoni@gmail.com</v>
      </c>
      <c r="L2" s="455" t="s">
        <v>9831</v>
      </c>
      <c r="M2" s="453">
        <v>58</v>
      </c>
      <c r="N2" s="453" t="s">
        <v>9832</v>
      </c>
      <c r="O2" s="450">
        <v>58</v>
      </c>
      <c r="P2" s="453" t="s">
        <v>6151</v>
      </c>
      <c r="Q2" s="453" t="s">
        <v>6180</v>
      </c>
      <c r="R2" s="456" t="s">
        <v>51</v>
      </c>
      <c r="S2" s="456" t="s">
        <v>51</v>
      </c>
      <c r="T2" s="456" t="s">
        <v>51</v>
      </c>
      <c r="U2" s="453">
        <v>61</v>
      </c>
      <c r="V2" s="453">
        <v>58</v>
      </c>
      <c r="W2" s="453">
        <v>58</v>
      </c>
      <c r="X2" s="453">
        <v>68</v>
      </c>
      <c r="Y2" s="457"/>
      <c r="Z2" s="457"/>
      <c r="AA2" s="457"/>
      <c r="AB2" s="457"/>
      <c r="AC2" s="458" t="s">
        <v>52</v>
      </c>
      <c r="AD2" s="453" t="s">
        <v>53</v>
      </c>
      <c r="AE2" s="258" t="s">
        <v>9833</v>
      </c>
      <c r="AF2" s="459" t="s">
        <v>9834</v>
      </c>
      <c r="AG2" s="460" t="s">
        <v>9835</v>
      </c>
      <c r="AH2" s="460" t="s">
        <v>9836</v>
      </c>
      <c r="AI2" s="461">
        <v>9824722040</v>
      </c>
      <c r="AJ2" s="453" t="s">
        <v>9837</v>
      </c>
      <c r="AK2" s="453" t="s">
        <v>60</v>
      </c>
      <c r="AL2" s="453" t="s">
        <v>61</v>
      </c>
      <c r="AM2" s="457"/>
      <c r="AN2" s="457"/>
      <c r="AO2" s="457"/>
    </row>
    <row r="3" spans="1:41" ht="102.75" thickBot="1">
      <c r="A3" s="450">
        <v>2</v>
      </c>
      <c r="B3" s="450"/>
      <c r="C3" s="462" t="s">
        <v>9838</v>
      </c>
      <c r="D3" s="452" t="s">
        <v>9839</v>
      </c>
      <c r="E3" s="453" t="s">
        <v>73</v>
      </c>
      <c r="F3" s="285" t="s">
        <v>699</v>
      </c>
      <c r="G3" s="286" t="s">
        <v>2437</v>
      </c>
      <c r="H3" s="287" t="s">
        <v>2438</v>
      </c>
      <c r="I3" s="453" t="s">
        <v>7693</v>
      </c>
      <c r="J3" s="453">
        <v>5</v>
      </c>
      <c r="K3" s="454" t="str">
        <f>HYPERLINK("mailto:sbindumadavan@gmail.com","sbindumadavan@gmail.com")</f>
        <v>sbindumadavan@gmail.com</v>
      </c>
      <c r="L3" s="455">
        <v>8197022336</v>
      </c>
      <c r="M3" s="453">
        <v>70</v>
      </c>
      <c r="N3" s="453" t="s">
        <v>9832</v>
      </c>
      <c r="O3" s="450">
        <v>70</v>
      </c>
      <c r="P3" s="453" t="s">
        <v>9840</v>
      </c>
      <c r="Q3" s="452" t="s">
        <v>9841</v>
      </c>
      <c r="R3" s="456" t="s">
        <v>51</v>
      </c>
      <c r="S3" s="456" t="s">
        <v>51</v>
      </c>
      <c r="T3" s="456" t="s">
        <v>51</v>
      </c>
      <c r="U3" s="453">
        <v>81</v>
      </c>
      <c r="V3" s="453">
        <v>77</v>
      </c>
      <c r="W3" s="453">
        <v>82</v>
      </c>
      <c r="X3" s="453">
        <v>83</v>
      </c>
      <c r="Y3" s="457"/>
      <c r="Z3" s="457"/>
      <c r="AA3" s="457"/>
      <c r="AB3" s="457"/>
      <c r="AC3" s="458" t="s">
        <v>100</v>
      </c>
      <c r="AD3" s="453" t="s">
        <v>53</v>
      </c>
      <c r="AE3" s="219" t="s">
        <v>9842</v>
      </c>
      <c r="AF3" s="214" t="s">
        <v>9843</v>
      </c>
      <c r="AG3" s="209" t="s">
        <v>9844</v>
      </c>
      <c r="AH3" s="209" t="s">
        <v>9845</v>
      </c>
      <c r="AI3" s="461">
        <v>9972094842</v>
      </c>
      <c r="AJ3" s="453" t="s">
        <v>788</v>
      </c>
      <c r="AK3" s="453" t="s">
        <v>60</v>
      </c>
      <c r="AL3" s="453" t="s">
        <v>61</v>
      </c>
      <c r="AM3" s="457"/>
      <c r="AN3" s="457"/>
      <c r="AO3" s="457"/>
    </row>
    <row r="4" spans="1:41" ht="100.5" thickBot="1">
      <c r="A4" s="450">
        <v>3</v>
      </c>
      <c r="B4" s="450"/>
      <c r="C4" s="451" t="s">
        <v>9846</v>
      </c>
      <c r="D4" s="452" t="s">
        <v>9847</v>
      </c>
      <c r="E4" s="453" t="s">
        <v>73</v>
      </c>
      <c r="F4" s="285" t="s">
        <v>699</v>
      </c>
      <c r="G4" s="286" t="s">
        <v>2437</v>
      </c>
      <c r="H4" s="287" t="s">
        <v>2438</v>
      </c>
      <c r="I4" s="453" t="s">
        <v>7693</v>
      </c>
      <c r="J4" s="453">
        <v>5</v>
      </c>
      <c r="K4" s="454" t="str">
        <f>HYPERLINK("mailto:rrj775@gmail.com","rrj775@gmail.com")</f>
        <v>rrj775@gmail.com</v>
      </c>
      <c r="L4" s="455">
        <v>9534921388</v>
      </c>
      <c r="M4" s="453">
        <v>57</v>
      </c>
      <c r="N4" s="453" t="s">
        <v>9832</v>
      </c>
      <c r="O4" s="450">
        <v>57</v>
      </c>
      <c r="P4" s="453" t="s">
        <v>9848</v>
      </c>
      <c r="Q4" s="453" t="s">
        <v>6180</v>
      </c>
      <c r="R4" s="456" t="s">
        <v>51</v>
      </c>
      <c r="S4" s="456" t="s">
        <v>51</v>
      </c>
      <c r="T4" s="456" t="s">
        <v>51</v>
      </c>
      <c r="U4" s="453">
        <v>60</v>
      </c>
      <c r="V4" s="453">
        <v>62</v>
      </c>
      <c r="W4" s="453">
        <v>58</v>
      </c>
      <c r="X4" s="453">
        <v>50.17</v>
      </c>
      <c r="Y4" s="457"/>
      <c r="Z4" s="457"/>
      <c r="AA4" s="457"/>
      <c r="AB4" s="457"/>
      <c r="AC4" s="458" t="s">
        <v>52</v>
      </c>
      <c r="AD4" s="453" t="s">
        <v>53</v>
      </c>
      <c r="AE4" s="211" t="s">
        <v>9849</v>
      </c>
      <c r="AF4" s="214" t="s">
        <v>9850</v>
      </c>
      <c r="AG4" s="209" t="s">
        <v>9851</v>
      </c>
      <c r="AH4" s="209" t="s">
        <v>9852</v>
      </c>
      <c r="AI4" s="461">
        <v>9431575926</v>
      </c>
      <c r="AJ4" s="453" t="s">
        <v>9853</v>
      </c>
      <c r="AK4" s="453" t="s">
        <v>60</v>
      </c>
      <c r="AL4" s="453" t="s">
        <v>61</v>
      </c>
      <c r="AM4" s="457"/>
      <c r="AN4" s="457"/>
      <c r="AO4" s="457"/>
    </row>
    <row r="5" spans="1:41" ht="100.5" thickBot="1">
      <c r="A5" s="463">
        <v>4</v>
      </c>
      <c r="B5" s="463"/>
      <c r="C5" s="464" t="s">
        <v>9854</v>
      </c>
      <c r="D5" s="465" t="s">
        <v>9855</v>
      </c>
      <c r="E5" s="466" t="s">
        <v>73</v>
      </c>
      <c r="F5" s="285" t="s">
        <v>699</v>
      </c>
      <c r="G5" s="286" t="s">
        <v>2437</v>
      </c>
      <c r="H5" s="287" t="s">
        <v>2438</v>
      </c>
      <c r="I5" s="466" t="s">
        <v>7693</v>
      </c>
      <c r="J5" s="466">
        <v>5</v>
      </c>
      <c r="K5" s="467" t="str">
        <f>HYPERLINK("mailto:saneyar.dibs@outlook.com","saneyar.dibs@outlook.com")</f>
        <v>saneyar.dibs@outlook.com</v>
      </c>
      <c r="L5" s="468">
        <v>9689200000</v>
      </c>
      <c r="M5" s="466">
        <v>75</v>
      </c>
      <c r="N5" s="466" t="s">
        <v>50</v>
      </c>
      <c r="O5" s="463">
        <v>75</v>
      </c>
      <c r="P5" s="466" t="s">
        <v>6151</v>
      </c>
      <c r="Q5" s="466" t="s">
        <v>50</v>
      </c>
      <c r="R5" s="466" t="s">
        <v>51</v>
      </c>
      <c r="S5" s="466" t="s">
        <v>51</v>
      </c>
      <c r="T5" s="466" t="s">
        <v>51</v>
      </c>
      <c r="U5" s="466">
        <v>70</v>
      </c>
      <c r="V5" s="466">
        <v>70</v>
      </c>
      <c r="W5" s="466">
        <v>64</v>
      </c>
      <c r="X5" s="466">
        <v>65.5</v>
      </c>
      <c r="Y5" s="469"/>
      <c r="Z5" s="469"/>
      <c r="AA5" s="469"/>
      <c r="AB5" s="469"/>
      <c r="AC5" s="463" t="s">
        <v>52</v>
      </c>
      <c r="AD5" s="466" t="s">
        <v>53</v>
      </c>
      <c r="AE5" s="470" t="s">
        <v>9856</v>
      </c>
      <c r="AF5" s="471" t="s">
        <v>9857</v>
      </c>
      <c r="AG5" s="472" t="s">
        <v>9858</v>
      </c>
      <c r="AH5" s="472" t="s">
        <v>9859</v>
      </c>
      <c r="AI5" s="473">
        <v>96896460469</v>
      </c>
      <c r="AJ5" s="466" t="s">
        <v>150</v>
      </c>
      <c r="AK5" s="466" t="s">
        <v>178</v>
      </c>
      <c r="AL5" s="466" t="s">
        <v>61</v>
      </c>
      <c r="AM5" s="469"/>
      <c r="AN5" s="469"/>
      <c r="AO5" s="469"/>
    </row>
    <row r="6" spans="1:41" ht="115.5" thickBot="1">
      <c r="A6" s="450">
        <v>5</v>
      </c>
      <c r="B6" s="450"/>
      <c r="C6" s="451" t="s">
        <v>9860</v>
      </c>
      <c r="D6" s="452" t="s">
        <v>9861</v>
      </c>
      <c r="E6" s="453" t="s">
        <v>73</v>
      </c>
      <c r="F6" s="285" t="s">
        <v>699</v>
      </c>
      <c r="G6" s="286" t="s">
        <v>2437</v>
      </c>
      <c r="H6" s="287" t="s">
        <v>2438</v>
      </c>
      <c r="I6" s="453" t="s">
        <v>7693</v>
      </c>
      <c r="J6" s="453">
        <v>5</v>
      </c>
      <c r="K6" s="454" t="str">
        <f>HYPERLINK("mailto:satyatorres73balotelli@gmail.com","satyatorres73balotelli@gmail.com")</f>
        <v>satyatorres73balotelli@gmail.com</v>
      </c>
      <c r="L6" s="455">
        <v>8933976772</v>
      </c>
      <c r="M6" s="453">
        <v>66</v>
      </c>
      <c r="N6" s="453" t="s">
        <v>9832</v>
      </c>
      <c r="O6" s="450">
        <v>66</v>
      </c>
      <c r="P6" s="453" t="s">
        <v>9848</v>
      </c>
      <c r="Q6" s="453" t="s">
        <v>6180</v>
      </c>
      <c r="R6" s="456" t="s">
        <v>51</v>
      </c>
      <c r="S6" s="456" t="s">
        <v>51</v>
      </c>
      <c r="T6" s="456" t="s">
        <v>51</v>
      </c>
      <c r="U6" s="453">
        <v>72</v>
      </c>
      <c r="V6" s="453">
        <v>70</v>
      </c>
      <c r="W6" s="453">
        <v>68</v>
      </c>
      <c r="X6" s="453">
        <v>65.67</v>
      </c>
      <c r="Y6" s="457"/>
      <c r="Z6" s="457"/>
      <c r="AA6" s="457"/>
      <c r="AB6" s="457"/>
      <c r="AC6" s="458" t="s">
        <v>52</v>
      </c>
      <c r="AD6" s="453" t="s">
        <v>53</v>
      </c>
      <c r="AE6" s="258" t="s">
        <v>9862</v>
      </c>
      <c r="AF6" s="459" t="s">
        <v>9863</v>
      </c>
      <c r="AG6" s="460" t="s">
        <v>9864</v>
      </c>
      <c r="AH6" s="460" t="s">
        <v>9865</v>
      </c>
      <c r="AI6" s="461">
        <v>9451577941</v>
      </c>
      <c r="AJ6" s="453" t="s">
        <v>9853</v>
      </c>
      <c r="AK6" s="453" t="s">
        <v>60</v>
      </c>
      <c r="AL6" s="453" t="s">
        <v>61</v>
      </c>
      <c r="AM6" s="457"/>
      <c r="AN6" s="457"/>
      <c r="AO6" s="457"/>
    </row>
    <row r="7" spans="1:41" ht="100.5" thickBot="1">
      <c r="A7" s="450">
        <v>6</v>
      </c>
      <c r="B7" s="450"/>
      <c r="C7" s="451" t="s">
        <v>9866</v>
      </c>
      <c r="D7" s="452" t="s">
        <v>9867</v>
      </c>
      <c r="E7" s="453" t="s">
        <v>44</v>
      </c>
      <c r="F7" s="285" t="s">
        <v>699</v>
      </c>
      <c r="G7" s="286" t="s">
        <v>2437</v>
      </c>
      <c r="H7" s="287" t="s">
        <v>2438</v>
      </c>
      <c r="I7" s="453" t="s">
        <v>7693</v>
      </c>
      <c r="J7" s="453">
        <v>5</v>
      </c>
      <c r="K7" s="454" t="str">
        <f>HYPERLINK("mailto:aishwarya007shanmugam@gmail.com","aishwarya007shanmugam@gmail.com")</f>
        <v>aishwarya007shanmugam@gmail.com</v>
      </c>
      <c r="L7" s="455">
        <v>7259581074</v>
      </c>
      <c r="M7" s="453">
        <v>64</v>
      </c>
      <c r="N7" s="453" t="s">
        <v>9832</v>
      </c>
      <c r="O7" s="450">
        <v>64</v>
      </c>
      <c r="P7" s="453" t="s">
        <v>9848</v>
      </c>
      <c r="Q7" s="453" t="s">
        <v>6180</v>
      </c>
      <c r="R7" s="456" t="s">
        <v>51</v>
      </c>
      <c r="S7" s="456" t="s">
        <v>51</v>
      </c>
      <c r="T7" s="456" t="s">
        <v>51</v>
      </c>
      <c r="U7" s="453">
        <v>74</v>
      </c>
      <c r="V7" s="453">
        <v>76</v>
      </c>
      <c r="W7" s="453">
        <v>80.16</v>
      </c>
      <c r="X7" s="453">
        <v>81.5</v>
      </c>
      <c r="Y7" s="457"/>
      <c r="Z7" s="457"/>
      <c r="AA7" s="457"/>
      <c r="AB7" s="457"/>
      <c r="AC7" s="458" t="s">
        <v>52</v>
      </c>
      <c r="AD7" s="453" t="s">
        <v>53</v>
      </c>
      <c r="AE7" s="219" t="s">
        <v>9868</v>
      </c>
      <c r="AF7" s="214" t="s">
        <v>9869</v>
      </c>
      <c r="AG7" s="209" t="s">
        <v>9870</v>
      </c>
      <c r="AH7" s="209" t="s">
        <v>9871</v>
      </c>
      <c r="AI7" s="461" t="s">
        <v>9872</v>
      </c>
      <c r="AJ7" s="453" t="s">
        <v>9873</v>
      </c>
      <c r="AK7" s="453" t="s">
        <v>60</v>
      </c>
      <c r="AL7" s="453" t="s">
        <v>61</v>
      </c>
      <c r="AM7" s="457"/>
      <c r="AN7" s="457"/>
      <c r="AO7" s="457"/>
    </row>
    <row r="8" spans="1:41" ht="100.5" thickBot="1">
      <c r="A8" s="450">
        <v>7</v>
      </c>
      <c r="B8" s="450"/>
      <c r="C8" s="462" t="s">
        <v>9874</v>
      </c>
      <c r="D8" s="452" t="s">
        <v>9875</v>
      </c>
      <c r="E8" s="453" t="s">
        <v>73</v>
      </c>
      <c r="F8" s="285" t="s">
        <v>699</v>
      </c>
      <c r="G8" s="286" t="s">
        <v>2437</v>
      </c>
      <c r="H8" s="287" t="s">
        <v>2438</v>
      </c>
      <c r="I8" s="453" t="s">
        <v>7693</v>
      </c>
      <c r="J8" s="453">
        <v>5</v>
      </c>
      <c r="K8" s="474" t="str">
        <f>HYPERLINK("mailto:udhayraghu666@gmail.com","udhayraghu666@gmail.com")</f>
        <v>udhayraghu666@gmail.com</v>
      </c>
      <c r="L8" s="455">
        <v>9448158419</v>
      </c>
      <c r="M8" s="453">
        <v>52</v>
      </c>
      <c r="N8" s="453" t="s">
        <v>9832</v>
      </c>
      <c r="O8" s="450">
        <v>52</v>
      </c>
      <c r="P8" s="453" t="s">
        <v>9848</v>
      </c>
      <c r="Q8" s="453" t="s">
        <v>6180</v>
      </c>
      <c r="R8" s="456" t="s">
        <v>51</v>
      </c>
      <c r="S8" s="456" t="s">
        <v>51</v>
      </c>
      <c r="T8" s="456" t="s">
        <v>51</v>
      </c>
      <c r="U8" s="453">
        <v>68</v>
      </c>
      <c r="V8" s="453">
        <v>68</v>
      </c>
      <c r="W8" s="453">
        <v>57</v>
      </c>
      <c r="X8" s="453" t="s">
        <v>9853</v>
      </c>
      <c r="Y8" s="457"/>
      <c r="Z8" s="457"/>
      <c r="AA8" s="457"/>
      <c r="AB8" s="457"/>
      <c r="AC8" s="458" t="s">
        <v>717</v>
      </c>
      <c r="AD8" s="453" t="s">
        <v>53</v>
      </c>
      <c r="AE8" s="258" t="s">
        <v>9876</v>
      </c>
      <c r="AF8" s="459" t="s">
        <v>9877</v>
      </c>
      <c r="AG8" s="460" t="s">
        <v>9878</v>
      </c>
      <c r="AH8" s="460" t="s">
        <v>9879</v>
      </c>
      <c r="AI8" s="461">
        <v>9980642052</v>
      </c>
      <c r="AJ8" s="453" t="s">
        <v>788</v>
      </c>
      <c r="AK8" s="453" t="s">
        <v>60</v>
      </c>
      <c r="AL8" s="453" t="s">
        <v>61</v>
      </c>
      <c r="AM8" s="457"/>
      <c r="AN8" s="457"/>
      <c r="AO8" s="457"/>
    </row>
    <row r="9" spans="1:41" ht="115.5" thickBot="1">
      <c r="A9" s="450">
        <v>8</v>
      </c>
      <c r="B9" s="450"/>
      <c r="C9" s="451" t="s">
        <v>9880</v>
      </c>
      <c r="D9" s="452" t="s">
        <v>9881</v>
      </c>
      <c r="E9" s="453" t="s">
        <v>73</v>
      </c>
      <c r="F9" s="285" t="s">
        <v>699</v>
      </c>
      <c r="G9" s="286" t="s">
        <v>2437</v>
      </c>
      <c r="H9" s="287" t="s">
        <v>2438</v>
      </c>
      <c r="I9" s="453" t="s">
        <v>7693</v>
      </c>
      <c r="J9" s="453">
        <v>5</v>
      </c>
      <c r="K9" s="454" t="str">
        <f>HYPERLINK("mailto:rahulraj.subramani@gmail.com","rahulraj.subramani@gmail.com")</f>
        <v>rahulraj.subramani@gmail.com</v>
      </c>
      <c r="L9" s="455">
        <v>9611018054</v>
      </c>
      <c r="M9" s="453">
        <v>88</v>
      </c>
      <c r="N9" s="453" t="s">
        <v>9832</v>
      </c>
      <c r="O9" s="450">
        <v>88</v>
      </c>
      <c r="P9" s="453" t="s">
        <v>6151</v>
      </c>
      <c r="Q9" s="453" t="s">
        <v>6180</v>
      </c>
      <c r="R9" s="456" t="s">
        <v>51</v>
      </c>
      <c r="S9" s="456" t="s">
        <v>51</v>
      </c>
      <c r="T9" s="456" t="s">
        <v>51</v>
      </c>
      <c r="U9" s="453">
        <v>68</v>
      </c>
      <c r="V9" s="453">
        <v>74</v>
      </c>
      <c r="W9" s="453">
        <v>78</v>
      </c>
      <c r="X9" s="453">
        <v>77.5</v>
      </c>
      <c r="Y9" s="457"/>
      <c r="Z9" s="457"/>
      <c r="AA9" s="457"/>
      <c r="AB9" s="457"/>
      <c r="AC9" s="458" t="s">
        <v>52</v>
      </c>
      <c r="AD9" s="453" t="s">
        <v>53</v>
      </c>
      <c r="AE9" s="211" t="s">
        <v>9882</v>
      </c>
      <c r="AF9" s="214" t="s">
        <v>9883</v>
      </c>
      <c r="AG9" s="209" t="s">
        <v>9884</v>
      </c>
      <c r="AH9" s="209" t="s">
        <v>9885</v>
      </c>
      <c r="AI9" s="461">
        <v>7676777770</v>
      </c>
      <c r="AJ9" s="453" t="s">
        <v>9886</v>
      </c>
      <c r="AK9" s="453" t="s">
        <v>60</v>
      </c>
      <c r="AL9" s="453" t="s">
        <v>61</v>
      </c>
      <c r="AM9" s="457"/>
      <c r="AN9" s="457"/>
      <c r="AO9" s="457"/>
    </row>
    <row r="10" spans="1:41" ht="115.5" thickBot="1">
      <c r="A10" s="450">
        <v>9</v>
      </c>
      <c r="B10" s="450"/>
      <c r="C10" s="451" t="s">
        <v>9887</v>
      </c>
      <c r="D10" s="452" t="s">
        <v>9888</v>
      </c>
      <c r="E10" s="453" t="s">
        <v>73</v>
      </c>
      <c r="F10" s="285" t="s">
        <v>699</v>
      </c>
      <c r="G10" s="286" t="s">
        <v>2437</v>
      </c>
      <c r="H10" s="287" t="s">
        <v>2438</v>
      </c>
      <c r="I10" s="453" t="s">
        <v>7693</v>
      </c>
      <c r="J10" s="453">
        <v>5</v>
      </c>
      <c r="K10" s="454" t="str">
        <f>HYPERLINK("mailto:shreehari975@gmail.com","shreehari975@gmail.com")</f>
        <v>shreehari975@gmail.com</v>
      </c>
      <c r="L10" s="455">
        <v>9480990221</v>
      </c>
      <c r="M10" s="453">
        <v>58</v>
      </c>
      <c r="N10" s="453" t="s">
        <v>9832</v>
      </c>
      <c r="O10" s="450">
        <v>58</v>
      </c>
      <c r="P10" s="453" t="s">
        <v>9848</v>
      </c>
      <c r="Q10" s="453" t="s">
        <v>6180</v>
      </c>
      <c r="R10" s="456" t="s">
        <v>51</v>
      </c>
      <c r="S10" s="456" t="s">
        <v>51</v>
      </c>
      <c r="T10" s="456" t="s">
        <v>51</v>
      </c>
      <c r="U10" s="453">
        <v>72</v>
      </c>
      <c r="V10" s="453">
        <v>61.3</v>
      </c>
      <c r="W10" s="453">
        <v>60.2</v>
      </c>
      <c r="X10" s="453">
        <v>57.67</v>
      </c>
      <c r="Y10" s="457"/>
      <c r="Z10" s="457"/>
      <c r="AA10" s="457"/>
      <c r="AB10" s="457"/>
      <c r="AC10" s="458" t="s">
        <v>52</v>
      </c>
      <c r="AD10" s="453" t="s">
        <v>53</v>
      </c>
      <c r="AE10" s="211" t="s">
        <v>9889</v>
      </c>
      <c r="AF10" s="214" t="s">
        <v>9890</v>
      </c>
      <c r="AG10" s="209" t="s">
        <v>9891</v>
      </c>
      <c r="AH10" s="209" t="s">
        <v>9892</v>
      </c>
      <c r="AI10" s="461">
        <v>96896460469</v>
      </c>
      <c r="AJ10" s="453" t="s">
        <v>788</v>
      </c>
      <c r="AK10" s="453" t="s">
        <v>60</v>
      </c>
      <c r="AL10" s="453" t="s">
        <v>61</v>
      </c>
      <c r="AM10" s="457"/>
      <c r="AN10" s="457"/>
      <c r="AO10" s="457"/>
    </row>
    <row r="11" spans="1:41" ht="100.5" thickBot="1">
      <c r="A11" s="450">
        <v>10</v>
      </c>
      <c r="B11" s="450"/>
      <c r="C11" s="451" t="s">
        <v>9893</v>
      </c>
      <c r="D11" s="452" t="s">
        <v>9894</v>
      </c>
      <c r="E11" s="453" t="s">
        <v>44</v>
      </c>
      <c r="F11" s="285" t="s">
        <v>699</v>
      </c>
      <c r="G11" s="286" t="s">
        <v>2437</v>
      </c>
      <c r="H11" s="287" t="s">
        <v>2438</v>
      </c>
      <c r="I11" s="453" t="s">
        <v>7693</v>
      </c>
      <c r="J11" s="453">
        <v>5</v>
      </c>
      <c r="K11" s="454" t="str">
        <f>HYPERLINK("mailto:srividya.bhalle@gmail.com","srividya.bhalle@gmail.com")</f>
        <v>srividya.bhalle@gmail.com</v>
      </c>
      <c r="L11" s="455">
        <v>9742898078</v>
      </c>
      <c r="M11" s="453">
        <v>70</v>
      </c>
      <c r="N11" s="453" t="s">
        <v>126</v>
      </c>
      <c r="O11" s="450">
        <v>70</v>
      </c>
      <c r="P11" s="453" t="s">
        <v>9848</v>
      </c>
      <c r="Q11" s="453" t="s">
        <v>6180</v>
      </c>
      <c r="R11" s="456" t="s">
        <v>51</v>
      </c>
      <c r="S11" s="456" t="s">
        <v>51</v>
      </c>
      <c r="T11" s="456" t="s">
        <v>51</v>
      </c>
      <c r="U11" s="453">
        <v>87</v>
      </c>
      <c r="V11" s="453">
        <v>82.67</v>
      </c>
      <c r="W11" s="453">
        <v>78</v>
      </c>
      <c r="X11" s="453">
        <v>79.67</v>
      </c>
      <c r="Y11" s="457"/>
      <c r="Z11" s="457"/>
      <c r="AA11" s="457"/>
      <c r="AB11" s="457"/>
      <c r="AC11" s="458" t="s">
        <v>52</v>
      </c>
      <c r="AD11" s="453" t="s">
        <v>53</v>
      </c>
      <c r="AE11" s="211" t="s">
        <v>9895</v>
      </c>
      <c r="AF11" s="214" t="s">
        <v>9896</v>
      </c>
      <c r="AG11" s="209" t="s">
        <v>9897</v>
      </c>
      <c r="AH11" s="209" t="s">
        <v>9898</v>
      </c>
      <c r="AI11" s="461">
        <v>9741779581</v>
      </c>
      <c r="AJ11" s="453" t="s">
        <v>788</v>
      </c>
      <c r="AK11" s="453" t="s">
        <v>60</v>
      </c>
      <c r="AL11" s="453" t="s">
        <v>61</v>
      </c>
      <c r="AM11" s="457"/>
      <c r="AN11" s="457"/>
      <c r="AO11" s="457"/>
    </row>
    <row r="12" spans="1:41" ht="115.5" thickBot="1">
      <c r="A12" s="450">
        <v>11</v>
      </c>
      <c r="B12" s="450"/>
      <c r="C12" s="451" t="s">
        <v>9899</v>
      </c>
      <c r="D12" s="452" t="s">
        <v>9900</v>
      </c>
      <c r="E12" s="453" t="s">
        <v>73</v>
      </c>
      <c r="F12" s="285" t="s">
        <v>699</v>
      </c>
      <c r="G12" s="286" t="s">
        <v>2437</v>
      </c>
      <c r="H12" s="287" t="s">
        <v>2438</v>
      </c>
      <c r="I12" s="453" t="s">
        <v>7693</v>
      </c>
      <c r="J12" s="453">
        <v>5</v>
      </c>
      <c r="K12" s="454" t="str">
        <f>HYPERLINK("mailto:tejeswarprashanth02@gmail.com","tejeswarprashanth02@gmail.com")</f>
        <v>tejeswarprashanth02@gmail.com</v>
      </c>
      <c r="L12" s="455">
        <v>8892885420</v>
      </c>
      <c r="M12" s="453">
        <v>59</v>
      </c>
      <c r="N12" s="453" t="s">
        <v>126</v>
      </c>
      <c r="O12" s="450">
        <v>59</v>
      </c>
      <c r="P12" s="453" t="s">
        <v>9848</v>
      </c>
      <c r="Q12" s="453" t="s">
        <v>6180</v>
      </c>
      <c r="R12" s="456" t="s">
        <v>51</v>
      </c>
      <c r="S12" s="456" t="s">
        <v>51</v>
      </c>
      <c r="T12" s="456" t="s">
        <v>51</v>
      </c>
      <c r="U12" s="453">
        <v>67</v>
      </c>
      <c r="V12" s="453">
        <v>62.53</v>
      </c>
      <c r="W12" s="453">
        <v>59.67</v>
      </c>
      <c r="X12" s="453">
        <v>56.67</v>
      </c>
      <c r="Y12" s="457"/>
      <c r="Z12" s="457"/>
      <c r="AA12" s="457"/>
      <c r="AB12" s="457"/>
      <c r="AC12" s="458" t="s">
        <v>52</v>
      </c>
      <c r="AD12" s="453" t="s">
        <v>53</v>
      </c>
      <c r="AE12" s="219" t="s">
        <v>9901</v>
      </c>
      <c r="AF12" s="214" t="s">
        <v>9902</v>
      </c>
      <c r="AG12" s="209" t="s">
        <v>9903</v>
      </c>
      <c r="AH12" s="209" t="s">
        <v>9904</v>
      </c>
      <c r="AI12" s="461">
        <v>9740376641</v>
      </c>
      <c r="AJ12" s="453" t="s">
        <v>9905</v>
      </c>
      <c r="AK12" s="453" t="s">
        <v>60</v>
      </c>
      <c r="AL12" s="453" t="s">
        <v>61</v>
      </c>
      <c r="AM12" s="457"/>
      <c r="AN12" s="457"/>
      <c r="AO12" s="457"/>
    </row>
    <row r="13" spans="1:41" ht="153.75" thickBot="1">
      <c r="A13" s="450">
        <v>12</v>
      </c>
      <c r="B13" s="450"/>
      <c r="C13" s="451" t="s">
        <v>9906</v>
      </c>
      <c r="D13" s="452" t="s">
        <v>9907</v>
      </c>
      <c r="E13" s="453" t="s">
        <v>73</v>
      </c>
      <c r="F13" s="285" t="s">
        <v>699</v>
      </c>
      <c r="G13" s="286" t="s">
        <v>2437</v>
      </c>
      <c r="H13" s="287" t="s">
        <v>2438</v>
      </c>
      <c r="I13" s="453" t="s">
        <v>7693</v>
      </c>
      <c r="J13" s="453">
        <v>5</v>
      </c>
      <c r="K13" s="454" t="str">
        <f>HYPERLINK("mailto:rajach2797@gmail.com","rajach2797@gmail.com")</f>
        <v>rajach2797@gmail.com</v>
      </c>
      <c r="L13" s="455">
        <v>9632148721</v>
      </c>
      <c r="M13" s="453">
        <v>58</v>
      </c>
      <c r="N13" s="453" t="s">
        <v>50</v>
      </c>
      <c r="O13" s="450">
        <v>58</v>
      </c>
      <c r="P13" s="453" t="s">
        <v>9848</v>
      </c>
      <c r="Q13" s="453" t="s">
        <v>6180</v>
      </c>
      <c r="R13" s="456" t="s">
        <v>51</v>
      </c>
      <c r="S13" s="456" t="s">
        <v>51</v>
      </c>
      <c r="T13" s="456" t="s">
        <v>51</v>
      </c>
      <c r="U13" s="453">
        <v>70</v>
      </c>
      <c r="V13" s="453">
        <v>66</v>
      </c>
      <c r="W13" s="453">
        <v>67.5</v>
      </c>
      <c r="X13" s="453">
        <v>61</v>
      </c>
      <c r="Y13" s="457"/>
      <c r="Z13" s="457"/>
      <c r="AA13" s="457"/>
      <c r="AB13" s="457"/>
      <c r="AC13" s="458" t="s">
        <v>52</v>
      </c>
      <c r="AD13" s="453" t="s">
        <v>53</v>
      </c>
      <c r="AE13" s="211" t="s">
        <v>9908</v>
      </c>
      <c r="AF13" s="214" t="s">
        <v>9909</v>
      </c>
      <c r="AG13" s="209" t="s">
        <v>9910</v>
      </c>
      <c r="AH13" s="209" t="s">
        <v>9911</v>
      </c>
      <c r="AI13" s="461">
        <v>8904011081</v>
      </c>
      <c r="AJ13" s="453" t="s">
        <v>9853</v>
      </c>
      <c r="AK13" s="453" t="s">
        <v>60</v>
      </c>
      <c r="AL13" s="453" t="s">
        <v>61</v>
      </c>
      <c r="AM13" s="457"/>
      <c r="AN13" s="457"/>
      <c r="AO13" s="457"/>
    </row>
    <row r="14" spans="1:41" ht="115.5" thickBot="1">
      <c r="A14" s="450">
        <v>13</v>
      </c>
      <c r="B14" s="450"/>
      <c r="C14" s="451" t="s">
        <v>9912</v>
      </c>
      <c r="D14" s="452" t="s">
        <v>9913</v>
      </c>
      <c r="E14" s="453" t="s">
        <v>73</v>
      </c>
      <c r="F14" s="285" t="s">
        <v>699</v>
      </c>
      <c r="G14" s="286" t="s">
        <v>2437</v>
      </c>
      <c r="H14" s="287" t="s">
        <v>2438</v>
      </c>
      <c r="I14" s="453" t="s">
        <v>7693</v>
      </c>
      <c r="J14" s="453">
        <v>5</v>
      </c>
      <c r="K14" s="454" t="str">
        <f>HYPERLINK("mailto:adnandhinojwala@gmail.com","adnandhinojwala@gmail.com")</f>
        <v>adnandhinojwala@gmail.com</v>
      </c>
      <c r="L14" s="455">
        <v>9379788520</v>
      </c>
      <c r="M14" s="453">
        <v>83</v>
      </c>
      <c r="N14" s="453" t="s">
        <v>9832</v>
      </c>
      <c r="O14" s="450">
        <v>83</v>
      </c>
      <c r="P14" s="453" t="s">
        <v>6151</v>
      </c>
      <c r="Q14" s="453" t="s">
        <v>6180</v>
      </c>
      <c r="R14" s="456" t="s">
        <v>51</v>
      </c>
      <c r="S14" s="456" t="s">
        <v>51</v>
      </c>
      <c r="T14" s="456" t="s">
        <v>51</v>
      </c>
      <c r="U14" s="453">
        <v>73</v>
      </c>
      <c r="V14" s="453">
        <v>76.67</v>
      </c>
      <c r="W14" s="453">
        <v>42.67</v>
      </c>
      <c r="X14" s="453">
        <v>69.67</v>
      </c>
      <c r="Y14" s="457"/>
      <c r="Z14" s="457"/>
      <c r="AA14" s="457"/>
      <c r="AB14" s="457"/>
      <c r="AC14" s="458" t="s">
        <v>717</v>
      </c>
      <c r="AD14" s="453" t="s">
        <v>53</v>
      </c>
      <c r="AE14" s="219" t="s">
        <v>9914</v>
      </c>
      <c r="AF14" s="214" t="s">
        <v>9915</v>
      </c>
      <c r="AG14" s="209" t="s">
        <v>9916</v>
      </c>
      <c r="AH14" s="209" t="s">
        <v>9917</v>
      </c>
      <c r="AI14" s="461">
        <v>9886298594</v>
      </c>
      <c r="AJ14" s="453" t="s">
        <v>9918</v>
      </c>
      <c r="AK14" s="453" t="s">
        <v>60</v>
      </c>
      <c r="AL14" s="453" t="s">
        <v>61</v>
      </c>
      <c r="AM14" s="457"/>
      <c r="AN14" s="457"/>
      <c r="AO14" s="457"/>
    </row>
    <row r="15" spans="1:41" ht="100.5" thickBot="1">
      <c r="A15" s="450">
        <v>14</v>
      </c>
      <c r="B15" s="450"/>
      <c r="C15" s="451" t="s">
        <v>9919</v>
      </c>
      <c r="D15" s="451" t="s">
        <v>9920</v>
      </c>
      <c r="E15" s="453" t="s">
        <v>44</v>
      </c>
      <c r="F15" s="285" t="s">
        <v>699</v>
      </c>
      <c r="G15" s="286" t="s">
        <v>2437</v>
      </c>
      <c r="H15" s="287" t="s">
        <v>2438</v>
      </c>
      <c r="I15" s="453" t="s">
        <v>7693</v>
      </c>
      <c r="J15" s="453">
        <v>5</v>
      </c>
      <c r="K15" s="474" t="str">
        <f>HYPERLINK("mailto:aishr15@gmail.com","aishr15@gmail.com")</f>
        <v>aishr15@gmail.com</v>
      </c>
      <c r="L15" s="455">
        <v>9738949351</v>
      </c>
      <c r="M15" s="453">
        <v>57</v>
      </c>
      <c r="N15" s="453" t="s">
        <v>9832</v>
      </c>
      <c r="O15" s="450">
        <v>57</v>
      </c>
      <c r="P15" s="453" t="s">
        <v>9848</v>
      </c>
      <c r="Q15" s="453" t="s">
        <v>6180</v>
      </c>
      <c r="R15" s="456" t="s">
        <v>51</v>
      </c>
      <c r="S15" s="456" t="s">
        <v>51</v>
      </c>
      <c r="T15" s="456" t="s">
        <v>51</v>
      </c>
      <c r="U15" s="453">
        <v>62</v>
      </c>
      <c r="V15" s="453">
        <v>74</v>
      </c>
      <c r="W15" s="453">
        <v>60</v>
      </c>
      <c r="X15" s="453">
        <v>76.83</v>
      </c>
      <c r="Y15" s="457"/>
      <c r="Z15" s="457"/>
      <c r="AA15" s="457"/>
      <c r="AB15" s="457"/>
      <c r="AC15" s="458" t="s">
        <v>52</v>
      </c>
      <c r="AD15" s="453" t="s">
        <v>53</v>
      </c>
      <c r="AE15" s="211" t="s">
        <v>9921</v>
      </c>
      <c r="AF15" s="214" t="s">
        <v>9922</v>
      </c>
      <c r="AG15" s="209" t="s">
        <v>9923</v>
      </c>
      <c r="AH15" s="209" t="s">
        <v>9924</v>
      </c>
      <c r="AI15" s="461">
        <v>9448542943</v>
      </c>
      <c r="AJ15" s="453" t="s">
        <v>9925</v>
      </c>
      <c r="AK15" s="453" t="s">
        <v>60</v>
      </c>
      <c r="AL15" s="453" t="s">
        <v>61</v>
      </c>
      <c r="AM15" s="457"/>
      <c r="AN15" s="457"/>
      <c r="AO15" s="457"/>
    </row>
    <row r="16" spans="1:41" ht="102.75" thickBot="1">
      <c r="A16" s="450">
        <v>15</v>
      </c>
      <c r="B16" s="450"/>
      <c r="C16" s="451" t="s">
        <v>9926</v>
      </c>
      <c r="D16" s="452" t="s">
        <v>9927</v>
      </c>
      <c r="E16" s="453" t="s">
        <v>73</v>
      </c>
      <c r="F16" s="285" t="s">
        <v>699</v>
      </c>
      <c r="G16" s="286" t="s">
        <v>2437</v>
      </c>
      <c r="H16" s="287" t="s">
        <v>2438</v>
      </c>
      <c r="I16" s="453" t="s">
        <v>7693</v>
      </c>
      <c r="J16" s="453">
        <v>5</v>
      </c>
      <c r="K16" s="454" t="str">
        <f>HYPERLINK("mailto:bharathab76@gmail.com","bharathab76@gmail.com")</f>
        <v>bharathab76@gmail.com</v>
      </c>
      <c r="L16" s="455">
        <v>8553587624</v>
      </c>
      <c r="M16" s="453">
        <v>67</v>
      </c>
      <c r="N16" s="453" t="s">
        <v>9832</v>
      </c>
      <c r="O16" s="450">
        <v>67</v>
      </c>
      <c r="P16" s="453" t="s">
        <v>9848</v>
      </c>
      <c r="Q16" s="453" t="s">
        <v>6180</v>
      </c>
      <c r="R16" s="456" t="s">
        <v>51</v>
      </c>
      <c r="S16" s="456" t="s">
        <v>51</v>
      </c>
      <c r="T16" s="456" t="s">
        <v>51</v>
      </c>
      <c r="U16" s="453">
        <v>76</v>
      </c>
      <c r="V16" s="453">
        <v>77.16</v>
      </c>
      <c r="W16" s="453">
        <v>67</v>
      </c>
      <c r="X16" s="453">
        <v>66.67</v>
      </c>
      <c r="Y16" s="457"/>
      <c r="Z16" s="457"/>
      <c r="AA16" s="457"/>
      <c r="AB16" s="457"/>
      <c r="AC16" s="458" t="s">
        <v>717</v>
      </c>
      <c r="AD16" s="453" t="s">
        <v>53</v>
      </c>
      <c r="AE16" s="211" t="s">
        <v>9928</v>
      </c>
      <c r="AF16" s="214" t="s">
        <v>9929</v>
      </c>
      <c r="AG16" s="209" t="s">
        <v>9930</v>
      </c>
      <c r="AH16" s="209" t="s">
        <v>9931</v>
      </c>
      <c r="AI16" s="461" t="s">
        <v>9932</v>
      </c>
      <c r="AJ16" s="453" t="s">
        <v>150</v>
      </c>
      <c r="AK16" s="453" t="s">
        <v>60</v>
      </c>
      <c r="AL16" s="453" t="s">
        <v>61</v>
      </c>
      <c r="AM16" s="457"/>
      <c r="AN16" s="457"/>
      <c r="AO16" s="457"/>
    </row>
    <row r="17" spans="1:41" ht="128.25" thickBot="1">
      <c r="A17" s="450">
        <v>16</v>
      </c>
      <c r="B17" s="450"/>
      <c r="C17" s="451" t="s">
        <v>9933</v>
      </c>
      <c r="D17" s="452" t="s">
        <v>9934</v>
      </c>
      <c r="E17" s="453" t="s">
        <v>44</v>
      </c>
      <c r="F17" s="285" t="s">
        <v>699</v>
      </c>
      <c r="G17" s="286" t="s">
        <v>2437</v>
      </c>
      <c r="H17" s="287" t="s">
        <v>2438</v>
      </c>
      <c r="I17" s="453" t="s">
        <v>7693</v>
      </c>
      <c r="J17" s="453">
        <v>5</v>
      </c>
      <c r="K17" s="454" t="str">
        <f>HYPERLINK("mailto:niteshj102@gmail.com","niteshj102@gmail.com /harshita.njain@gmail.com")</f>
        <v>niteshj102@gmail.com /harshita.njain@gmail.com</v>
      </c>
      <c r="L17" s="455">
        <v>9483953730</v>
      </c>
      <c r="M17" s="453">
        <v>78</v>
      </c>
      <c r="N17" s="453" t="s">
        <v>9832</v>
      </c>
      <c r="O17" s="450">
        <v>78</v>
      </c>
      <c r="P17" s="453" t="s">
        <v>9848</v>
      </c>
      <c r="Q17" s="453" t="s">
        <v>6180</v>
      </c>
      <c r="R17" s="456" t="s">
        <v>51</v>
      </c>
      <c r="S17" s="456" t="s">
        <v>51</v>
      </c>
      <c r="T17" s="456" t="s">
        <v>51</v>
      </c>
      <c r="U17" s="453">
        <v>73</v>
      </c>
      <c r="V17" s="453">
        <v>71.83</v>
      </c>
      <c r="W17" s="453">
        <v>68.33</v>
      </c>
      <c r="X17" s="453">
        <v>72.83</v>
      </c>
      <c r="Y17" s="457"/>
      <c r="Z17" s="457"/>
      <c r="AA17" s="457"/>
      <c r="AB17" s="457"/>
      <c r="AC17" s="458" t="s">
        <v>52</v>
      </c>
      <c r="AD17" s="453" t="s">
        <v>53</v>
      </c>
      <c r="AE17" s="211" t="s">
        <v>9935</v>
      </c>
      <c r="AF17" s="214" t="s">
        <v>9936</v>
      </c>
      <c r="AG17" s="209" t="s">
        <v>9937</v>
      </c>
      <c r="AH17" s="209" t="s">
        <v>9938</v>
      </c>
      <c r="AI17" s="461" t="s">
        <v>9939</v>
      </c>
      <c r="AJ17" s="453" t="s">
        <v>396</v>
      </c>
      <c r="AK17" s="453" t="s">
        <v>60</v>
      </c>
      <c r="AL17" s="453" t="s">
        <v>61</v>
      </c>
      <c r="AM17" s="457"/>
      <c r="AN17" s="457"/>
      <c r="AO17" s="457"/>
    </row>
    <row r="18" spans="1:41" ht="128.25" thickBot="1">
      <c r="A18" s="450">
        <v>17</v>
      </c>
      <c r="B18" s="450"/>
      <c r="C18" s="451" t="s">
        <v>9940</v>
      </c>
      <c r="D18" s="452" t="s">
        <v>9941</v>
      </c>
      <c r="E18" s="453" t="s">
        <v>73</v>
      </c>
      <c r="F18" s="285" t="s">
        <v>699</v>
      </c>
      <c r="G18" s="286" t="s">
        <v>2437</v>
      </c>
      <c r="H18" s="287" t="s">
        <v>2438</v>
      </c>
      <c r="I18" s="453" t="s">
        <v>7693</v>
      </c>
      <c r="J18" s="453">
        <v>5</v>
      </c>
      <c r="K18" s="454" t="str">
        <f>HYPERLINK("mailto:manojcchoudhary@gmail.com","manojcchoudhary@gmail.com")</f>
        <v>manojcchoudhary@gmail.com</v>
      </c>
      <c r="L18" s="455">
        <v>9901367038</v>
      </c>
      <c r="M18" s="453">
        <v>52</v>
      </c>
      <c r="N18" s="453" t="s">
        <v>50</v>
      </c>
      <c r="O18" s="450">
        <v>52</v>
      </c>
      <c r="P18" s="453" t="s">
        <v>9848</v>
      </c>
      <c r="Q18" s="453" t="s">
        <v>6180</v>
      </c>
      <c r="R18" s="456" t="s">
        <v>51</v>
      </c>
      <c r="S18" s="456" t="s">
        <v>51</v>
      </c>
      <c r="T18" s="456" t="s">
        <v>51</v>
      </c>
      <c r="U18" s="453">
        <v>71</v>
      </c>
      <c r="V18" s="453">
        <v>69</v>
      </c>
      <c r="W18" s="453">
        <v>71</v>
      </c>
      <c r="X18" s="453">
        <v>75</v>
      </c>
      <c r="Y18" s="457"/>
      <c r="Z18" s="457"/>
      <c r="AA18" s="457"/>
      <c r="AB18" s="457"/>
      <c r="AC18" s="458" t="s">
        <v>52</v>
      </c>
      <c r="AD18" s="453" t="s">
        <v>53</v>
      </c>
      <c r="AE18" s="211" t="s">
        <v>9942</v>
      </c>
      <c r="AF18" s="214" t="s">
        <v>9943</v>
      </c>
      <c r="AG18" s="209" t="s">
        <v>9944</v>
      </c>
      <c r="AH18" s="209" t="s">
        <v>9945</v>
      </c>
      <c r="AI18" s="461">
        <v>88611088106</v>
      </c>
      <c r="AJ18" s="453" t="s">
        <v>9853</v>
      </c>
      <c r="AK18" s="453" t="s">
        <v>60</v>
      </c>
      <c r="AL18" s="453" t="s">
        <v>61</v>
      </c>
      <c r="AM18" s="457"/>
      <c r="AN18" s="457"/>
      <c r="AO18" s="457"/>
    </row>
    <row r="19" spans="1:41" ht="102.75" thickBot="1">
      <c r="A19" s="450">
        <v>18</v>
      </c>
      <c r="B19" s="450"/>
      <c r="C19" s="451" t="s">
        <v>9946</v>
      </c>
      <c r="D19" s="452" t="s">
        <v>9947</v>
      </c>
      <c r="E19" s="453" t="s">
        <v>73</v>
      </c>
      <c r="F19" s="285" t="s">
        <v>699</v>
      </c>
      <c r="G19" s="286" t="s">
        <v>2437</v>
      </c>
      <c r="H19" s="287" t="s">
        <v>2438</v>
      </c>
      <c r="I19" s="453" t="s">
        <v>7693</v>
      </c>
      <c r="J19" s="453">
        <v>5</v>
      </c>
      <c r="K19" s="454" t="str">
        <f>HYPERLINK("mailto:246pavan@gmail.com","246pavan@gmail.com")</f>
        <v>246pavan@gmail.com</v>
      </c>
      <c r="L19" s="455">
        <v>9901333842</v>
      </c>
      <c r="M19" s="453">
        <v>56</v>
      </c>
      <c r="N19" s="453" t="s">
        <v>9832</v>
      </c>
      <c r="O19" s="450">
        <v>56</v>
      </c>
      <c r="P19" s="453" t="s">
        <v>9848</v>
      </c>
      <c r="Q19" s="453" t="s">
        <v>6180</v>
      </c>
      <c r="R19" s="456" t="s">
        <v>51</v>
      </c>
      <c r="S19" s="456" t="s">
        <v>51</v>
      </c>
      <c r="T19" s="456" t="s">
        <v>51</v>
      </c>
      <c r="U19" s="453">
        <v>50</v>
      </c>
      <c r="V19" s="453">
        <v>58</v>
      </c>
      <c r="W19" s="453">
        <v>61</v>
      </c>
      <c r="X19" s="453">
        <v>69.5</v>
      </c>
      <c r="Y19" s="457"/>
      <c r="Z19" s="457"/>
      <c r="AA19" s="457"/>
      <c r="AB19" s="457"/>
      <c r="AC19" s="458" t="s">
        <v>52</v>
      </c>
      <c r="AD19" s="453" t="s">
        <v>53</v>
      </c>
      <c r="AE19" s="258" t="s">
        <v>9948</v>
      </c>
      <c r="AF19" s="459" t="s">
        <v>9949</v>
      </c>
      <c r="AG19" s="460" t="s">
        <v>9950</v>
      </c>
      <c r="AH19" s="460" t="s">
        <v>9951</v>
      </c>
      <c r="AI19" s="461">
        <v>9901333842</v>
      </c>
      <c r="AJ19" s="453" t="s">
        <v>9952</v>
      </c>
      <c r="AK19" s="453" t="s">
        <v>60</v>
      </c>
      <c r="AL19" s="453" t="s">
        <v>61</v>
      </c>
      <c r="AM19" s="457"/>
      <c r="AN19" s="457"/>
      <c r="AO19" s="457"/>
    </row>
    <row r="20" spans="1:41" ht="141" thickBot="1">
      <c r="A20" s="450">
        <v>19</v>
      </c>
      <c r="B20" s="450"/>
      <c r="C20" s="451" t="s">
        <v>9953</v>
      </c>
      <c r="D20" s="452" t="s">
        <v>9954</v>
      </c>
      <c r="E20" s="453" t="s">
        <v>73</v>
      </c>
      <c r="F20" s="285" t="s">
        <v>699</v>
      </c>
      <c r="G20" s="286" t="s">
        <v>2437</v>
      </c>
      <c r="H20" s="287" t="s">
        <v>2438</v>
      </c>
      <c r="I20" s="453" t="s">
        <v>7693</v>
      </c>
      <c r="J20" s="453">
        <v>5</v>
      </c>
      <c r="K20" s="454" t="str">
        <f>HYPERLINK("mailto:pradeeptony46@gmail.com","pradeeptony46@gmail.com")</f>
        <v>pradeeptony46@gmail.com</v>
      </c>
      <c r="L20" s="455">
        <v>9741017303</v>
      </c>
      <c r="M20" s="453">
        <v>67</v>
      </c>
      <c r="N20" s="453" t="s">
        <v>9832</v>
      </c>
      <c r="O20" s="450">
        <v>67</v>
      </c>
      <c r="P20" s="453" t="s">
        <v>6151</v>
      </c>
      <c r="Q20" s="453" t="s">
        <v>6180</v>
      </c>
      <c r="R20" s="456" t="s">
        <v>51</v>
      </c>
      <c r="S20" s="456" t="s">
        <v>51</v>
      </c>
      <c r="T20" s="456" t="s">
        <v>51</v>
      </c>
      <c r="U20" s="453">
        <v>65</v>
      </c>
      <c r="V20" s="453">
        <v>59</v>
      </c>
      <c r="W20" s="453">
        <v>64</v>
      </c>
      <c r="X20" s="453">
        <v>56.83</v>
      </c>
      <c r="Y20" s="457"/>
      <c r="Z20" s="457"/>
      <c r="AA20" s="457"/>
      <c r="AB20" s="457"/>
      <c r="AC20" s="458" t="s">
        <v>100</v>
      </c>
      <c r="AD20" s="453" t="s">
        <v>53</v>
      </c>
      <c r="AE20" s="211" t="s">
        <v>9955</v>
      </c>
      <c r="AF20" s="214" t="s">
        <v>3830</v>
      </c>
      <c r="AG20" s="209" t="s">
        <v>9956</v>
      </c>
      <c r="AH20" s="209" t="s">
        <v>9957</v>
      </c>
      <c r="AI20" s="461">
        <v>9845419994</v>
      </c>
      <c r="AJ20" s="453" t="s">
        <v>9958</v>
      </c>
      <c r="AK20" s="453" t="s">
        <v>60</v>
      </c>
      <c r="AL20" s="453" t="s">
        <v>61</v>
      </c>
      <c r="AM20" s="457"/>
      <c r="AN20" s="457"/>
      <c r="AO20" s="457"/>
    </row>
    <row r="21" spans="1:41" ht="128.25" thickBot="1">
      <c r="A21" s="450">
        <v>20</v>
      </c>
      <c r="B21" s="450"/>
      <c r="C21" s="451" t="s">
        <v>9959</v>
      </c>
      <c r="D21" s="452" t="s">
        <v>9960</v>
      </c>
      <c r="E21" s="453" t="s">
        <v>73</v>
      </c>
      <c r="F21" s="285" t="s">
        <v>699</v>
      </c>
      <c r="G21" s="286" t="s">
        <v>2437</v>
      </c>
      <c r="H21" s="287" t="s">
        <v>2438</v>
      </c>
      <c r="I21" s="453" t="s">
        <v>7693</v>
      </c>
      <c r="J21" s="453">
        <v>5</v>
      </c>
      <c r="K21" s="454" t="str">
        <f>HYPERLINK("mailto:singhrakshak83@gmail.com","singhrakshak83@gmail.com")</f>
        <v>singhrakshak83@gmail.com</v>
      </c>
      <c r="L21" s="455">
        <v>9739693946</v>
      </c>
      <c r="M21" s="453">
        <v>67</v>
      </c>
      <c r="N21" s="453" t="s">
        <v>9832</v>
      </c>
      <c r="O21" s="450">
        <v>67</v>
      </c>
      <c r="P21" s="453" t="s">
        <v>9848</v>
      </c>
      <c r="Q21" s="453" t="s">
        <v>6180</v>
      </c>
      <c r="R21" s="456" t="s">
        <v>51</v>
      </c>
      <c r="S21" s="456" t="s">
        <v>51</v>
      </c>
      <c r="T21" s="456" t="s">
        <v>51</v>
      </c>
      <c r="U21" s="453">
        <v>68</v>
      </c>
      <c r="V21" s="453">
        <v>68.5</v>
      </c>
      <c r="W21" s="453">
        <v>69.5</v>
      </c>
      <c r="X21" s="453">
        <v>65.67</v>
      </c>
      <c r="Y21" s="457"/>
      <c r="Z21" s="457"/>
      <c r="AA21" s="457"/>
      <c r="AB21" s="457"/>
      <c r="AC21" s="458" t="s">
        <v>100</v>
      </c>
      <c r="AD21" s="453" t="s">
        <v>53</v>
      </c>
      <c r="AE21" s="211" t="s">
        <v>9961</v>
      </c>
      <c r="AF21" s="214" t="s">
        <v>9962</v>
      </c>
      <c r="AG21" s="209" t="s">
        <v>9963</v>
      </c>
      <c r="AH21" s="209" t="s">
        <v>9964</v>
      </c>
      <c r="AI21" s="461">
        <v>9480069914</v>
      </c>
      <c r="AJ21" s="453" t="s">
        <v>827</v>
      </c>
      <c r="AK21" s="453" t="s">
        <v>60</v>
      </c>
      <c r="AL21" s="453" t="s">
        <v>61</v>
      </c>
      <c r="AM21" s="457"/>
      <c r="AN21" s="457"/>
      <c r="AO21" s="457"/>
    </row>
    <row r="22" spans="1:41" ht="141" thickBot="1">
      <c r="A22" s="450">
        <v>21</v>
      </c>
      <c r="B22" s="450"/>
      <c r="C22" s="451" t="s">
        <v>9965</v>
      </c>
      <c r="D22" s="451" t="s">
        <v>9966</v>
      </c>
      <c r="E22" s="453" t="s">
        <v>73</v>
      </c>
      <c r="F22" s="285" t="s">
        <v>699</v>
      </c>
      <c r="G22" s="286" t="s">
        <v>2437</v>
      </c>
      <c r="H22" s="287" t="s">
        <v>2438</v>
      </c>
      <c r="I22" s="453" t="s">
        <v>7693</v>
      </c>
      <c r="J22" s="453">
        <v>5</v>
      </c>
      <c r="K22" s="454" t="str">
        <f>HYPERLINK("mailto:mahin9760@gmail.com","mahin9760@gmail.com")</f>
        <v>mahin9760@gmail.com</v>
      </c>
      <c r="L22" s="455">
        <v>9620799349</v>
      </c>
      <c r="M22" s="453">
        <v>62</v>
      </c>
      <c r="N22" s="453" t="s">
        <v>9832</v>
      </c>
      <c r="O22" s="450">
        <v>62</v>
      </c>
      <c r="P22" s="453" t="s">
        <v>6151</v>
      </c>
      <c r="Q22" s="453" t="s">
        <v>6180</v>
      </c>
      <c r="R22" s="456" t="s">
        <v>51</v>
      </c>
      <c r="S22" s="456" t="s">
        <v>51</v>
      </c>
      <c r="T22" s="456" t="s">
        <v>51</v>
      </c>
      <c r="U22" s="453">
        <v>59</v>
      </c>
      <c r="V22" s="453">
        <v>57.67</v>
      </c>
      <c r="W22" s="453">
        <v>63.17</v>
      </c>
      <c r="X22" s="453">
        <v>69.17</v>
      </c>
      <c r="Y22" s="457"/>
      <c r="Z22" s="457"/>
      <c r="AA22" s="457"/>
      <c r="AB22" s="457"/>
      <c r="AC22" s="458" t="s">
        <v>52</v>
      </c>
      <c r="AD22" s="453" t="s">
        <v>53</v>
      </c>
      <c r="AE22" s="211" t="s">
        <v>9967</v>
      </c>
      <c r="AF22" s="214" t="s">
        <v>9968</v>
      </c>
      <c r="AG22" s="209" t="s">
        <v>9969</v>
      </c>
      <c r="AH22" s="209" t="s">
        <v>9970</v>
      </c>
      <c r="AI22" s="461">
        <v>9341388885</v>
      </c>
      <c r="AJ22" s="453" t="s">
        <v>9853</v>
      </c>
      <c r="AK22" s="453" t="s">
        <v>178</v>
      </c>
      <c r="AL22" s="453" t="s">
        <v>61</v>
      </c>
      <c r="AM22" s="457"/>
      <c r="AN22" s="457"/>
      <c r="AO22" s="457"/>
    </row>
    <row r="23" spans="1:41" ht="100.5" thickBot="1">
      <c r="A23" s="450">
        <v>22</v>
      </c>
      <c r="B23" s="450"/>
      <c r="C23" s="462" t="s">
        <v>9971</v>
      </c>
      <c r="D23" s="452" t="s">
        <v>9972</v>
      </c>
      <c r="E23" s="453" t="s">
        <v>73</v>
      </c>
      <c r="F23" s="285" t="s">
        <v>699</v>
      </c>
      <c r="G23" s="286" t="s">
        <v>2437</v>
      </c>
      <c r="H23" s="287" t="s">
        <v>2438</v>
      </c>
      <c r="I23" s="453" t="s">
        <v>7693</v>
      </c>
      <c r="J23" s="453">
        <v>5</v>
      </c>
      <c r="K23" s="454" t="str">
        <f>HYPERLINK("mailto:varunhm.vv1@gmail.com","varunhm.vv1@gmail.com")</f>
        <v>varunhm.vv1@gmail.com</v>
      </c>
      <c r="L23" s="455">
        <v>9980863717</v>
      </c>
      <c r="M23" s="453">
        <v>42</v>
      </c>
      <c r="N23" s="453" t="s">
        <v>2433</v>
      </c>
      <c r="O23" s="450">
        <v>42</v>
      </c>
      <c r="P23" s="453" t="s">
        <v>9848</v>
      </c>
      <c r="Q23" s="450" t="s">
        <v>9973</v>
      </c>
      <c r="R23" s="456" t="s">
        <v>51</v>
      </c>
      <c r="S23" s="456" t="s">
        <v>51</v>
      </c>
      <c r="T23" s="456" t="s">
        <v>51</v>
      </c>
      <c r="U23" s="453">
        <v>60</v>
      </c>
      <c r="V23" s="453">
        <v>57</v>
      </c>
      <c r="W23" s="453">
        <v>54</v>
      </c>
      <c r="X23" s="453">
        <v>62.83</v>
      </c>
      <c r="Y23" s="457"/>
      <c r="Z23" s="457"/>
      <c r="AA23" s="457"/>
      <c r="AB23" s="457"/>
      <c r="AC23" s="458" t="s">
        <v>52</v>
      </c>
      <c r="AD23" s="453" t="s">
        <v>53</v>
      </c>
      <c r="AE23" s="219" t="s">
        <v>9974</v>
      </c>
      <c r="AF23" s="214" t="s">
        <v>9975</v>
      </c>
      <c r="AG23" s="209" t="s">
        <v>9976</v>
      </c>
      <c r="AH23" s="209" t="s">
        <v>9977</v>
      </c>
      <c r="AI23" s="461">
        <v>9980863717</v>
      </c>
      <c r="AJ23" s="453" t="s">
        <v>9978</v>
      </c>
      <c r="AK23" s="453" t="s">
        <v>60</v>
      </c>
      <c r="AL23" s="453" t="s">
        <v>61</v>
      </c>
      <c r="AM23" s="457"/>
      <c r="AN23" s="457"/>
      <c r="AO23" s="457"/>
    </row>
    <row r="24" spans="1:41" ht="102.75" thickBot="1">
      <c r="A24" s="450">
        <v>23</v>
      </c>
      <c r="B24" s="450"/>
      <c r="C24" s="451" t="s">
        <v>9979</v>
      </c>
      <c r="D24" s="452" t="s">
        <v>9980</v>
      </c>
      <c r="E24" s="453" t="s">
        <v>73</v>
      </c>
      <c r="F24" s="285" t="s">
        <v>699</v>
      </c>
      <c r="G24" s="286" t="s">
        <v>2437</v>
      </c>
      <c r="H24" s="287" t="s">
        <v>2438</v>
      </c>
      <c r="I24" s="453" t="s">
        <v>7693</v>
      </c>
      <c r="J24" s="453">
        <v>5</v>
      </c>
      <c r="K24" s="454" t="str">
        <f>HYPERLINK("mailto:chethanta@gmail.com","chethanta@gmail.com")</f>
        <v>chethanta@gmail.com</v>
      </c>
      <c r="L24" s="455">
        <v>9844494007</v>
      </c>
      <c r="M24" s="453">
        <v>69</v>
      </c>
      <c r="N24" s="453" t="s">
        <v>9832</v>
      </c>
      <c r="O24" s="450">
        <v>69</v>
      </c>
      <c r="P24" s="453" t="s">
        <v>9848</v>
      </c>
      <c r="Q24" s="453" t="s">
        <v>6180</v>
      </c>
      <c r="R24" s="456" t="s">
        <v>51</v>
      </c>
      <c r="S24" s="456" t="s">
        <v>51</v>
      </c>
      <c r="T24" s="456" t="s">
        <v>51</v>
      </c>
      <c r="U24" s="453">
        <v>79</v>
      </c>
      <c r="V24" s="453">
        <v>79</v>
      </c>
      <c r="W24" s="453">
        <v>68</v>
      </c>
      <c r="X24" s="453">
        <v>73.17</v>
      </c>
      <c r="Y24" s="457"/>
      <c r="Z24" s="457"/>
      <c r="AA24" s="457"/>
      <c r="AB24" s="457"/>
      <c r="AC24" s="458" t="s">
        <v>52</v>
      </c>
      <c r="AD24" s="453" t="s">
        <v>53</v>
      </c>
      <c r="AE24" s="219" t="s">
        <v>9981</v>
      </c>
      <c r="AF24" s="214" t="s">
        <v>9982</v>
      </c>
      <c r="AG24" s="209" t="s">
        <v>9983</v>
      </c>
      <c r="AH24" s="209" t="s">
        <v>9984</v>
      </c>
      <c r="AI24" s="461" t="s">
        <v>9985</v>
      </c>
      <c r="AJ24" s="453" t="s">
        <v>9978</v>
      </c>
      <c r="AK24" s="453" t="s">
        <v>60</v>
      </c>
      <c r="AL24" s="453" t="s">
        <v>61</v>
      </c>
      <c r="AM24" s="457"/>
      <c r="AN24" s="457"/>
      <c r="AO24" s="457"/>
    </row>
    <row r="25" spans="1:41" ht="153.75" thickBot="1">
      <c r="A25" s="450">
        <v>24</v>
      </c>
      <c r="B25" s="450"/>
      <c r="C25" s="451" t="s">
        <v>9986</v>
      </c>
      <c r="D25" s="452" t="s">
        <v>9987</v>
      </c>
      <c r="E25" s="453" t="s">
        <v>44</v>
      </c>
      <c r="F25" s="285" t="s">
        <v>699</v>
      </c>
      <c r="G25" s="286" t="s">
        <v>2437</v>
      </c>
      <c r="H25" s="287" t="s">
        <v>2438</v>
      </c>
      <c r="I25" s="453" t="s">
        <v>7693</v>
      </c>
      <c r="J25" s="453">
        <v>5</v>
      </c>
      <c r="K25" s="475" t="str">
        <f>HYPERLINK("mailto:SOUNDARYARAJ456@GMAIL.COM","SOUNDARYARAJ456@GMAIL.COM")</f>
        <v>SOUNDARYARAJ456@GMAIL.COM</v>
      </c>
      <c r="L25" s="450">
        <v>9741333947</v>
      </c>
      <c r="M25" s="453">
        <v>54</v>
      </c>
      <c r="N25" s="453" t="s">
        <v>9832</v>
      </c>
      <c r="O25" s="450">
        <v>54</v>
      </c>
      <c r="P25" s="453" t="s">
        <v>9848</v>
      </c>
      <c r="Q25" s="453" t="s">
        <v>6180</v>
      </c>
      <c r="R25" s="456" t="s">
        <v>51</v>
      </c>
      <c r="S25" s="456" t="s">
        <v>51</v>
      </c>
      <c r="T25" s="456" t="s">
        <v>51</v>
      </c>
      <c r="U25" s="453">
        <v>62</v>
      </c>
      <c r="V25" s="453">
        <v>60</v>
      </c>
      <c r="W25" s="453">
        <v>59</v>
      </c>
      <c r="X25" s="453">
        <v>57</v>
      </c>
      <c r="Y25" s="457"/>
      <c r="Z25" s="457"/>
      <c r="AA25" s="457"/>
      <c r="AB25" s="457"/>
      <c r="AC25" s="458" t="s">
        <v>52</v>
      </c>
      <c r="AD25" s="453" t="s">
        <v>53</v>
      </c>
      <c r="AE25" s="219" t="s">
        <v>9988</v>
      </c>
      <c r="AF25" s="214" t="s">
        <v>9989</v>
      </c>
      <c r="AG25" s="209" t="s">
        <v>9990</v>
      </c>
      <c r="AH25" s="209" t="s">
        <v>9991</v>
      </c>
      <c r="AI25" s="461">
        <v>9741333947</v>
      </c>
      <c r="AJ25" s="453" t="s">
        <v>9992</v>
      </c>
      <c r="AK25" s="453" t="s">
        <v>60</v>
      </c>
      <c r="AL25" s="453" t="s">
        <v>61</v>
      </c>
      <c r="AM25" s="457"/>
      <c r="AN25" s="457"/>
      <c r="AO25" s="457"/>
    </row>
    <row r="26" spans="1:41" ht="141" thickBot="1">
      <c r="A26" s="450">
        <v>25</v>
      </c>
      <c r="B26" s="450"/>
      <c r="C26" s="451" t="s">
        <v>9993</v>
      </c>
      <c r="D26" s="452" t="s">
        <v>9994</v>
      </c>
      <c r="E26" s="453" t="s">
        <v>73</v>
      </c>
      <c r="F26" s="285" t="s">
        <v>699</v>
      </c>
      <c r="G26" s="286" t="s">
        <v>2437</v>
      </c>
      <c r="H26" s="287" t="s">
        <v>2438</v>
      </c>
      <c r="I26" s="453" t="s">
        <v>7693</v>
      </c>
      <c r="J26" s="453">
        <v>5</v>
      </c>
      <c r="K26" s="475" t="str">
        <f>HYPERLINK("mailto:vijethphoenix@gmail.com","vijethphoenix@gmail.com")</f>
        <v>vijethphoenix@gmail.com</v>
      </c>
      <c r="L26" s="450">
        <v>9620827599</v>
      </c>
      <c r="M26" s="453">
        <v>67</v>
      </c>
      <c r="N26" s="453" t="s">
        <v>9832</v>
      </c>
      <c r="O26" s="450">
        <v>67</v>
      </c>
      <c r="P26" s="453" t="s">
        <v>9848</v>
      </c>
      <c r="Q26" s="453" t="s">
        <v>9144</v>
      </c>
      <c r="R26" s="456" t="s">
        <v>51</v>
      </c>
      <c r="S26" s="456" t="s">
        <v>51</v>
      </c>
      <c r="T26" s="456" t="s">
        <v>51</v>
      </c>
      <c r="U26" s="453">
        <v>51</v>
      </c>
      <c r="V26" s="453">
        <v>51</v>
      </c>
      <c r="W26" s="453">
        <v>51</v>
      </c>
      <c r="X26" s="453">
        <v>45.17</v>
      </c>
      <c r="Y26" s="457"/>
      <c r="Z26" s="457"/>
      <c r="AA26" s="457"/>
      <c r="AB26" s="457"/>
      <c r="AC26" s="458" t="s">
        <v>52</v>
      </c>
      <c r="AD26" s="453" t="s">
        <v>53</v>
      </c>
      <c r="AE26" s="258" t="s">
        <v>9995</v>
      </c>
      <c r="AF26" s="459" t="s">
        <v>9996</v>
      </c>
      <c r="AG26" s="460" t="s">
        <v>9997</v>
      </c>
      <c r="AH26" s="460" t="s">
        <v>9998</v>
      </c>
      <c r="AI26" s="461">
        <v>9980301535</v>
      </c>
      <c r="AJ26" s="453" t="s">
        <v>788</v>
      </c>
      <c r="AK26" s="453" t="s">
        <v>60</v>
      </c>
      <c r="AL26" s="453" t="s">
        <v>61</v>
      </c>
      <c r="AM26" s="457"/>
      <c r="AN26" s="457"/>
      <c r="AO26" s="457"/>
    </row>
    <row r="27" spans="1:41" ht="179.25" thickBot="1">
      <c r="A27" s="450">
        <v>26</v>
      </c>
      <c r="B27" s="450"/>
      <c r="C27" s="451" t="s">
        <v>9999</v>
      </c>
      <c r="D27" s="476" t="s">
        <v>10000</v>
      </c>
      <c r="E27" s="453" t="s">
        <v>73</v>
      </c>
      <c r="F27" s="285" t="s">
        <v>699</v>
      </c>
      <c r="G27" s="286" t="s">
        <v>2437</v>
      </c>
      <c r="H27" s="287" t="s">
        <v>2438</v>
      </c>
      <c r="I27" s="453" t="s">
        <v>7693</v>
      </c>
      <c r="J27" s="453">
        <v>5</v>
      </c>
      <c r="K27" s="454" t="str">
        <f>HYPERLINK("mailto:SAMPRASH777@GMAIL.COM","SAMPRASH777@GMAIL.COM")</f>
        <v>SAMPRASH777@GMAIL.COM</v>
      </c>
      <c r="L27" s="455">
        <v>9886418918</v>
      </c>
      <c r="M27" s="453">
        <v>43</v>
      </c>
      <c r="N27" s="453" t="s">
        <v>9832</v>
      </c>
      <c r="O27" s="450">
        <v>43</v>
      </c>
      <c r="P27" s="453" t="s">
        <v>9848</v>
      </c>
      <c r="Q27" s="453" t="s">
        <v>6180</v>
      </c>
      <c r="R27" s="456" t="s">
        <v>51</v>
      </c>
      <c r="S27" s="456" t="s">
        <v>51</v>
      </c>
      <c r="T27" s="456" t="s">
        <v>51</v>
      </c>
      <c r="U27" s="453">
        <v>42</v>
      </c>
      <c r="V27" s="453">
        <v>45</v>
      </c>
      <c r="W27" s="453">
        <v>50</v>
      </c>
      <c r="X27" s="453">
        <v>53.5</v>
      </c>
      <c r="Y27" s="457"/>
      <c r="Z27" s="457"/>
      <c r="AA27" s="457"/>
      <c r="AB27" s="457"/>
      <c r="AC27" s="458" t="s">
        <v>52</v>
      </c>
      <c r="AD27" s="453" t="s">
        <v>53</v>
      </c>
      <c r="AE27" s="258" t="s">
        <v>10001</v>
      </c>
      <c r="AF27" s="459" t="s">
        <v>10002</v>
      </c>
      <c r="AG27" s="460" t="s">
        <v>10003</v>
      </c>
      <c r="AH27" s="460" t="s">
        <v>10004</v>
      </c>
      <c r="AI27" s="461">
        <v>9886418918</v>
      </c>
      <c r="AJ27" s="453" t="s">
        <v>788</v>
      </c>
      <c r="AK27" s="453" t="s">
        <v>60</v>
      </c>
      <c r="AL27" s="453" t="s">
        <v>61</v>
      </c>
      <c r="AM27" s="457"/>
      <c r="AN27" s="457"/>
      <c r="AO27" s="457"/>
    </row>
    <row r="28" spans="1:41" ht="100.5" thickBot="1">
      <c r="A28" s="450">
        <v>48</v>
      </c>
      <c r="B28" s="450"/>
      <c r="C28" s="451" t="s">
        <v>10005</v>
      </c>
      <c r="D28" s="452" t="s">
        <v>10006</v>
      </c>
      <c r="E28" s="453" t="s">
        <v>44</v>
      </c>
      <c r="F28" s="285" t="s">
        <v>699</v>
      </c>
      <c r="G28" s="286" t="s">
        <v>2437</v>
      </c>
      <c r="H28" s="287" t="s">
        <v>2438</v>
      </c>
      <c r="I28" s="453" t="s">
        <v>7693</v>
      </c>
      <c r="J28" s="453">
        <v>5</v>
      </c>
      <c r="K28" s="475" t="str">
        <f>HYPERLINK("mailto:santriptibhujel@gmail.com","santriptibhujel@gmail.com")</f>
        <v>santriptibhujel@gmail.com</v>
      </c>
      <c r="L28" s="450">
        <v>8436408656</v>
      </c>
      <c r="M28" s="453">
        <v>67</v>
      </c>
      <c r="N28" s="453" t="s">
        <v>9832</v>
      </c>
      <c r="O28" s="450">
        <v>67</v>
      </c>
      <c r="P28" s="453" t="s">
        <v>9848</v>
      </c>
      <c r="Q28" s="453" t="s">
        <v>6180</v>
      </c>
      <c r="R28" s="456" t="s">
        <v>51</v>
      </c>
      <c r="S28" s="456" t="s">
        <v>51</v>
      </c>
      <c r="T28" s="456" t="s">
        <v>51</v>
      </c>
      <c r="U28" s="453">
        <v>80</v>
      </c>
      <c r="V28" s="453">
        <v>82</v>
      </c>
      <c r="W28" s="453">
        <v>75</v>
      </c>
      <c r="X28" s="453">
        <v>78.67</v>
      </c>
      <c r="Y28" s="457"/>
      <c r="Z28" s="457"/>
      <c r="AA28" s="457"/>
      <c r="AB28" s="457"/>
      <c r="AC28" s="458" t="s">
        <v>52</v>
      </c>
      <c r="AD28" s="453" t="s">
        <v>53</v>
      </c>
      <c r="AE28" s="258" t="s">
        <v>10007</v>
      </c>
      <c r="AF28" s="459" t="s">
        <v>3359</v>
      </c>
      <c r="AG28" s="460" t="s">
        <v>10008</v>
      </c>
      <c r="AH28" s="460" t="s">
        <v>10009</v>
      </c>
      <c r="AI28" s="461">
        <v>9434988908</v>
      </c>
      <c r="AJ28" s="453" t="s">
        <v>9853</v>
      </c>
      <c r="AK28" s="453" t="s">
        <v>60</v>
      </c>
      <c r="AL28" s="453" t="s">
        <v>61</v>
      </c>
      <c r="AM28" s="457"/>
      <c r="AN28" s="457"/>
      <c r="AO28" s="457"/>
    </row>
    <row r="29" spans="1:41" ht="100.5" thickBot="1">
      <c r="A29" s="450">
        <v>68</v>
      </c>
      <c r="B29" s="450"/>
      <c r="C29" s="451" t="s">
        <v>10010</v>
      </c>
      <c r="D29" s="452" t="s">
        <v>10011</v>
      </c>
      <c r="E29" s="453" t="s">
        <v>44</v>
      </c>
      <c r="F29" s="285" t="s">
        <v>699</v>
      </c>
      <c r="G29" s="286" t="s">
        <v>2437</v>
      </c>
      <c r="H29" s="287" t="s">
        <v>2438</v>
      </c>
      <c r="I29" s="453" t="s">
        <v>7693</v>
      </c>
      <c r="J29" s="453">
        <v>5</v>
      </c>
      <c r="K29" s="454" t="str">
        <f>HYPERLINK("mailto:shakshirunwal3@gmail.com","shakshirunwal3@gmail.com")</f>
        <v>shakshirunwal3@gmail.com</v>
      </c>
      <c r="L29" s="455">
        <v>9916080767</v>
      </c>
      <c r="M29" s="453">
        <v>81</v>
      </c>
      <c r="N29" s="453" t="s">
        <v>9832</v>
      </c>
      <c r="O29" s="450">
        <v>81</v>
      </c>
      <c r="P29" s="453" t="s">
        <v>6151</v>
      </c>
      <c r="Q29" s="453" t="s">
        <v>6180</v>
      </c>
      <c r="R29" s="456" t="s">
        <v>51</v>
      </c>
      <c r="S29" s="456" t="s">
        <v>51</v>
      </c>
      <c r="T29" s="456" t="s">
        <v>51</v>
      </c>
      <c r="U29" s="453">
        <v>63</v>
      </c>
      <c r="V29" s="453">
        <v>71.599999999999994</v>
      </c>
      <c r="W29" s="453">
        <v>72</v>
      </c>
      <c r="X29" s="453">
        <v>70.33</v>
      </c>
      <c r="Y29" s="457"/>
      <c r="Z29" s="457"/>
      <c r="AA29" s="457"/>
      <c r="AB29" s="457"/>
      <c r="AC29" s="458" t="s">
        <v>52</v>
      </c>
      <c r="AD29" s="453" t="s">
        <v>53</v>
      </c>
      <c r="AE29" s="211" t="s">
        <v>10012</v>
      </c>
      <c r="AF29" s="214" t="s">
        <v>3801</v>
      </c>
      <c r="AG29" s="209" t="s">
        <v>10013</v>
      </c>
      <c r="AH29" s="209" t="s">
        <v>10014</v>
      </c>
      <c r="AI29" s="461">
        <v>9892674411</v>
      </c>
      <c r="AJ29" s="453" t="s">
        <v>396</v>
      </c>
      <c r="AK29" s="453" t="s">
        <v>60</v>
      </c>
      <c r="AL29" s="453" t="s">
        <v>61</v>
      </c>
      <c r="AM29" s="457"/>
      <c r="AN29" s="457"/>
      <c r="AO29" s="457"/>
    </row>
    <row r="30" spans="1:41" ht="99.75">
      <c r="A30" s="450">
        <v>98</v>
      </c>
      <c r="B30" s="450"/>
      <c r="C30" s="451" t="s">
        <v>10015</v>
      </c>
      <c r="D30" s="452" t="s">
        <v>10016</v>
      </c>
      <c r="E30" s="453"/>
      <c r="F30" s="285" t="s">
        <v>699</v>
      </c>
      <c r="G30" s="286" t="s">
        <v>2437</v>
      </c>
      <c r="H30" s="287" t="s">
        <v>2438</v>
      </c>
      <c r="I30" s="453" t="s">
        <v>10017</v>
      </c>
      <c r="J30" s="453">
        <v>5</v>
      </c>
      <c r="K30" s="475"/>
      <c r="L30" s="450"/>
      <c r="M30" s="453">
        <v>65</v>
      </c>
      <c r="N30" s="453" t="s">
        <v>50</v>
      </c>
      <c r="O30" s="450">
        <v>65</v>
      </c>
      <c r="P30" s="453" t="s">
        <v>9848</v>
      </c>
      <c r="Q30" s="450" t="s">
        <v>9973</v>
      </c>
      <c r="R30" s="456" t="s">
        <v>51</v>
      </c>
      <c r="S30" s="456" t="s">
        <v>51</v>
      </c>
      <c r="T30" s="456" t="s">
        <v>51</v>
      </c>
      <c r="U30" s="453">
        <v>80</v>
      </c>
      <c r="V30" s="453">
        <v>55</v>
      </c>
      <c r="W30" s="453">
        <v>56</v>
      </c>
      <c r="X30" s="453">
        <v>64</v>
      </c>
      <c r="Y30" s="457"/>
      <c r="Z30" s="457"/>
      <c r="AA30" s="457"/>
      <c r="AB30" s="457"/>
      <c r="AC30" s="458" t="s">
        <v>717</v>
      </c>
      <c r="AD30" s="453" t="s">
        <v>53</v>
      </c>
      <c r="AE30" s="258"/>
      <c r="AF30" s="459" t="s">
        <v>10018</v>
      </c>
      <c r="AG30" s="460" t="s">
        <v>10019</v>
      </c>
      <c r="AH30" s="460" t="s">
        <v>10020</v>
      </c>
      <c r="AI30" s="461" t="s">
        <v>9853</v>
      </c>
      <c r="AJ30" s="453" t="s">
        <v>9853</v>
      </c>
      <c r="AK30" s="453" t="s">
        <v>60</v>
      </c>
      <c r="AL30" s="453" t="s">
        <v>10021</v>
      </c>
      <c r="AM30" s="457"/>
      <c r="AN30" s="457"/>
      <c r="AO30" s="457"/>
    </row>
    <row r="31" spans="1:41" ht="99.75">
      <c r="A31" s="477">
        <v>3</v>
      </c>
      <c r="B31" s="477"/>
      <c r="C31" s="478" t="s">
        <v>10022</v>
      </c>
      <c r="D31" s="479" t="s">
        <v>10023</v>
      </c>
      <c r="E31" s="480" t="s">
        <v>73</v>
      </c>
      <c r="F31" s="12" t="s">
        <v>699</v>
      </c>
      <c r="G31" s="237" t="s">
        <v>2437</v>
      </c>
      <c r="H31" s="238" t="s">
        <v>2438</v>
      </c>
      <c r="I31" s="480" t="s">
        <v>7693</v>
      </c>
      <c r="J31" s="480">
        <v>4</v>
      </c>
      <c r="K31" s="481" t="str">
        <f>HYPERLINK("mailto:abhilashep1234@gmail.com","abhilashep1234@gmail.com")</f>
        <v>abhilashep1234@gmail.com</v>
      </c>
      <c r="L31" s="482">
        <v>96598000000</v>
      </c>
      <c r="M31" s="480">
        <v>70</v>
      </c>
      <c r="N31" s="483"/>
      <c r="O31" s="477">
        <v>70</v>
      </c>
      <c r="P31" s="480" t="s">
        <v>10024</v>
      </c>
      <c r="Q31" s="483"/>
      <c r="R31" s="483"/>
      <c r="S31" s="483"/>
      <c r="T31" s="483"/>
      <c r="U31" s="480">
        <v>45</v>
      </c>
      <c r="V31" s="480"/>
      <c r="W31" s="480"/>
      <c r="X31" s="480"/>
      <c r="Y31" s="484"/>
      <c r="Z31" s="483"/>
      <c r="AA31" s="483"/>
      <c r="AB31" s="483"/>
      <c r="AC31" s="479" t="s">
        <v>10024</v>
      </c>
      <c r="AD31" s="484"/>
      <c r="AE31" s="484" t="s">
        <v>10025</v>
      </c>
      <c r="AF31" s="480"/>
      <c r="AG31" s="484"/>
      <c r="AH31" s="484"/>
      <c r="AI31" s="484">
        <v>96597998409</v>
      </c>
      <c r="AJ31" s="480"/>
      <c r="AK31" s="480" t="s">
        <v>60</v>
      </c>
      <c r="AL31" s="480" t="s">
        <v>61</v>
      </c>
      <c r="AM31" s="480" t="s">
        <v>6249</v>
      </c>
      <c r="AN31" s="480" t="s">
        <v>10026</v>
      </c>
      <c r="AO31" s="480" t="s">
        <v>10027</v>
      </c>
    </row>
    <row r="32" spans="1:41" ht="99.75">
      <c r="A32" s="477">
        <v>9</v>
      </c>
      <c r="B32" s="477"/>
      <c r="C32" s="478" t="s">
        <v>10028</v>
      </c>
      <c r="D32" s="479" t="s">
        <v>10029</v>
      </c>
      <c r="E32" s="480" t="s">
        <v>73</v>
      </c>
      <c r="F32" s="12" t="s">
        <v>699</v>
      </c>
      <c r="G32" s="237" t="s">
        <v>2437</v>
      </c>
      <c r="H32" s="238" t="s">
        <v>2438</v>
      </c>
      <c r="I32" s="480" t="s">
        <v>7693</v>
      </c>
      <c r="J32" s="480">
        <v>4</v>
      </c>
      <c r="K32" s="481" t="str">
        <f>HYPERLINK("mailto:tharun.orblove@gmail.com","tharun.orblove@gmail.com")</f>
        <v>tharun.orblove@gmail.com</v>
      </c>
      <c r="L32" s="485">
        <v>9620550686</v>
      </c>
      <c r="M32" s="480">
        <v>62</v>
      </c>
      <c r="N32" s="483"/>
      <c r="O32" s="477">
        <v>62</v>
      </c>
      <c r="P32" s="480" t="s">
        <v>9848</v>
      </c>
      <c r="Q32" s="483"/>
      <c r="R32" s="483"/>
      <c r="S32" s="483"/>
      <c r="T32" s="483"/>
      <c r="U32" s="480">
        <v>60</v>
      </c>
      <c r="V32" s="480"/>
      <c r="W32" s="480"/>
      <c r="X32" s="480"/>
      <c r="Y32" s="484"/>
      <c r="Z32" s="483"/>
      <c r="AA32" s="483"/>
      <c r="AB32" s="483"/>
      <c r="AC32" s="477" t="s">
        <v>52</v>
      </c>
      <c r="AD32" s="484"/>
      <c r="AE32" s="486" t="s">
        <v>10030</v>
      </c>
      <c r="AF32" s="480"/>
      <c r="AG32" s="484" t="s">
        <v>10031</v>
      </c>
      <c r="AH32" s="484" t="s">
        <v>10032</v>
      </c>
      <c r="AI32" s="484">
        <v>9620550686</v>
      </c>
      <c r="AJ32" s="480"/>
      <c r="AK32" s="480" t="s">
        <v>60</v>
      </c>
      <c r="AL32" s="480" t="s">
        <v>61</v>
      </c>
      <c r="AM32" s="480" t="s">
        <v>6249</v>
      </c>
      <c r="AN32" s="484"/>
      <c r="AO32" s="480" t="s">
        <v>10027</v>
      </c>
    </row>
    <row r="33" spans="1:41" ht="99.75">
      <c r="A33" s="456">
        <v>46</v>
      </c>
      <c r="B33" s="456"/>
      <c r="C33" s="487" t="s">
        <v>10033</v>
      </c>
      <c r="D33" s="457"/>
      <c r="E33" s="457"/>
      <c r="F33" s="12" t="s">
        <v>699</v>
      </c>
      <c r="G33" s="237" t="s">
        <v>2437</v>
      </c>
      <c r="H33" s="237" t="s">
        <v>2438</v>
      </c>
      <c r="I33" s="488" t="s">
        <v>10034</v>
      </c>
      <c r="J33" s="456">
        <v>1</v>
      </c>
      <c r="K33" s="489" t="s">
        <v>10035</v>
      </c>
      <c r="L33" s="487">
        <v>8233151597</v>
      </c>
      <c r="M33" s="457"/>
      <c r="N33" s="457"/>
      <c r="O33" s="457"/>
      <c r="P33" s="457"/>
      <c r="Q33" s="457"/>
      <c r="R33" s="457"/>
      <c r="S33" s="457"/>
      <c r="T33" s="457"/>
      <c r="U33" s="457"/>
      <c r="V33" s="457"/>
      <c r="W33" s="457"/>
      <c r="X33" s="457"/>
      <c r="Y33" s="457"/>
      <c r="Z33" s="457"/>
      <c r="AA33" s="457"/>
      <c r="AB33" s="457"/>
      <c r="AC33" s="457"/>
      <c r="AD33" s="457"/>
      <c r="AE33" s="457"/>
      <c r="AF33" s="457"/>
      <c r="AG33" s="457"/>
      <c r="AH33" s="457"/>
      <c r="AI33" s="490"/>
      <c r="AJ33" s="457"/>
      <c r="AK33" s="457"/>
      <c r="AL33" s="457"/>
      <c r="AM33" s="457"/>
      <c r="AN33" s="457"/>
      <c r="AO33" s="457"/>
    </row>
    <row r="34" spans="1:41" ht="99.75">
      <c r="A34" s="456">
        <v>47</v>
      </c>
      <c r="B34" s="456"/>
      <c r="C34" s="487" t="s">
        <v>10036</v>
      </c>
      <c r="D34" s="457"/>
      <c r="E34" s="457"/>
      <c r="F34" s="12" t="s">
        <v>699</v>
      </c>
      <c r="G34" s="237" t="s">
        <v>2437</v>
      </c>
      <c r="H34" s="237" t="s">
        <v>2438</v>
      </c>
      <c r="I34" s="488" t="s">
        <v>10034</v>
      </c>
      <c r="J34" s="456">
        <v>1</v>
      </c>
      <c r="K34" s="489" t="s">
        <v>10037</v>
      </c>
      <c r="L34" s="487">
        <v>8089514354</v>
      </c>
      <c r="M34" s="457"/>
      <c r="N34" s="457"/>
      <c r="O34" s="457"/>
      <c r="P34" s="457"/>
      <c r="Q34" s="457"/>
      <c r="R34" s="457"/>
      <c r="S34" s="457"/>
      <c r="T34" s="457"/>
      <c r="U34" s="457"/>
      <c r="V34" s="457"/>
      <c r="W34" s="457"/>
      <c r="X34" s="457"/>
      <c r="Y34" s="457"/>
      <c r="Z34" s="457"/>
      <c r="AA34" s="457"/>
      <c r="AB34" s="457"/>
      <c r="AC34" s="457"/>
      <c r="AD34" s="457"/>
      <c r="AE34" s="457"/>
      <c r="AF34" s="457"/>
      <c r="AG34" s="457"/>
      <c r="AH34" s="457"/>
      <c r="AI34" s="490"/>
      <c r="AJ34" s="457"/>
      <c r="AK34" s="457"/>
      <c r="AL34" s="457"/>
      <c r="AM34" s="457"/>
      <c r="AN34" s="457"/>
      <c r="AO34" s="457"/>
    </row>
    <row r="35" spans="1:41" ht="99.75">
      <c r="A35" s="456">
        <v>48</v>
      </c>
      <c r="B35" s="456"/>
      <c r="C35" s="487" t="s">
        <v>10038</v>
      </c>
      <c r="D35" s="457"/>
      <c r="E35" s="457"/>
      <c r="F35" s="12" t="s">
        <v>699</v>
      </c>
      <c r="G35" s="237" t="s">
        <v>2437</v>
      </c>
      <c r="H35" s="237" t="s">
        <v>2438</v>
      </c>
      <c r="I35" s="488" t="s">
        <v>10034</v>
      </c>
      <c r="J35" s="456">
        <v>1</v>
      </c>
      <c r="K35" s="487" t="s">
        <v>10039</v>
      </c>
      <c r="L35" s="487">
        <v>8867313129</v>
      </c>
      <c r="M35" s="457"/>
      <c r="N35" s="457"/>
      <c r="O35" s="457"/>
      <c r="P35" s="457"/>
      <c r="Q35" s="457"/>
      <c r="R35" s="457"/>
      <c r="S35" s="457"/>
      <c r="T35" s="457"/>
      <c r="U35" s="457"/>
      <c r="V35" s="457"/>
      <c r="W35" s="457"/>
      <c r="X35" s="457"/>
      <c r="Y35" s="457"/>
      <c r="Z35" s="457"/>
      <c r="AA35" s="457"/>
      <c r="AB35" s="457"/>
      <c r="AC35" s="457"/>
      <c r="AD35" s="457"/>
      <c r="AE35" s="457"/>
      <c r="AF35" s="457"/>
      <c r="AG35" s="457"/>
      <c r="AH35" s="457"/>
      <c r="AI35" s="490"/>
      <c r="AJ35" s="457"/>
      <c r="AK35" s="457"/>
      <c r="AL35" s="457"/>
      <c r="AM35" s="457"/>
      <c r="AN35" s="457"/>
      <c r="AO35" s="457"/>
    </row>
    <row r="36" spans="1:41" ht="99.75">
      <c r="A36" s="456">
        <v>49</v>
      </c>
      <c r="B36" s="456"/>
      <c r="C36" s="487" t="s">
        <v>10040</v>
      </c>
      <c r="D36" s="457"/>
      <c r="E36" s="457"/>
      <c r="F36" s="12" t="s">
        <v>699</v>
      </c>
      <c r="G36" s="237" t="s">
        <v>2437</v>
      </c>
      <c r="H36" s="237" t="s">
        <v>2438</v>
      </c>
      <c r="I36" s="488" t="s">
        <v>10034</v>
      </c>
      <c r="J36" s="456">
        <v>1</v>
      </c>
      <c r="K36" s="489" t="s">
        <v>10041</v>
      </c>
      <c r="L36" s="487">
        <v>9886687658</v>
      </c>
      <c r="M36" s="457"/>
      <c r="N36" s="457"/>
      <c r="O36" s="457"/>
      <c r="P36" s="457"/>
      <c r="Q36" s="457"/>
      <c r="R36" s="457"/>
      <c r="S36" s="457"/>
      <c r="T36" s="457"/>
      <c r="U36" s="457"/>
      <c r="V36" s="457"/>
      <c r="W36" s="457"/>
      <c r="X36" s="457"/>
      <c r="Y36" s="457"/>
      <c r="Z36" s="457"/>
      <c r="AA36" s="457"/>
      <c r="AB36" s="457"/>
      <c r="AC36" s="457"/>
      <c r="AD36" s="457"/>
      <c r="AE36" s="457"/>
      <c r="AF36" s="457"/>
      <c r="AG36" s="457"/>
      <c r="AH36" s="457"/>
      <c r="AI36" s="490"/>
      <c r="AJ36" s="457"/>
      <c r="AK36" s="457"/>
      <c r="AL36" s="457"/>
      <c r="AM36" s="457"/>
      <c r="AN36" s="457"/>
      <c r="AO36" s="457"/>
    </row>
    <row r="37" spans="1:41" ht="99.75">
      <c r="A37" s="456">
        <v>50</v>
      </c>
      <c r="B37" s="456"/>
      <c r="C37" s="487" t="s">
        <v>10042</v>
      </c>
      <c r="D37" s="457"/>
      <c r="E37" s="457"/>
      <c r="F37" s="12" t="s">
        <v>699</v>
      </c>
      <c r="G37" s="237" t="s">
        <v>2437</v>
      </c>
      <c r="H37" s="237" t="s">
        <v>2438</v>
      </c>
      <c r="I37" s="488" t="s">
        <v>10034</v>
      </c>
      <c r="J37" s="456">
        <v>1</v>
      </c>
      <c r="K37" s="489" t="s">
        <v>10043</v>
      </c>
      <c r="L37" s="487">
        <v>8892923110</v>
      </c>
      <c r="M37" s="457"/>
      <c r="N37" s="457"/>
      <c r="O37" s="457"/>
      <c r="P37" s="457"/>
      <c r="Q37" s="457"/>
      <c r="R37" s="457"/>
      <c r="S37" s="457"/>
      <c r="T37" s="457"/>
      <c r="U37" s="457"/>
      <c r="V37" s="457"/>
      <c r="W37" s="457"/>
      <c r="X37" s="457"/>
      <c r="Y37" s="457"/>
      <c r="Z37" s="457"/>
      <c r="AA37" s="457"/>
      <c r="AB37" s="457"/>
      <c r="AC37" s="457"/>
      <c r="AD37" s="457"/>
      <c r="AE37" s="457"/>
      <c r="AF37" s="457"/>
      <c r="AG37" s="457"/>
      <c r="AH37" s="457"/>
      <c r="AI37" s="490"/>
      <c r="AJ37" s="457"/>
      <c r="AK37" s="457"/>
      <c r="AL37" s="457"/>
      <c r="AM37" s="457"/>
      <c r="AN37" s="457"/>
      <c r="AO37" s="457"/>
    </row>
    <row r="38" spans="1:41" ht="99.75">
      <c r="A38" s="456">
        <v>51</v>
      </c>
      <c r="B38" s="456"/>
      <c r="C38" s="487" t="s">
        <v>10044</v>
      </c>
      <c r="D38" s="457"/>
      <c r="E38" s="457"/>
      <c r="F38" s="12" t="s">
        <v>699</v>
      </c>
      <c r="G38" s="237" t="s">
        <v>2437</v>
      </c>
      <c r="H38" s="237" t="s">
        <v>2438</v>
      </c>
      <c r="I38" s="488" t="s">
        <v>10034</v>
      </c>
      <c r="J38" s="456">
        <v>1</v>
      </c>
      <c r="K38" s="489" t="s">
        <v>10045</v>
      </c>
      <c r="L38" s="487">
        <v>8145506756</v>
      </c>
      <c r="M38" s="457"/>
      <c r="N38" s="457"/>
      <c r="O38" s="457"/>
      <c r="P38" s="457"/>
      <c r="Q38" s="457"/>
      <c r="R38" s="457"/>
      <c r="S38" s="457"/>
      <c r="T38" s="457"/>
      <c r="U38" s="457"/>
      <c r="V38" s="457"/>
      <c r="W38" s="457"/>
      <c r="X38" s="457"/>
      <c r="Y38" s="457"/>
      <c r="Z38" s="457"/>
      <c r="AA38" s="457"/>
      <c r="AB38" s="457"/>
      <c r="AC38" s="457"/>
      <c r="AD38" s="457"/>
      <c r="AE38" s="457"/>
      <c r="AF38" s="457"/>
      <c r="AG38" s="457"/>
      <c r="AH38" s="457"/>
      <c r="AI38" s="490"/>
      <c r="AJ38" s="457"/>
      <c r="AK38" s="457"/>
      <c r="AL38" s="457"/>
      <c r="AM38" s="457"/>
      <c r="AN38" s="457"/>
      <c r="AO38" s="457"/>
    </row>
    <row r="39" spans="1:41" ht="99.75">
      <c r="A39" s="456">
        <v>52</v>
      </c>
      <c r="B39" s="456"/>
      <c r="C39" s="487" t="s">
        <v>10046</v>
      </c>
      <c r="D39" s="457"/>
      <c r="E39" s="457"/>
      <c r="F39" s="12" t="s">
        <v>699</v>
      </c>
      <c r="G39" s="237" t="s">
        <v>2437</v>
      </c>
      <c r="H39" s="237" t="s">
        <v>2438</v>
      </c>
      <c r="I39" s="488" t="s">
        <v>10034</v>
      </c>
      <c r="J39" s="456">
        <v>1</v>
      </c>
      <c r="K39" s="489" t="s">
        <v>10047</v>
      </c>
      <c r="L39" s="487">
        <v>9901825839</v>
      </c>
      <c r="M39" s="457"/>
      <c r="N39" s="457"/>
      <c r="O39" s="457"/>
      <c r="P39" s="457"/>
      <c r="Q39" s="457"/>
      <c r="R39" s="457"/>
      <c r="S39" s="457"/>
      <c r="T39" s="457"/>
      <c r="U39" s="457"/>
      <c r="V39" s="457"/>
      <c r="W39" s="457"/>
      <c r="X39" s="457"/>
      <c r="Y39" s="457"/>
      <c r="Z39" s="457"/>
      <c r="AA39" s="457"/>
      <c r="AB39" s="457"/>
      <c r="AC39" s="457"/>
      <c r="AD39" s="457"/>
      <c r="AE39" s="457"/>
      <c r="AF39" s="457"/>
      <c r="AG39" s="457"/>
      <c r="AH39" s="457"/>
      <c r="AI39" s="490"/>
      <c r="AJ39" s="457"/>
      <c r="AK39" s="457"/>
      <c r="AL39" s="457"/>
      <c r="AM39" s="457"/>
      <c r="AN39" s="457"/>
      <c r="AO39" s="457"/>
    </row>
    <row r="40" spans="1:41" ht="99.75">
      <c r="A40" s="456">
        <v>53</v>
      </c>
      <c r="B40" s="456"/>
      <c r="C40" s="487" t="s">
        <v>10048</v>
      </c>
      <c r="D40" s="457"/>
      <c r="E40" s="457"/>
      <c r="F40" s="12" t="s">
        <v>699</v>
      </c>
      <c r="G40" s="237" t="s">
        <v>2437</v>
      </c>
      <c r="H40" s="237" t="s">
        <v>2438</v>
      </c>
      <c r="I40" s="488" t="s">
        <v>10034</v>
      </c>
      <c r="J40" s="456">
        <v>1</v>
      </c>
      <c r="K40" s="489" t="s">
        <v>10049</v>
      </c>
      <c r="L40" s="487">
        <v>7025963684</v>
      </c>
      <c r="M40" s="457"/>
      <c r="N40" s="457"/>
      <c r="O40" s="457"/>
      <c r="P40" s="457"/>
      <c r="Q40" s="457"/>
      <c r="R40" s="457"/>
      <c r="S40" s="457"/>
      <c r="T40" s="457"/>
      <c r="U40" s="457"/>
      <c r="V40" s="457"/>
      <c r="W40" s="457"/>
      <c r="X40" s="457"/>
      <c r="Y40" s="457"/>
      <c r="Z40" s="457"/>
      <c r="AA40" s="457"/>
      <c r="AB40" s="457"/>
      <c r="AC40" s="457"/>
      <c r="AD40" s="457"/>
      <c r="AE40" s="457"/>
      <c r="AF40" s="457"/>
      <c r="AG40" s="457"/>
      <c r="AH40" s="457"/>
      <c r="AI40" s="490"/>
      <c r="AJ40" s="457"/>
      <c r="AK40" s="457"/>
      <c r="AL40" s="457"/>
      <c r="AM40" s="457"/>
      <c r="AN40" s="457"/>
      <c r="AO40" s="457"/>
    </row>
    <row r="41" spans="1:41" ht="99.75">
      <c r="A41" s="456">
        <v>54</v>
      </c>
      <c r="B41" s="456"/>
      <c r="C41" s="487" t="s">
        <v>10050</v>
      </c>
      <c r="D41" s="457"/>
      <c r="E41" s="457"/>
      <c r="F41" s="12" t="s">
        <v>699</v>
      </c>
      <c r="G41" s="237" t="s">
        <v>2437</v>
      </c>
      <c r="H41" s="237" t="s">
        <v>2438</v>
      </c>
      <c r="I41" s="488" t="s">
        <v>10034</v>
      </c>
      <c r="J41" s="456">
        <v>1</v>
      </c>
      <c r="K41" s="489"/>
      <c r="L41" s="487"/>
      <c r="M41" s="457"/>
      <c r="N41" s="457"/>
      <c r="O41" s="457"/>
      <c r="P41" s="457"/>
      <c r="Q41" s="457"/>
      <c r="R41" s="457"/>
      <c r="S41" s="457"/>
      <c r="T41" s="457"/>
      <c r="U41" s="457"/>
      <c r="V41" s="457"/>
      <c r="W41" s="457"/>
      <c r="X41" s="457"/>
      <c r="Y41" s="457"/>
      <c r="Z41" s="457"/>
      <c r="AA41" s="457"/>
      <c r="AB41" s="457"/>
      <c r="AC41" s="457"/>
      <c r="AD41" s="457"/>
      <c r="AE41" s="457"/>
      <c r="AF41" s="457"/>
      <c r="AG41" s="457"/>
      <c r="AH41" s="457"/>
      <c r="AI41" s="490"/>
      <c r="AJ41" s="457"/>
      <c r="AK41" s="457"/>
      <c r="AL41" s="457"/>
      <c r="AM41" s="457"/>
      <c r="AN41" s="457"/>
      <c r="AO41" s="457"/>
    </row>
    <row r="42" spans="1:41" ht="99.75">
      <c r="A42" s="456">
        <v>55</v>
      </c>
      <c r="B42" s="456"/>
      <c r="C42" s="487" t="s">
        <v>10051</v>
      </c>
      <c r="D42" s="457"/>
      <c r="E42" s="457"/>
      <c r="F42" s="12" t="s">
        <v>699</v>
      </c>
      <c r="G42" s="237" t="s">
        <v>2437</v>
      </c>
      <c r="H42" s="237" t="s">
        <v>2438</v>
      </c>
      <c r="I42" s="488" t="s">
        <v>10034</v>
      </c>
      <c r="J42" s="456">
        <v>1</v>
      </c>
      <c r="K42" s="489" t="s">
        <v>10052</v>
      </c>
      <c r="L42" s="487">
        <v>9824680252</v>
      </c>
      <c r="M42" s="457"/>
      <c r="N42" s="457"/>
      <c r="O42" s="457"/>
      <c r="P42" s="457"/>
      <c r="Q42" s="457"/>
      <c r="R42" s="457"/>
      <c r="S42" s="457"/>
      <c r="T42" s="457"/>
      <c r="U42" s="457"/>
      <c r="V42" s="457"/>
      <c r="W42" s="457"/>
      <c r="X42" s="457"/>
      <c r="Y42" s="457"/>
      <c r="Z42" s="457"/>
      <c r="AA42" s="457"/>
      <c r="AB42" s="457"/>
      <c r="AC42" s="457"/>
      <c r="AD42" s="457"/>
      <c r="AE42" s="457"/>
      <c r="AF42" s="457"/>
      <c r="AG42" s="457"/>
      <c r="AH42" s="457"/>
      <c r="AI42" s="490"/>
      <c r="AJ42" s="457"/>
      <c r="AK42" s="457"/>
      <c r="AL42" s="457"/>
      <c r="AM42" s="457"/>
      <c r="AN42" s="457"/>
      <c r="AO42" s="457"/>
    </row>
    <row r="43" spans="1:41" ht="99.75">
      <c r="A43" s="456">
        <v>56</v>
      </c>
      <c r="B43" s="456"/>
      <c r="C43" s="487" t="s">
        <v>10053</v>
      </c>
      <c r="D43" s="457"/>
      <c r="E43" s="457"/>
      <c r="F43" s="12" t="s">
        <v>699</v>
      </c>
      <c r="G43" s="237" t="s">
        <v>2437</v>
      </c>
      <c r="H43" s="237" t="s">
        <v>2438</v>
      </c>
      <c r="I43" s="488" t="s">
        <v>10034</v>
      </c>
      <c r="J43" s="456">
        <v>1</v>
      </c>
      <c r="K43" s="489" t="s">
        <v>10054</v>
      </c>
      <c r="L43" s="487">
        <v>8606020565</v>
      </c>
      <c r="M43" s="457"/>
      <c r="N43" s="457"/>
      <c r="O43" s="457"/>
      <c r="P43" s="457"/>
      <c r="Q43" s="457"/>
      <c r="R43" s="457"/>
      <c r="S43" s="457"/>
      <c r="T43" s="457"/>
      <c r="U43" s="457"/>
      <c r="V43" s="457"/>
      <c r="W43" s="457"/>
      <c r="X43" s="457"/>
      <c r="Y43" s="457"/>
      <c r="Z43" s="457"/>
      <c r="AA43" s="457"/>
      <c r="AB43" s="457"/>
      <c r="AC43" s="457"/>
      <c r="AD43" s="457"/>
      <c r="AE43" s="457"/>
      <c r="AF43" s="457"/>
      <c r="AG43" s="457"/>
      <c r="AH43" s="457"/>
      <c r="AI43" s="490"/>
      <c r="AJ43" s="457"/>
      <c r="AK43" s="457"/>
      <c r="AL43" s="457"/>
      <c r="AM43" s="457"/>
      <c r="AN43" s="457"/>
      <c r="AO43" s="457"/>
    </row>
    <row r="44" spans="1:41" ht="99.75">
      <c r="A44" s="456">
        <v>57</v>
      </c>
      <c r="B44" s="456"/>
      <c r="C44" s="487" t="s">
        <v>10055</v>
      </c>
      <c r="D44" s="457"/>
      <c r="E44" s="457"/>
      <c r="F44" s="12" t="s">
        <v>699</v>
      </c>
      <c r="G44" s="237" t="s">
        <v>2437</v>
      </c>
      <c r="H44" s="237" t="s">
        <v>2438</v>
      </c>
      <c r="I44" s="488" t="s">
        <v>10034</v>
      </c>
      <c r="J44" s="456">
        <v>1</v>
      </c>
      <c r="K44" s="489" t="s">
        <v>10056</v>
      </c>
      <c r="L44" s="487">
        <v>9538062019</v>
      </c>
      <c r="M44" s="457"/>
      <c r="N44" s="457"/>
      <c r="O44" s="457"/>
      <c r="P44" s="457"/>
      <c r="Q44" s="457"/>
      <c r="R44" s="457"/>
      <c r="S44" s="457"/>
      <c r="T44" s="457"/>
      <c r="U44" s="457"/>
      <c r="V44" s="457"/>
      <c r="W44" s="457"/>
      <c r="X44" s="457"/>
      <c r="Y44" s="457"/>
      <c r="Z44" s="457"/>
      <c r="AA44" s="457"/>
      <c r="AB44" s="457"/>
      <c r="AC44" s="457"/>
      <c r="AD44" s="457"/>
      <c r="AE44" s="457"/>
      <c r="AF44" s="457"/>
      <c r="AG44" s="457"/>
      <c r="AH44" s="457"/>
      <c r="AI44" s="490"/>
      <c r="AJ44" s="457"/>
      <c r="AK44" s="457"/>
      <c r="AL44" s="457"/>
      <c r="AM44" s="457"/>
      <c r="AN44" s="457"/>
      <c r="AO44" s="457"/>
    </row>
    <row r="45" spans="1:41" ht="99.75">
      <c r="A45" s="456">
        <v>58</v>
      </c>
      <c r="B45" s="456"/>
      <c r="C45" s="487" t="s">
        <v>10057</v>
      </c>
      <c r="D45" s="457"/>
      <c r="E45" s="457"/>
      <c r="F45" s="12" t="s">
        <v>699</v>
      </c>
      <c r="G45" s="237" t="s">
        <v>2437</v>
      </c>
      <c r="H45" s="237" t="s">
        <v>2438</v>
      </c>
      <c r="I45" s="488" t="s">
        <v>10034</v>
      </c>
      <c r="J45" s="456">
        <v>1</v>
      </c>
      <c r="K45" s="487" t="s">
        <v>10058</v>
      </c>
      <c r="L45" s="487">
        <v>8075457644</v>
      </c>
      <c r="M45" s="457"/>
      <c r="N45" s="457"/>
      <c r="O45" s="457"/>
      <c r="P45" s="457"/>
      <c r="Q45" s="457"/>
      <c r="R45" s="457"/>
      <c r="S45" s="457"/>
      <c r="T45" s="457"/>
      <c r="U45" s="457"/>
      <c r="V45" s="457"/>
      <c r="W45" s="457"/>
      <c r="X45" s="457"/>
      <c r="Y45" s="457"/>
      <c r="Z45" s="457"/>
      <c r="AA45" s="457"/>
      <c r="AB45" s="457"/>
      <c r="AC45" s="457"/>
      <c r="AD45" s="457"/>
      <c r="AE45" s="457"/>
      <c r="AF45" s="457"/>
      <c r="AG45" s="457"/>
      <c r="AH45" s="457"/>
      <c r="AI45" s="490"/>
      <c r="AJ45" s="457"/>
      <c r="AK45" s="457"/>
      <c r="AL45" s="457"/>
      <c r="AM45" s="457"/>
      <c r="AN45" s="457"/>
      <c r="AO45" s="457"/>
    </row>
    <row r="46" spans="1:41" ht="99.75">
      <c r="A46" s="456">
        <v>59</v>
      </c>
      <c r="B46" s="456"/>
      <c r="C46" s="487" t="s">
        <v>10059</v>
      </c>
      <c r="D46" s="457"/>
      <c r="E46" s="457"/>
      <c r="F46" s="12" t="s">
        <v>699</v>
      </c>
      <c r="G46" s="237" t="s">
        <v>2437</v>
      </c>
      <c r="H46" s="237" t="s">
        <v>2438</v>
      </c>
      <c r="I46" s="488" t="s">
        <v>10034</v>
      </c>
      <c r="J46" s="456">
        <v>1</v>
      </c>
      <c r="K46" s="489" t="s">
        <v>10060</v>
      </c>
      <c r="L46" s="487">
        <v>8123418055</v>
      </c>
      <c r="M46" s="457"/>
      <c r="N46" s="457"/>
      <c r="O46" s="457"/>
      <c r="P46" s="457"/>
      <c r="Q46" s="457"/>
      <c r="R46" s="457"/>
      <c r="S46" s="457"/>
      <c r="T46" s="457"/>
      <c r="U46" s="457"/>
      <c r="V46" s="457"/>
      <c r="W46" s="457"/>
      <c r="X46" s="457"/>
      <c r="Y46" s="457"/>
      <c r="Z46" s="457"/>
      <c r="AA46" s="457"/>
      <c r="AB46" s="457"/>
      <c r="AC46" s="457"/>
      <c r="AD46" s="457"/>
      <c r="AE46" s="457"/>
      <c r="AF46" s="457"/>
      <c r="AG46" s="457"/>
      <c r="AH46" s="457"/>
      <c r="AI46" s="490"/>
      <c r="AJ46" s="457"/>
      <c r="AK46" s="457"/>
      <c r="AL46" s="457"/>
      <c r="AM46" s="457"/>
      <c r="AN46" s="457"/>
      <c r="AO46" s="457"/>
    </row>
    <row r="47" spans="1:41" ht="99.75">
      <c r="A47" s="456">
        <v>60</v>
      </c>
      <c r="B47" s="456"/>
      <c r="C47" s="487" t="s">
        <v>10061</v>
      </c>
      <c r="D47" s="457"/>
      <c r="E47" s="457"/>
      <c r="F47" s="12" t="s">
        <v>699</v>
      </c>
      <c r="G47" s="237" t="s">
        <v>2437</v>
      </c>
      <c r="H47" s="237" t="s">
        <v>2438</v>
      </c>
      <c r="I47" s="488" t="s">
        <v>10034</v>
      </c>
      <c r="J47" s="456">
        <v>1</v>
      </c>
      <c r="K47" s="489" t="s">
        <v>10062</v>
      </c>
      <c r="L47" s="487">
        <v>9418087961</v>
      </c>
      <c r="M47" s="457"/>
      <c r="N47" s="457"/>
      <c r="O47" s="457"/>
      <c r="P47" s="457"/>
      <c r="Q47" s="457"/>
      <c r="R47" s="457"/>
      <c r="S47" s="457"/>
      <c r="T47" s="457"/>
      <c r="U47" s="457"/>
      <c r="V47" s="457"/>
      <c r="W47" s="457"/>
      <c r="X47" s="457"/>
      <c r="Y47" s="457"/>
      <c r="Z47" s="457"/>
      <c r="AA47" s="457"/>
      <c r="AB47" s="457"/>
      <c r="AC47" s="457"/>
      <c r="AD47" s="457"/>
      <c r="AE47" s="457"/>
      <c r="AF47" s="457"/>
      <c r="AG47" s="457"/>
      <c r="AH47" s="457"/>
      <c r="AI47" s="490"/>
      <c r="AJ47" s="457"/>
      <c r="AK47" s="457"/>
      <c r="AL47" s="457"/>
      <c r="AM47" s="457"/>
      <c r="AN47" s="457"/>
      <c r="AO47" s="457"/>
    </row>
    <row r="48" spans="1:41" ht="99.75">
      <c r="A48" s="456">
        <v>61</v>
      </c>
      <c r="B48" s="456"/>
      <c r="C48" s="487" t="s">
        <v>10063</v>
      </c>
      <c r="D48" s="457"/>
      <c r="E48" s="457"/>
      <c r="F48" s="12" t="s">
        <v>699</v>
      </c>
      <c r="G48" s="237" t="s">
        <v>2437</v>
      </c>
      <c r="H48" s="237" t="s">
        <v>2438</v>
      </c>
      <c r="I48" s="488" t="s">
        <v>10034</v>
      </c>
      <c r="J48" s="456">
        <v>1</v>
      </c>
      <c r="K48" s="489" t="s">
        <v>10064</v>
      </c>
      <c r="L48" s="487">
        <v>9902068821</v>
      </c>
      <c r="M48" s="457"/>
      <c r="N48" s="457"/>
      <c r="O48" s="457"/>
      <c r="P48" s="457"/>
      <c r="Q48" s="457"/>
      <c r="R48" s="457"/>
      <c r="S48" s="457"/>
      <c r="T48" s="457"/>
      <c r="U48" s="457"/>
      <c r="V48" s="457"/>
      <c r="W48" s="457"/>
      <c r="X48" s="457"/>
      <c r="Y48" s="457"/>
      <c r="Z48" s="457"/>
      <c r="AA48" s="457"/>
      <c r="AB48" s="457"/>
      <c r="AC48" s="457"/>
      <c r="AD48" s="457"/>
      <c r="AE48" s="457"/>
      <c r="AF48" s="457"/>
      <c r="AG48" s="457"/>
      <c r="AH48" s="457"/>
      <c r="AI48" s="490"/>
      <c r="AJ48" s="457"/>
      <c r="AK48" s="457"/>
      <c r="AL48" s="457"/>
      <c r="AM48" s="457"/>
      <c r="AN48" s="457"/>
      <c r="AO48" s="457"/>
    </row>
    <row r="49" spans="1:41" ht="99.75">
      <c r="A49" s="456">
        <v>62</v>
      </c>
      <c r="B49" s="456"/>
      <c r="C49" s="487" t="s">
        <v>10065</v>
      </c>
      <c r="D49" s="457"/>
      <c r="E49" s="457"/>
      <c r="F49" s="12" t="s">
        <v>699</v>
      </c>
      <c r="G49" s="237" t="s">
        <v>2437</v>
      </c>
      <c r="H49" s="237" t="s">
        <v>2438</v>
      </c>
      <c r="I49" s="488" t="s">
        <v>10034</v>
      </c>
      <c r="J49" s="456">
        <v>1</v>
      </c>
      <c r="K49" s="489" t="s">
        <v>10066</v>
      </c>
      <c r="L49" s="487">
        <v>9901863572</v>
      </c>
      <c r="M49" s="457"/>
      <c r="N49" s="457"/>
      <c r="O49" s="457"/>
      <c r="P49" s="457"/>
      <c r="Q49" s="457"/>
      <c r="R49" s="457"/>
      <c r="S49" s="457"/>
      <c r="T49" s="457"/>
      <c r="U49" s="457"/>
      <c r="V49" s="457"/>
      <c r="W49" s="457"/>
      <c r="X49" s="457"/>
      <c r="Y49" s="457"/>
      <c r="Z49" s="457"/>
      <c r="AA49" s="457"/>
      <c r="AB49" s="457"/>
      <c r="AC49" s="457"/>
      <c r="AD49" s="457"/>
      <c r="AE49" s="457"/>
      <c r="AF49" s="457"/>
      <c r="AG49" s="457"/>
      <c r="AH49" s="457"/>
      <c r="AI49" s="490"/>
      <c r="AJ49" s="457"/>
      <c r="AK49" s="457"/>
      <c r="AL49" s="457"/>
      <c r="AM49" s="457"/>
      <c r="AN49" s="457"/>
      <c r="AO49" s="457"/>
    </row>
    <row r="50" spans="1:41" ht="99.75">
      <c r="A50" s="456">
        <v>63</v>
      </c>
      <c r="B50" s="456"/>
      <c r="C50" s="487" t="s">
        <v>10067</v>
      </c>
      <c r="D50" s="457"/>
      <c r="E50" s="457"/>
      <c r="F50" s="12" t="s">
        <v>699</v>
      </c>
      <c r="G50" s="237" t="s">
        <v>2437</v>
      </c>
      <c r="H50" s="237" t="s">
        <v>2438</v>
      </c>
      <c r="I50" s="488" t="s">
        <v>10034</v>
      </c>
      <c r="J50" s="456">
        <v>1</v>
      </c>
      <c r="K50" s="489" t="s">
        <v>10068</v>
      </c>
      <c r="L50" s="487">
        <v>9083716055</v>
      </c>
      <c r="M50" s="457"/>
      <c r="N50" s="457"/>
      <c r="O50" s="457"/>
      <c r="P50" s="457"/>
      <c r="Q50" s="457"/>
      <c r="R50" s="457"/>
      <c r="S50" s="457"/>
      <c r="T50" s="457"/>
      <c r="U50" s="457"/>
      <c r="V50" s="457"/>
      <c r="W50" s="457"/>
      <c r="X50" s="457"/>
      <c r="Y50" s="457"/>
      <c r="Z50" s="457"/>
      <c r="AA50" s="457"/>
      <c r="AB50" s="457"/>
      <c r="AC50" s="457"/>
      <c r="AD50" s="457"/>
      <c r="AE50" s="457"/>
      <c r="AF50" s="457"/>
      <c r="AG50" s="457"/>
      <c r="AH50" s="457"/>
      <c r="AI50" s="490"/>
      <c r="AJ50" s="457"/>
      <c r="AK50" s="457"/>
      <c r="AL50" s="457"/>
      <c r="AM50" s="457"/>
      <c r="AN50" s="457"/>
      <c r="AO50" s="457"/>
    </row>
    <row r="51" spans="1:41" ht="99.75">
      <c r="A51" s="456">
        <v>64</v>
      </c>
      <c r="B51" s="456"/>
      <c r="C51" s="487" t="s">
        <v>10069</v>
      </c>
      <c r="D51" s="457"/>
      <c r="E51" s="457"/>
      <c r="F51" s="12" t="s">
        <v>699</v>
      </c>
      <c r="G51" s="237" t="s">
        <v>2437</v>
      </c>
      <c r="H51" s="237" t="s">
        <v>2438</v>
      </c>
      <c r="I51" s="488" t="s">
        <v>10034</v>
      </c>
      <c r="J51" s="456">
        <v>1</v>
      </c>
      <c r="K51" s="489" t="s">
        <v>10070</v>
      </c>
      <c r="L51" s="487">
        <v>8217041965</v>
      </c>
      <c r="M51" s="457"/>
      <c r="N51" s="457"/>
      <c r="O51" s="457"/>
      <c r="P51" s="457"/>
      <c r="Q51" s="457"/>
      <c r="R51" s="457"/>
      <c r="S51" s="457"/>
      <c r="T51" s="457"/>
      <c r="U51" s="457"/>
      <c r="V51" s="457"/>
      <c r="W51" s="457"/>
      <c r="X51" s="457"/>
      <c r="Y51" s="457"/>
      <c r="Z51" s="457"/>
      <c r="AA51" s="457"/>
      <c r="AB51" s="457"/>
      <c r="AC51" s="457"/>
      <c r="AD51" s="457"/>
      <c r="AE51" s="457"/>
      <c r="AF51" s="457"/>
      <c r="AG51" s="457"/>
      <c r="AH51" s="457"/>
      <c r="AI51" s="490"/>
      <c r="AJ51" s="457"/>
      <c r="AK51" s="457"/>
      <c r="AL51" s="457"/>
      <c r="AM51" s="457"/>
      <c r="AN51" s="457"/>
      <c r="AO51" s="457"/>
    </row>
    <row r="52" spans="1:41" ht="99.75">
      <c r="A52" s="456">
        <v>65</v>
      </c>
      <c r="B52" s="456"/>
      <c r="C52" s="487" t="s">
        <v>10071</v>
      </c>
      <c r="D52" s="457"/>
      <c r="E52" s="457"/>
      <c r="F52" s="12" t="s">
        <v>699</v>
      </c>
      <c r="G52" s="237" t="s">
        <v>2437</v>
      </c>
      <c r="H52" s="237" t="s">
        <v>2438</v>
      </c>
      <c r="I52" s="488" t="s">
        <v>10034</v>
      </c>
      <c r="J52" s="456">
        <v>1</v>
      </c>
      <c r="K52" s="489" t="s">
        <v>10072</v>
      </c>
      <c r="L52" s="487">
        <v>9066736617</v>
      </c>
      <c r="M52" s="457"/>
      <c r="N52" s="457"/>
      <c r="O52" s="457"/>
      <c r="P52" s="457"/>
      <c r="Q52" s="457"/>
      <c r="R52" s="457"/>
      <c r="S52" s="457"/>
      <c r="T52" s="457"/>
      <c r="U52" s="457"/>
      <c r="V52" s="457"/>
      <c r="W52" s="457"/>
      <c r="X52" s="457"/>
      <c r="Y52" s="457"/>
      <c r="Z52" s="457"/>
      <c r="AA52" s="457"/>
      <c r="AB52" s="457"/>
      <c r="AC52" s="457"/>
      <c r="AD52" s="457"/>
      <c r="AE52" s="457"/>
      <c r="AF52" s="457"/>
      <c r="AG52" s="457"/>
      <c r="AH52" s="457"/>
      <c r="AI52" s="490"/>
      <c r="AJ52" s="457"/>
      <c r="AK52" s="457"/>
      <c r="AL52" s="457"/>
      <c r="AM52" s="457"/>
      <c r="AN52" s="457"/>
      <c r="AO52" s="457"/>
    </row>
    <row r="53" spans="1:41" ht="99.75">
      <c r="A53" s="456">
        <v>66</v>
      </c>
      <c r="B53" s="456"/>
      <c r="C53" s="487" t="s">
        <v>10073</v>
      </c>
      <c r="D53" s="457"/>
      <c r="E53" s="457"/>
      <c r="F53" s="12" t="s">
        <v>699</v>
      </c>
      <c r="G53" s="237" t="s">
        <v>2437</v>
      </c>
      <c r="H53" s="237" t="s">
        <v>2438</v>
      </c>
      <c r="I53" s="488" t="s">
        <v>10034</v>
      </c>
      <c r="J53" s="456">
        <v>1</v>
      </c>
      <c r="K53" s="489" t="s">
        <v>10074</v>
      </c>
      <c r="L53" s="487">
        <v>9448235090</v>
      </c>
      <c r="M53" s="457"/>
      <c r="N53" s="457"/>
      <c r="O53" s="457"/>
      <c r="P53" s="457"/>
      <c r="Q53" s="457"/>
      <c r="R53" s="457"/>
      <c r="S53" s="457"/>
      <c r="T53" s="457"/>
      <c r="U53" s="457"/>
      <c r="V53" s="457"/>
      <c r="W53" s="457"/>
      <c r="X53" s="457"/>
      <c r="Y53" s="457"/>
      <c r="Z53" s="457"/>
      <c r="AA53" s="457"/>
      <c r="AB53" s="457"/>
      <c r="AC53" s="457"/>
      <c r="AD53" s="457"/>
      <c r="AE53" s="457"/>
      <c r="AF53" s="457"/>
      <c r="AG53" s="457"/>
      <c r="AH53" s="457"/>
      <c r="AI53" s="490"/>
      <c r="AJ53" s="457"/>
      <c r="AK53" s="457"/>
      <c r="AL53" s="457"/>
      <c r="AM53" s="457"/>
      <c r="AN53" s="457"/>
      <c r="AO53" s="457"/>
    </row>
    <row r="54" spans="1:41" ht="99.75">
      <c r="A54" s="456">
        <v>67</v>
      </c>
      <c r="B54" s="456"/>
      <c r="C54" s="487" t="s">
        <v>10075</v>
      </c>
      <c r="D54" s="457"/>
      <c r="E54" s="457"/>
      <c r="F54" s="12" t="s">
        <v>699</v>
      </c>
      <c r="G54" s="237" t="s">
        <v>2437</v>
      </c>
      <c r="H54" s="237" t="s">
        <v>2438</v>
      </c>
      <c r="I54" s="488" t="s">
        <v>10034</v>
      </c>
      <c r="J54" s="456">
        <v>1</v>
      </c>
      <c r="K54" s="489" t="s">
        <v>10076</v>
      </c>
      <c r="L54" s="487">
        <v>8095329322</v>
      </c>
      <c r="M54" s="457"/>
      <c r="N54" s="457"/>
      <c r="O54" s="457"/>
      <c r="P54" s="457"/>
      <c r="Q54" s="457"/>
      <c r="R54" s="457"/>
      <c r="S54" s="457"/>
      <c r="T54" s="457"/>
      <c r="U54" s="457"/>
      <c r="V54" s="457"/>
      <c r="W54" s="457"/>
      <c r="X54" s="457"/>
      <c r="Y54" s="457"/>
      <c r="Z54" s="457"/>
      <c r="AA54" s="457"/>
      <c r="AB54" s="457"/>
      <c r="AC54" s="457"/>
      <c r="AD54" s="457"/>
      <c r="AE54" s="457"/>
      <c r="AF54" s="457"/>
      <c r="AG54" s="457"/>
      <c r="AH54" s="457"/>
      <c r="AI54" s="490"/>
      <c r="AJ54" s="457"/>
      <c r="AK54" s="457"/>
      <c r="AL54" s="457"/>
      <c r="AM54" s="457"/>
      <c r="AN54" s="457"/>
      <c r="AO54" s="457"/>
    </row>
    <row r="55" spans="1:41" ht="99.75">
      <c r="A55" s="456">
        <v>68</v>
      </c>
      <c r="B55" s="456"/>
      <c r="C55" s="487" t="s">
        <v>10077</v>
      </c>
      <c r="D55" s="457"/>
      <c r="E55" s="457"/>
      <c r="F55" s="12" t="s">
        <v>699</v>
      </c>
      <c r="G55" s="237" t="s">
        <v>2437</v>
      </c>
      <c r="H55" s="237" t="s">
        <v>2438</v>
      </c>
      <c r="I55" s="488" t="s">
        <v>10034</v>
      </c>
      <c r="J55" s="456">
        <v>1</v>
      </c>
      <c r="K55" s="489" t="s">
        <v>10078</v>
      </c>
      <c r="L55" s="487">
        <v>9066219365</v>
      </c>
      <c r="M55" s="457"/>
      <c r="N55" s="457"/>
      <c r="O55" s="457"/>
      <c r="P55" s="457"/>
      <c r="Q55" s="457"/>
      <c r="R55" s="457"/>
      <c r="S55" s="457"/>
      <c r="T55" s="457"/>
      <c r="U55" s="457"/>
      <c r="V55" s="457"/>
      <c r="W55" s="457"/>
      <c r="X55" s="457"/>
      <c r="Y55" s="457"/>
      <c r="Z55" s="457"/>
      <c r="AA55" s="457"/>
      <c r="AB55" s="457"/>
      <c r="AC55" s="457"/>
      <c r="AD55" s="457"/>
      <c r="AE55" s="457"/>
      <c r="AF55" s="457"/>
      <c r="AG55" s="457"/>
      <c r="AH55" s="457"/>
      <c r="AI55" s="490"/>
      <c r="AJ55" s="457"/>
      <c r="AK55" s="457"/>
      <c r="AL55" s="457"/>
      <c r="AM55" s="457"/>
      <c r="AN55" s="457"/>
      <c r="AO55" s="457"/>
    </row>
    <row r="56" spans="1:41" ht="99.75">
      <c r="A56" s="456">
        <v>69</v>
      </c>
      <c r="B56" s="456"/>
      <c r="C56" s="487" t="s">
        <v>10079</v>
      </c>
      <c r="D56" s="457"/>
      <c r="E56" s="457"/>
      <c r="F56" s="12" t="s">
        <v>699</v>
      </c>
      <c r="G56" s="237" t="s">
        <v>2437</v>
      </c>
      <c r="H56" s="237" t="s">
        <v>2438</v>
      </c>
      <c r="I56" s="488" t="s">
        <v>10034</v>
      </c>
      <c r="J56" s="456">
        <v>1</v>
      </c>
      <c r="K56" s="489" t="s">
        <v>10080</v>
      </c>
      <c r="L56" s="487">
        <v>8233917904</v>
      </c>
      <c r="M56" s="457"/>
      <c r="N56" s="457"/>
      <c r="O56" s="457"/>
      <c r="P56" s="457"/>
      <c r="Q56" s="457"/>
      <c r="R56" s="457"/>
      <c r="S56" s="457"/>
      <c r="T56" s="457"/>
      <c r="U56" s="457"/>
      <c r="V56" s="457"/>
      <c r="W56" s="457"/>
      <c r="X56" s="457"/>
      <c r="Y56" s="457"/>
      <c r="Z56" s="457"/>
      <c r="AA56" s="457"/>
      <c r="AB56" s="457"/>
      <c r="AC56" s="457"/>
      <c r="AD56" s="457"/>
      <c r="AE56" s="457"/>
      <c r="AF56" s="457"/>
      <c r="AG56" s="457"/>
      <c r="AH56" s="457"/>
      <c r="AI56" s="490"/>
      <c r="AJ56" s="457"/>
      <c r="AK56" s="457"/>
      <c r="AL56" s="457"/>
      <c r="AM56" s="457"/>
      <c r="AN56" s="457"/>
      <c r="AO56" s="457"/>
    </row>
    <row r="57" spans="1:41" ht="99.75">
      <c r="A57" s="456">
        <v>70</v>
      </c>
      <c r="B57" s="456"/>
      <c r="C57" s="487" t="s">
        <v>10081</v>
      </c>
      <c r="D57" s="457"/>
      <c r="E57" s="457"/>
      <c r="F57" s="12" t="s">
        <v>699</v>
      </c>
      <c r="G57" s="237" t="s">
        <v>2437</v>
      </c>
      <c r="H57" s="237" t="s">
        <v>2438</v>
      </c>
      <c r="I57" s="488" t="s">
        <v>10034</v>
      </c>
      <c r="J57" s="456">
        <v>1</v>
      </c>
      <c r="K57" s="461" t="s">
        <v>10082</v>
      </c>
      <c r="L57" s="461">
        <v>7019890794</v>
      </c>
      <c r="M57" s="457"/>
      <c r="N57" s="457"/>
      <c r="O57" s="457"/>
      <c r="P57" s="457"/>
      <c r="Q57" s="457"/>
      <c r="R57" s="457"/>
      <c r="S57" s="457"/>
      <c r="T57" s="457"/>
      <c r="U57" s="457"/>
      <c r="V57" s="457"/>
      <c r="W57" s="457"/>
      <c r="X57" s="457"/>
      <c r="Y57" s="457"/>
      <c r="Z57" s="457"/>
      <c r="AA57" s="457"/>
      <c r="AB57" s="457"/>
      <c r="AC57" s="457"/>
      <c r="AD57" s="457"/>
      <c r="AE57" s="457"/>
      <c r="AF57" s="457"/>
      <c r="AG57" s="457"/>
      <c r="AH57" s="457"/>
      <c r="AI57" s="490"/>
      <c r="AJ57" s="457"/>
      <c r="AK57" s="457"/>
      <c r="AL57" s="457"/>
      <c r="AM57" s="457"/>
      <c r="AN57" s="457"/>
      <c r="AO57" s="457"/>
    </row>
    <row r="58" spans="1:41" ht="99.75">
      <c r="A58" s="456">
        <v>71</v>
      </c>
      <c r="B58" s="456"/>
      <c r="C58" s="487" t="s">
        <v>10083</v>
      </c>
      <c r="D58" s="457"/>
      <c r="E58" s="457"/>
      <c r="F58" s="12" t="s">
        <v>699</v>
      </c>
      <c r="G58" s="237" t="s">
        <v>2437</v>
      </c>
      <c r="H58" s="237" t="s">
        <v>2438</v>
      </c>
      <c r="I58" s="488" t="s">
        <v>10034</v>
      </c>
      <c r="J58" s="456">
        <v>1</v>
      </c>
      <c r="K58" s="489" t="s">
        <v>10084</v>
      </c>
      <c r="L58" s="487">
        <v>9739275882</v>
      </c>
      <c r="M58" s="457"/>
      <c r="N58" s="457"/>
      <c r="O58" s="457"/>
      <c r="P58" s="457"/>
      <c r="Q58" s="457"/>
      <c r="R58" s="457"/>
      <c r="S58" s="457"/>
      <c r="T58" s="457"/>
      <c r="U58" s="457"/>
      <c r="V58" s="457"/>
      <c r="W58" s="457"/>
      <c r="X58" s="457"/>
      <c r="Y58" s="457"/>
      <c r="Z58" s="457"/>
      <c r="AA58" s="457"/>
      <c r="AB58" s="457"/>
      <c r="AC58" s="457"/>
      <c r="AD58" s="457"/>
      <c r="AE58" s="457"/>
      <c r="AF58" s="457"/>
      <c r="AG58" s="457"/>
      <c r="AH58" s="457"/>
      <c r="AI58" s="490"/>
      <c r="AJ58" s="457"/>
      <c r="AK58" s="457"/>
      <c r="AL58" s="457"/>
      <c r="AM58" s="457"/>
      <c r="AN58" s="457"/>
      <c r="AO58" s="457"/>
    </row>
    <row r="59" spans="1:41" ht="99.75">
      <c r="A59" s="456">
        <v>72</v>
      </c>
      <c r="B59" s="456"/>
      <c r="C59" s="487" t="s">
        <v>10085</v>
      </c>
      <c r="D59" s="457"/>
      <c r="E59" s="457"/>
      <c r="F59" s="12" t="s">
        <v>699</v>
      </c>
      <c r="G59" s="237" t="s">
        <v>2437</v>
      </c>
      <c r="H59" s="237" t="s">
        <v>2438</v>
      </c>
      <c r="I59" s="488" t="s">
        <v>10034</v>
      </c>
      <c r="J59" s="456">
        <v>1</v>
      </c>
      <c r="K59" s="489" t="s">
        <v>10086</v>
      </c>
      <c r="L59" s="487">
        <v>7406042414</v>
      </c>
      <c r="M59" s="457"/>
      <c r="N59" s="457"/>
      <c r="O59" s="457"/>
      <c r="P59" s="457"/>
      <c r="Q59" s="457"/>
      <c r="R59" s="457"/>
      <c r="S59" s="457"/>
      <c r="T59" s="457"/>
      <c r="U59" s="457"/>
      <c r="V59" s="457"/>
      <c r="W59" s="457"/>
      <c r="X59" s="457"/>
      <c r="Y59" s="457"/>
      <c r="Z59" s="457"/>
      <c r="AA59" s="457"/>
      <c r="AB59" s="457"/>
      <c r="AC59" s="457"/>
      <c r="AD59" s="457"/>
      <c r="AE59" s="457"/>
      <c r="AF59" s="457"/>
      <c r="AG59" s="457"/>
      <c r="AH59" s="457"/>
      <c r="AI59" s="490"/>
      <c r="AJ59" s="457"/>
      <c r="AK59" s="457"/>
      <c r="AL59" s="457"/>
      <c r="AM59" s="457"/>
      <c r="AN59" s="457"/>
      <c r="AO59" s="457"/>
    </row>
    <row r="60" spans="1:41" ht="99.75">
      <c r="A60" s="456">
        <v>73</v>
      </c>
      <c r="B60" s="456"/>
      <c r="C60" s="487" t="s">
        <v>10087</v>
      </c>
      <c r="D60" s="457"/>
      <c r="E60" s="457"/>
      <c r="F60" s="12" t="s">
        <v>699</v>
      </c>
      <c r="G60" s="237" t="s">
        <v>2437</v>
      </c>
      <c r="H60" s="237" t="s">
        <v>2438</v>
      </c>
      <c r="I60" s="488" t="s">
        <v>10034</v>
      </c>
      <c r="J60" s="456">
        <v>1</v>
      </c>
      <c r="K60" s="489" t="s">
        <v>10088</v>
      </c>
      <c r="L60" s="487">
        <v>9066898436</v>
      </c>
      <c r="M60" s="457"/>
      <c r="N60" s="457"/>
      <c r="O60" s="457"/>
      <c r="P60" s="457"/>
      <c r="Q60" s="457"/>
      <c r="R60" s="457"/>
      <c r="S60" s="457"/>
      <c r="T60" s="457"/>
      <c r="U60" s="457"/>
      <c r="V60" s="457"/>
      <c r="W60" s="457"/>
      <c r="X60" s="457"/>
      <c r="Y60" s="457"/>
      <c r="Z60" s="457"/>
      <c r="AA60" s="457"/>
      <c r="AB60" s="457"/>
      <c r="AC60" s="457"/>
      <c r="AD60" s="457"/>
      <c r="AE60" s="457"/>
      <c r="AF60" s="457"/>
      <c r="AG60" s="457"/>
      <c r="AH60" s="457"/>
      <c r="AI60" s="490"/>
      <c r="AJ60" s="457"/>
      <c r="AK60" s="457"/>
      <c r="AL60" s="457"/>
      <c r="AM60" s="457"/>
      <c r="AN60" s="457"/>
      <c r="AO60" s="457"/>
    </row>
    <row r="61" spans="1:41" ht="99.75">
      <c r="A61" s="456">
        <v>74</v>
      </c>
      <c r="B61" s="456"/>
      <c r="C61" s="487" t="s">
        <v>10089</v>
      </c>
      <c r="D61" s="457"/>
      <c r="E61" s="457"/>
      <c r="F61" s="12" t="s">
        <v>699</v>
      </c>
      <c r="G61" s="237" t="s">
        <v>2437</v>
      </c>
      <c r="H61" s="237" t="s">
        <v>2438</v>
      </c>
      <c r="I61" s="488" t="s">
        <v>10034</v>
      </c>
      <c r="J61" s="456">
        <v>1</v>
      </c>
      <c r="K61" s="489" t="s">
        <v>10090</v>
      </c>
      <c r="L61" s="487">
        <v>7795567356</v>
      </c>
      <c r="M61" s="457"/>
      <c r="N61" s="457"/>
      <c r="O61" s="457"/>
      <c r="P61" s="457"/>
      <c r="Q61" s="457"/>
      <c r="R61" s="457"/>
      <c r="S61" s="457"/>
      <c r="T61" s="457"/>
      <c r="U61" s="457"/>
      <c r="V61" s="457"/>
      <c r="W61" s="457"/>
      <c r="X61" s="457"/>
      <c r="Y61" s="457"/>
      <c r="Z61" s="457"/>
      <c r="AA61" s="457"/>
      <c r="AB61" s="457"/>
      <c r="AC61" s="457"/>
      <c r="AD61" s="457"/>
      <c r="AE61" s="457"/>
      <c r="AF61" s="457"/>
      <c r="AG61" s="457"/>
      <c r="AH61" s="457"/>
      <c r="AI61" s="490"/>
      <c r="AJ61" s="457"/>
      <c r="AK61" s="457"/>
      <c r="AL61" s="457"/>
      <c r="AM61" s="457"/>
      <c r="AN61" s="457"/>
      <c r="AO61" s="457"/>
    </row>
    <row r="62" spans="1:41" ht="99.75">
      <c r="A62" s="456">
        <v>75</v>
      </c>
      <c r="B62" s="456"/>
      <c r="C62" s="487" t="s">
        <v>10091</v>
      </c>
      <c r="D62" s="457"/>
      <c r="E62" s="457"/>
      <c r="F62" s="491" t="s">
        <v>699</v>
      </c>
      <c r="G62" s="492" t="s">
        <v>2437</v>
      </c>
      <c r="H62" s="492" t="s">
        <v>2438</v>
      </c>
      <c r="I62" s="488" t="s">
        <v>10034</v>
      </c>
      <c r="J62" s="456">
        <v>1</v>
      </c>
      <c r="K62" s="489" t="s">
        <v>10092</v>
      </c>
      <c r="L62" s="487">
        <v>9611984656</v>
      </c>
      <c r="M62" s="457"/>
      <c r="N62" s="457"/>
      <c r="O62" s="457"/>
      <c r="P62" s="457"/>
      <c r="Q62" s="457"/>
      <c r="R62" s="457"/>
      <c r="S62" s="457"/>
      <c r="T62" s="457"/>
      <c r="U62" s="457"/>
      <c r="V62" s="457"/>
      <c r="W62" s="457"/>
      <c r="X62" s="457"/>
      <c r="Y62" s="457"/>
      <c r="Z62" s="457"/>
      <c r="AA62" s="457"/>
      <c r="AB62" s="457"/>
      <c r="AC62" s="457"/>
      <c r="AD62" s="457"/>
      <c r="AE62" s="457"/>
      <c r="AF62" s="457"/>
      <c r="AG62" s="457"/>
      <c r="AH62" s="457"/>
      <c r="AI62" s="490"/>
      <c r="AJ62" s="457"/>
      <c r="AK62" s="457"/>
      <c r="AL62" s="457"/>
      <c r="AM62" s="457"/>
      <c r="AN62" s="457"/>
      <c r="AO62" s="457"/>
    </row>
    <row r="63" spans="1:41" ht="99.75">
      <c r="A63" s="456">
        <v>76</v>
      </c>
      <c r="B63" s="456"/>
      <c r="C63" s="487" t="s">
        <v>10093</v>
      </c>
      <c r="D63" s="457"/>
      <c r="E63" s="457"/>
      <c r="F63" s="491" t="s">
        <v>699</v>
      </c>
      <c r="G63" s="492" t="s">
        <v>2437</v>
      </c>
      <c r="H63" s="492" t="s">
        <v>2438</v>
      </c>
      <c r="I63" s="488" t="s">
        <v>10034</v>
      </c>
      <c r="J63" s="456">
        <v>1</v>
      </c>
      <c r="K63" s="489" t="s">
        <v>10094</v>
      </c>
      <c r="L63" s="487">
        <v>9611741923</v>
      </c>
      <c r="M63" s="457"/>
      <c r="N63" s="457"/>
      <c r="O63" s="457"/>
      <c r="P63" s="457"/>
      <c r="Q63" s="457"/>
      <c r="R63" s="457"/>
      <c r="S63" s="457"/>
      <c r="T63" s="457"/>
      <c r="U63" s="457"/>
      <c r="V63" s="457"/>
      <c r="W63" s="457"/>
      <c r="X63" s="457"/>
      <c r="Y63" s="457"/>
      <c r="Z63" s="457"/>
      <c r="AA63" s="457"/>
      <c r="AB63" s="457"/>
      <c r="AC63" s="457"/>
      <c r="AD63" s="457"/>
      <c r="AE63" s="457"/>
      <c r="AF63" s="457"/>
      <c r="AG63" s="457"/>
      <c r="AH63" s="457"/>
      <c r="AI63" s="490"/>
      <c r="AJ63" s="457"/>
      <c r="AK63" s="457"/>
      <c r="AL63" s="457"/>
      <c r="AM63" s="457"/>
      <c r="AN63" s="457"/>
      <c r="AO63" s="457"/>
    </row>
    <row r="64" spans="1:41" ht="99.75">
      <c r="A64" s="456">
        <v>77</v>
      </c>
      <c r="B64" s="456"/>
      <c r="C64" s="487" t="s">
        <v>10095</v>
      </c>
      <c r="D64" s="457"/>
      <c r="E64" s="457"/>
      <c r="F64" s="491" t="s">
        <v>699</v>
      </c>
      <c r="G64" s="492" t="s">
        <v>2437</v>
      </c>
      <c r="H64" s="492" t="s">
        <v>2438</v>
      </c>
      <c r="I64" s="488" t="s">
        <v>10034</v>
      </c>
      <c r="J64" s="456">
        <v>1</v>
      </c>
      <c r="K64" s="489" t="s">
        <v>10096</v>
      </c>
      <c r="L64" s="487">
        <v>7411972829</v>
      </c>
      <c r="M64" s="457"/>
      <c r="N64" s="457"/>
      <c r="O64" s="457"/>
      <c r="P64" s="457"/>
      <c r="Q64" s="457"/>
      <c r="R64" s="457"/>
      <c r="S64" s="457"/>
      <c r="T64" s="457"/>
      <c r="U64" s="457"/>
      <c r="V64" s="457"/>
      <c r="W64" s="457"/>
      <c r="X64" s="457"/>
      <c r="Y64" s="457"/>
      <c r="Z64" s="457"/>
      <c r="AA64" s="457"/>
      <c r="AB64" s="457"/>
      <c r="AC64" s="457"/>
      <c r="AD64" s="457"/>
      <c r="AE64" s="457"/>
      <c r="AF64" s="457"/>
      <c r="AG64" s="457"/>
      <c r="AH64" s="457"/>
      <c r="AI64" s="490"/>
      <c r="AJ64" s="457"/>
      <c r="AK64" s="457"/>
      <c r="AL64" s="457"/>
      <c r="AM64" s="457"/>
      <c r="AN64" s="457"/>
      <c r="AO64" s="457"/>
    </row>
    <row r="65" spans="1:41" ht="99.75">
      <c r="A65" s="456">
        <v>78</v>
      </c>
      <c r="B65" s="456"/>
      <c r="C65" s="487" t="s">
        <v>10097</v>
      </c>
      <c r="D65" s="457"/>
      <c r="E65" s="457"/>
      <c r="F65" s="491" t="s">
        <v>699</v>
      </c>
      <c r="G65" s="492" t="s">
        <v>2437</v>
      </c>
      <c r="H65" s="492" t="s">
        <v>2438</v>
      </c>
      <c r="I65" s="488" t="s">
        <v>10034</v>
      </c>
      <c r="J65" s="456">
        <v>1</v>
      </c>
      <c r="K65" s="489" t="s">
        <v>10098</v>
      </c>
      <c r="L65" s="487">
        <v>9066152333</v>
      </c>
      <c r="M65" s="457"/>
      <c r="N65" s="457"/>
      <c r="O65" s="457"/>
      <c r="P65" s="457"/>
      <c r="Q65" s="457"/>
      <c r="R65" s="457"/>
      <c r="S65" s="457"/>
      <c r="T65" s="457"/>
      <c r="U65" s="457"/>
      <c r="V65" s="457"/>
      <c r="W65" s="457"/>
      <c r="X65" s="457"/>
      <c r="Y65" s="457"/>
      <c r="Z65" s="457"/>
      <c r="AA65" s="457"/>
      <c r="AB65" s="457"/>
      <c r="AC65" s="457"/>
      <c r="AD65" s="457"/>
      <c r="AE65" s="457"/>
      <c r="AF65" s="457"/>
      <c r="AG65" s="457"/>
      <c r="AH65" s="457"/>
      <c r="AI65" s="490"/>
      <c r="AJ65" s="457"/>
      <c r="AK65" s="457"/>
      <c r="AL65" s="457"/>
      <c r="AM65" s="457"/>
      <c r="AN65" s="457"/>
      <c r="AO65" s="457"/>
    </row>
    <row r="66" spans="1:41" ht="99.75">
      <c r="A66" s="456">
        <v>79</v>
      </c>
      <c r="B66" s="456"/>
      <c r="C66" s="487" t="s">
        <v>10099</v>
      </c>
      <c r="D66" s="457"/>
      <c r="E66" s="457"/>
      <c r="F66" s="491" t="s">
        <v>699</v>
      </c>
      <c r="G66" s="492" t="s">
        <v>2437</v>
      </c>
      <c r="H66" s="492" t="s">
        <v>2438</v>
      </c>
      <c r="I66" s="488" t="s">
        <v>10034</v>
      </c>
      <c r="J66" s="456">
        <v>1</v>
      </c>
      <c r="K66" s="489" t="s">
        <v>10100</v>
      </c>
      <c r="L66" s="487">
        <v>9008426717</v>
      </c>
      <c r="M66" s="457"/>
      <c r="N66" s="457"/>
      <c r="O66" s="457"/>
      <c r="P66" s="457"/>
      <c r="Q66" s="457"/>
      <c r="R66" s="457"/>
      <c r="S66" s="457"/>
      <c r="T66" s="457"/>
      <c r="U66" s="457"/>
      <c r="V66" s="457"/>
      <c r="W66" s="457"/>
      <c r="X66" s="457"/>
      <c r="Y66" s="457"/>
      <c r="Z66" s="457"/>
      <c r="AA66" s="457"/>
      <c r="AB66" s="457"/>
      <c r="AC66" s="457"/>
      <c r="AD66" s="457"/>
      <c r="AE66" s="457"/>
      <c r="AF66" s="457"/>
      <c r="AG66" s="457"/>
      <c r="AH66" s="457"/>
      <c r="AI66" s="490"/>
      <c r="AJ66" s="457"/>
      <c r="AK66" s="457"/>
      <c r="AL66" s="457"/>
      <c r="AM66" s="457"/>
      <c r="AN66" s="457"/>
      <c r="AO66" s="457"/>
    </row>
    <row r="67" spans="1:41" ht="99.75">
      <c r="A67" s="456">
        <v>80</v>
      </c>
      <c r="B67" s="456"/>
      <c r="C67" s="487" t="s">
        <v>10101</v>
      </c>
      <c r="D67" s="457"/>
      <c r="E67" s="457"/>
      <c r="F67" s="493" t="s">
        <v>699</v>
      </c>
      <c r="G67" s="494" t="s">
        <v>2437</v>
      </c>
      <c r="H67" s="494" t="s">
        <v>2438</v>
      </c>
      <c r="I67" s="488" t="s">
        <v>10034</v>
      </c>
      <c r="J67" s="456">
        <v>1</v>
      </c>
      <c r="K67" s="489" t="s">
        <v>10102</v>
      </c>
      <c r="L67" s="487">
        <v>8660064959</v>
      </c>
      <c r="M67" s="457"/>
      <c r="N67" s="457"/>
      <c r="O67" s="457"/>
      <c r="P67" s="457"/>
      <c r="Q67" s="457"/>
      <c r="R67" s="457"/>
      <c r="S67" s="457"/>
      <c r="T67" s="457"/>
      <c r="U67" s="457"/>
      <c r="V67" s="457"/>
      <c r="W67" s="457"/>
      <c r="X67" s="457"/>
      <c r="Y67" s="457"/>
      <c r="Z67" s="457"/>
      <c r="AA67" s="457"/>
      <c r="AB67" s="457"/>
      <c r="AC67" s="457"/>
      <c r="AD67" s="457"/>
      <c r="AE67" s="457"/>
      <c r="AF67" s="457"/>
      <c r="AG67" s="457"/>
      <c r="AH67" s="457"/>
      <c r="AI67" s="490"/>
      <c r="AJ67" s="457"/>
      <c r="AK67" s="457"/>
      <c r="AL67" s="457"/>
      <c r="AM67" s="457"/>
      <c r="AN67" s="457"/>
      <c r="AO67" s="457"/>
    </row>
    <row r="68" spans="1:41" ht="99.75">
      <c r="A68" s="456">
        <v>81</v>
      </c>
      <c r="B68" s="456"/>
      <c r="C68" s="487" t="s">
        <v>10103</v>
      </c>
      <c r="D68" s="457"/>
      <c r="E68" s="457"/>
      <c r="F68" s="491" t="s">
        <v>699</v>
      </c>
      <c r="G68" s="492" t="s">
        <v>2437</v>
      </c>
      <c r="H68" s="492" t="s">
        <v>2438</v>
      </c>
      <c r="I68" s="488" t="s">
        <v>10034</v>
      </c>
      <c r="J68" s="456">
        <v>1</v>
      </c>
      <c r="K68" s="489" t="s">
        <v>10104</v>
      </c>
      <c r="L68" s="487">
        <v>7551886804</v>
      </c>
      <c r="M68" s="457"/>
      <c r="N68" s="457"/>
      <c r="O68" s="457"/>
      <c r="P68" s="457"/>
      <c r="Q68" s="457"/>
      <c r="R68" s="457"/>
      <c r="S68" s="457"/>
      <c r="T68" s="457"/>
      <c r="U68" s="457"/>
      <c r="V68" s="457"/>
      <c r="W68" s="457"/>
      <c r="X68" s="457"/>
      <c r="Y68" s="457"/>
      <c r="Z68" s="457"/>
      <c r="AA68" s="457"/>
      <c r="AB68" s="457"/>
      <c r="AC68" s="457"/>
      <c r="AD68" s="457"/>
      <c r="AE68" s="457"/>
      <c r="AF68" s="457"/>
      <c r="AG68" s="457"/>
      <c r="AH68" s="457"/>
      <c r="AI68" s="490"/>
      <c r="AJ68" s="457"/>
      <c r="AK68" s="457"/>
      <c r="AL68" s="457"/>
      <c r="AM68" s="457"/>
      <c r="AN68" s="457"/>
      <c r="AO68" s="457"/>
    </row>
    <row r="69" spans="1:41" ht="99.75">
      <c r="A69" s="456">
        <v>82</v>
      </c>
      <c r="B69" s="456"/>
      <c r="C69" s="461" t="s">
        <v>10105</v>
      </c>
      <c r="D69" s="457"/>
      <c r="E69" s="457"/>
      <c r="F69" s="491" t="s">
        <v>699</v>
      </c>
      <c r="G69" s="492" t="s">
        <v>2437</v>
      </c>
      <c r="H69" s="492" t="s">
        <v>2438</v>
      </c>
      <c r="I69" s="488" t="s">
        <v>10034</v>
      </c>
      <c r="J69" s="456">
        <v>1</v>
      </c>
      <c r="K69" s="461" t="s">
        <v>10106</v>
      </c>
      <c r="L69" s="461">
        <v>7204668157</v>
      </c>
      <c r="M69" s="457"/>
      <c r="N69" s="457"/>
      <c r="O69" s="457"/>
      <c r="P69" s="457"/>
      <c r="Q69" s="457"/>
      <c r="R69" s="457"/>
      <c r="S69" s="457"/>
      <c r="T69" s="457"/>
      <c r="U69" s="457"/>
      <c r="V69" s="457"/>
      <c r="W69" s="457"/>
      <c r="X69" s="457"/>
      <c r="Y69" s="457"/>
      <c r="Z69" s="457"/>
      <c r="AA69" s="457"/>
      <c r="AB69" s="457"/>
      <c r="AC69" s="457"/>
      <c r="AD69" s="457"/>
      <c r="AE69" s="457"/>
      <c r="AF69" s="457"/>
      <c r="AG69" s="457"/>
      <c r="AH69" s="457"/>
      <c r="AI69" s="490"/>
      <c r="AJ69" s="457"/>
      <c r="AK69" s="457"/>
      <c r="AL69" s="457"/>
      <c r="AM69" s="457"/>
      <c r="AN69" s="457"/>
      <c r="AO69" s="457"/>
    </row>
    <row r="70" spans="1:41" ht="100.5" thickBot="1">
      <c r="A70" s="456">
        <v>83</v>
      </c>
      <c r="B70" s="456"/>
      <c r="C70" s="487" t="s">
        <v>10107</v>
      </c>
      <c r="D70" s="457"/>
      <c r="E70" s="457"/>
      <c r="F70" s="491" t="s">
        <v>699</v>
      </c>
      <c r="G70" s="492" t="s">
        <v>2437</v>
      </c>
      <c r="H70" s="492" t="s">
        <v>2438</v>
      </c>
      <c r="I70" s="488" t="s">
        <v>10034</v>
      </c>
      <c r="J70" s="456">
        <v>1</v>
      </c>
      <c r="K70" s="489" t="s">
        <v>10108</v>
      </c>
      <c r="L70" s="487">
        <v>811013944</v>
      </c>
      <c r="M70" s="457"/>
      <c r="N70" s="457"/>
      <c r="O70" s="457"/>
      <c r="P70" s="457"/>
      <c r="Q70" s="457"/>
      <c r="R70" s="457"/>
      <c r="S70" s="457"/>
      <c r="T70" s="457"/>
      <c r="U70" s="457"/>
      <c r="V70" s="457"/>
      <c r="W70" s="457"/>
      <c r="X70" s="457"/>
      <c r="Y70" s="457"/>
      <c r="Z70" s="457"/>
      <c r="AA70" s="457"/>
      <c r="AB70" s="457"/>
      <c r="AC70" s="457"/>
      <c r="AD70" s="457"/>
      <c r="AE70" s="457"/>
      <c r="AF70" s="457"/>
      <c r="AG70" s="457"/>
      <c r="AH70" s="457"/>
      <c r="AI70" s="490"/>
      <c r="AJ70" s="457"/>
      <c r="AK70" s="457"/>
      <c r="AL70" s="457"/>
      <c r="AM70" s="457"/>
      <c r="AN70" s="457"/>
      <c r="AO70" s="457"/>
    </row>
    <row r="71" spans="1:41" ht="100.5" thickBot="1">
      <c r="A71" s="456">
        <v>84</v>
      </c>
      <c r="B71" s="456"/>
      <c r="C71" s="487" t="s">
        <v>10109</v>
      </c>
      <c r="D71" s="457"/>
      <c r="E71" s="457"/>
      <c r="F71" s="285" t="s">
        <v>699</v>
      </c>
      <c r="G71" s="286" t="s">
        <v>2437</v>
      </c>
      <c r="H71" s="287" t="s">
        <v>2438</v>
      </c>
      <c r="I71" s="488" t="s">
        <v>10034</v>
      </c>
      <c r="J71" s="456">
        <v>1</v>
      </c>
      <c r="K71" s="489" t="s">
        <v>10110</v>
      </c>
      <c r="L71" s="487">
        <v>8867872957</v>
      </c>
      <c r="M71" s="457"/>
      <c r="N71" s="457"/>
      <c r="O71" s="457"/>
      <c r="P71" s="457"/>
      <c r="Q71" s="457"/>
      <c r="R71" s="457"/>
      <c r="S71" s="457"/>
      <c r="T71" s="457"/>
      <c r="U71" s="457"/>
      <c r="V71" s="457"/>
      <c r="W71" s="457"/>
      <c r="X71" s="457"/>
      <c r="Y71" s="457"/>
      <c r="Z71" s="457"/>
      <c r="AA71" s="457"/>
      <c r="AB71" s="457"/>
      <c r="AC71" s="457"/>
      <c r="AD71" s="457"/>
      <c r="AE71" s="457"/>
      <c r="AF71" s="457"/>
      <c r="AG71" s="457"/>
      <c r="AH71" s="457"/>
      <c r="AI71" s="490"/>
      <c r="AJ71" s="457"/>
      <c r="AK71" s="457"/>
      <c r="AL71" s="457"/>
      <c r="AM71" s="457"/>
      <c r="AN71" s="457"/>
      <c r="AO71" s="457"/>
    </row>
    <row r="72" spans="1:41" ht="100.5" thickBot="1">
      <c r="A72" s="456">
        <v>85</v>
      </c>
      <c r="B72" s="456"/>
      <c r="C72" s="487" t="s">
        <v>10111</v>
      </c>
      <c r="D72" s="457"/>
      <c r="E72" s="457"/>
      <c r="F72" s="285" t="s">
        <v>699</v>
      </c>
      <c r="G72" s="286" t="s">
        <v>2437</v>
      </c>
      <c r="H72" s="287" t="s">
        <v>2438</v>
      </c>
      <c r="I72" s="488" t="s">
        <v>10034</v>
      </c>
      <c r="J72" s="456">
        <v>1</v>
      </c>
      <c r="K72" s="489" t="s">
        <v>10112</v>
      </c>
      <c r="L72" s="487">
        <v>8892585777</v>
      </c>
      <c r="M72" s="457"/>
      <c r="N72" s="457"/>
      <c r="O72" s="457"/>
      <c r="P72" s="457"/>
      <c r="Q72" s="457"/>
      <c r="R72" s="457"/>
      <c r="S72" s="457"/>
      <c r="T72" s="457"/>
      <c r="U72" s="457"/>
      <c r="V72" s="457"/>
      <c r="W72" s="457"/>
      <c r="X72" s="457"/>
      <c r="Y72" s="457"/>
      <c r="Z72" s="457"/>
      <c r="AA72" s="457"/>
      <c r="AB72" s="457"/>
      <c r="AC72" s="457"/>
      <c r="AD72" s="457"/>
      <c r="AE72" s="457"/>
      <c r="AF72" s="457"/>
      <c r="AG72" s="457"/>
      <c r="AH72" s="457"/>
      <c r="AI72" s="490"/>
      <c r="AJ72" s="457"/>
      <c r="AK72" s="457"/>
      <c r="AL72" s="457"/>
      <c r="AM72" s="457"/>
      <c r="AN72" s="457"/>
      <c r="AO72" s="457"/>
    </row>
    <row r="73" spans="1:41" ht="100.5" thickBot="1">
      <c r="A73" s="456">
        <v>86</v>
      </c>
      <c r="B73" s="456"/>
      <c r="C73" s="487" t="s">
        <v>10113</v>
      </c>
      <c r="D73" s="457"/>
      <c r="E73" s="457"/>
      <c r="F73" s="285" t="s">
        <v>699</v>
      </c>
      <c r="G73" s="286" t="s">
        <v>2437</v>
      </c>
      <c r="H73" s="287" t="s">
        <v>2438</v>
      </c>
      <c r="I73" s="488" t="s">
        <v>10034</v>
      </c>
      <c r="J73" s="456">
        <v>1</v>
      </c>
      <c r="K73" s="489" t="s">
        <v>10114</v>
      </c>
      <c r="L73" s="487">
        <v>8884798950</v>
      </c>
      <c r="M73" s="457"/>
      <c r="N73" s="457"/>
      <c r="O73" s="457"/>
      <c r="P73" s="457"/>
      <c r="Q73" s="457"/>
      <c r="R73" s="457"/>
      <c r="S73" s="457"/>
      <c r="T73" s="457"/>
      <c r="U73" s="457"/>
      <c r="V73" s="457"/>
      <c r="W73" s="457"/>
      <c r="X73" s="457"/>
      <c r="Y73" s="457"/>
      <c r="Z73" s="457"/>
      <c r="AA73" s="457"/>
      <c r="AB73" s="457"/>
      <c r="AC73" s="457"/>
      <c r="AD73" s="457"/>
      <c r="AE73" s="457"/>
      <c r="AF73" s="457"/>
      <c r="AG73" s="457"/>
      <c r="AH73" s="457"/>
      <c r="AI73" s="490"/>
      <c r="AJ73" s="457"/>
      <c r="AK73" s="457"/>
      <c r="AL73" s="457"/>
      <c r="AM73" s="457"/>
      <c r="AN73" s="457"/>
      <c r="AO73" s="457"/>
    </row>
    <row r="74" spans="1:41" ht="100.5" thickBot="1">
      <c r="A74" s="456">
        <v>87</v>
      </c>
      <c r="B74" s="456"/>
      <c r="C74" s="487" t="s">
        <v>10115</v>
      </c>
      <c r="D74" s="457"/>
      <c r="E74" s="457"/>
      <c r="F74" s="285" t="s">
        <v>699</v>
      </c>
      <c r="G74" s="286" t="s">
        <v>2437</v>
      </c>
      <c r="H74" s="287" t="s">
        <v>2438</v>
      </c>
      <c r="I74" s="488" t="s">
        <v>10034</v>
      </c>
      <c r="J74" s="456">
        <v>1</v>
      </c>
      <c r="K74" s="489" t="s">
        <v>10116</v>
      </c>
      <c r="L74" s="487">
        <v>9632315569</v>
      </c>
      <c r="M74" s="457"/>
      <c r="N74" s="457"/>
      <c r="O74" s="457"/>
      <c r="P74" s="457"/>
      <c r="Q74" s="457"/>
      <c r="R74" s="457"/>
      <c r="S74" s="457"/>
      <c r="T74" s="457"/>
      <c r="U74" s="457"/>
      <c r="V74" s="457"/>
      <c r="W74" s="457"/>
      <c r="X74" s="457"/>
      <c r="Y74" s="457"/>
      <c r="Z74" s="457"/>
      <c r="AA74" s="457"/>
      <c r="AB74" s="457"/>
      <c r="AC74" s="457"/>
      <c r="AD74" s="457"/>
      <c r="AE74" s="457"/>
      <c r="AF74" s="457"/>
      <c r="AG74" s="457"/>
      <c r="AH74" s="457"/>
      <c r="AI74" s="490"/>
      <c r="AJ74" s="457"/>
      <c r="AK74" s="457"/>
      <c r="AL74" s="457"/>
      <c r="AM74" s="457"/>
      <c r="AN74" s="457"/>
      <c r="AO74" s="457"/>
    </row>
    <row r="75" spans="1:41" ht="100.5" thickBot="1">
      <c r="A75" s="456">
        <v>88</v>
      </c>
      <c r="B75" s="456"/>
      <c r="C75" s="487" t="s">
        <v>10117</v>
      </c>
      <c r="D75" s="457"/>
      <c r="E75" s="457"/>
      <c r="F75" s="285" t="s">
        <v>699</v>
      </c>
      <c r="G75" s="286" t="s">
        <v>2437</v>
      </c>
      <c r="H75" s="287" t="s">
        <v>2438</v>
      </c>
      <c r="I75" s="488" t="s">
        <v>10034</v>
      </c>
      <c r="J75" s="456">
        <v>1</v>
      </c>
      <c r="K75" s="489" t="s">
        <v>10118</v>
      </c>
      <c r="L75" s="487">
        <v>8197052204</v>
      </c>
      <c r="M75" s="457"/>
      <c r="N75" s="457"/>
      <c r="O75" s="457"/>
      <c r="P75" s="457"/>
      <c r="Q75" s="457"/>
      <c r="R75" s="457"/>
      <c r="S75" s="457"/>
      <c r="T75" s="457"/>
      <c r="U75" s="457"/>
      <c r="V75" s="457"/>
      <c r="W75" s="457"/>
      <c r="X75" s="457"/>
      <c r="Y75" s="457"/>
      <c r="Z75" s="457"/>
      <c r="AA75" s="457"/>
      <c r="AB75" s="457"/>
      <c r="AC75" s="457"/>
      <c r="AD75" s="457"/>
      <c r="AE75" s="457"/>
      <c r="AF75" s="457"/>
      <c r="AG75" s="457"/>
      <c r="AH75" s="457"/>
      <c r="AI75" s="490"/>
      <c r="AJ75" s="457"/>
      <c r="AK75" s="457"/>
      <c r="AL75" s="457"/>
      <c r="AM75" s="457"/>
      <c r="AN75" s="457"/>
      <c r="AO75" s="457"/>
    </row>
    <row r="76" spans="1:41" ht="100.5" thickBot="1">
      <c r="A76" s="456">
        <v>89</v>
      </c>
      <c r="B76" s="456"/>
      <c r="C76" s="487" t="s">
        <v>10119</v>
      </c>
      <c r="D76" s="457"/>
      <c r="E76" s="457"/>
      <c r="F76" s="285" t="s">
        <v>699</v>
      </c>
      <c r="G76" s="286" t="s">
        <v>2437</v>
      </c>
      <c r="H76" s="287" t="s">
        <v>2438</v>
      </c>
      <c r="I76" s="488" t="s">
        <v>10034</v>
      </c>
      <c r="J76" s="456">
        <v>1</v>
      </c>
      <c r="K76" s="489" t="s">
        <v>10120</v>
      </c>
      <c r="L76" s="487">
        <v>7204251527</v>
      </c>
      <c r="M76" s="457"/>
      <c r="N76" s="457"/>
      <c r="O76" s="457"/>
      <c r="P76" s="457"/>
      <c r="Q76" s="457"/>
      <c r="R76" s="457"/>
      <c r="S76" s="457"/>
      <c r="T76" s="457"/>
      <c r="U76" s="457"/>
      <c r="V76" s="457"/>
      <c r="W76" s="457"/>
      <c r="X76" s="457"/>
      <c r="Y76" s="457"/>
      <c r="Z76" s="457"/>
      <c r="AA76" s="457"/>
      <c r="AB76" s="457"/>
      <c r="AC76" s="457"/>
      <c r="AD76" s="457"/>
      <c r="AE76" s="457"/>
      <c r="AF76" s="457"/>
      <c r="AG76" s="457"/>
      <c r="AH76" s="457"/>
      <c r="AI76" s="490"/>
      <c r="AJ76" s="457"/>
      <c r="AK76" s="457"/>
      <c r="AL76" s="457"/>
      <c r="AM76" s="457"/>
      <c r="AN76" s="457"/>
      <c r="AO76" s="457"/>
    </row>
    <row r="77" spans="1:41" ht="100.5" thickBot="1">
      <c r="A77" s="456">
        <v>90</v>
      </c>
      <c r="B77" s="456"/>
      <c r="C77" s="490" t="s">
        <v>10121</v>
      </c>
      <c r="D77" s="457"/>
      <c r="E77" s="457"/>
      <c r="F77" s="285" t="s">
        <v>699</v>
      </c>
      <c r="G77" s="286" t="s">
        <v>2437</v>
      </c>
      <c r="H77" s="287" t="s">
        <v>2438</v>
      </c>
      <c r="I77" s="488" t="s">
        <v>10034</v>
      </c>
      <c r="J77" s="456">
        <v>1</v>
      </c>
      <c r="K77" s="490" t="s">
        <v>10122</v>
      </c>
      <c r="L77" s="490">
        <v>9462216500</v>
      </c>
      <c r="M77" s="457"/>
      <c r="N77" s="457"/>
      <c r="O77" s="457"/>
      <c r="P77" s="457"/>
      <c r="Q77" s="457"/>
      <c r="R77" s="457"/>
      <c r="S77" s="457"/>
      <c r="T77" s="457"/>
      <c r="U77" s="457"/>
      <c r="V77" s="457"/>
      <c r="W77" s="457"/>
      <c r="X77" s="457"/>
      <c r="Y77" s="457"/>
      <c r="Z77" s="457"/>
      <c r="AA77" s="457"/>
      <c r="AB77" s="457"/>
      <c r="AC77" s="457"/>
      <c r="AD77" s="457"/>
      <c r="AE77" s="457"/>
      <c r="AF77" s="457"/>
      <c r="AG77" s="457"/>
      <c r="AH77" s="457"/>
      <c r="AI77" s="490"/>
      <c r="AJ77" s="457"/>
      <c r="AK77" s="457"/>
      <c r="AL77" s="457"/>
      <c r="AM77" s="457"/>
      <c r="AN77" s="457"/>
      <c r="AO77" s="457"/>
    </row>
    <row r="78" spans="1:41" ht="100.5" thickBot="1">
      <c r="A78" s="456">
        <v>91</v>
      </c>
      <c r="B78" s="456"/>
      <c r="C78" s="461" t="s">
        <v>10123</v>
      </c>
      <c r="D78" s="457"/>
      <c r="E78" s="457"/>
      <c r="F78" s="285" t="s">
        <v>699</v>
      </c>
      <c r="G78" s="286" t="s">
        <v>2437</v>
      </c>
      <c r="H78" s="287" t="s">
        <v>2438</v>
      </c>
      <c r="I78" s="488" t="s">
        <v>10034</v>
      </c>
      <c r="J78" s="456">
        <v>1</v>
      </c>
      <c r="K78" s="461" t="s">
        <v>10124</v>
      </c>
      <c r="L78" s="461">
        <v>9879034679</v>
      </c>
      <c r="M78" s="457"/>
      <c r="N78" s="457"/>
      <c r="O78" s="457"/>
      <c r="P78" s="457"/>
      <c r="Q78" s="457"/>
      <c r="R78" s="457"/>
      <c r="S78" s="457"/>
      <c r="T78" s="457"/>
      <c r="U78" s="457"/>
      <c r="V78" s="457"/>
      <c r="W78" s="457"/>
      <c r="X78" s="457"/>
      <c r="Y78" s="457"/>
      <c r="Z78" s="457"/>
      <c r="AA78" s="457"/>
      <c r="AB78" s="457"/>
      <c r="AC78" s="457"/>
      <c r="AD78" s="457"/>
      <c r="AE78" s="457"/>
      <c r="AF78" s="457"/>
      <c r="AG78" s="457"/>
      <c r="AH78" s="457"/>
      <c r="AI78" s="490"/>
      <c r="AJ78" s="457"/>
      <c r="AK78" s="457"/>
      <c r="AL78" s="457"/>
      <c r="AM78" s="457"/>
      <c r="AN78" s="457"/>
      <c r="AO78" s="457"/>
    </row>
    <row r="79" spans="1:41" ht="100.5" thickBot="1">
      <c r="A79" s="456">
        <v>92</v>
      </c>
      <c r="B79" s="456"/>
      <c r="C79" s="461" t="s">
        <v>10125</v>
      </c>
      <c r="D79" s="457"/>
      <c r="E79" s="457"/>
      <c r="F79" s="285" t="s">
        <v>699</v>
      </c>
      <c r="G79" s="286" t="s">
        <v>2437</v>
      </c>
      <c r="H79" s="287" t="s">
        <v>2438</v>
      </c>
      <c r="I79" s="488" t="s">
        <v>10034</v>
      </c>
      <c r="J79" s="456">
        <v>1</v>
      </c>
      <c r="K79" s="461" t="s">
        <v>10126</v>
      </c>
      <c r="L79" s="461">
        <v>9481955273</v>
      </c>
      <c r="M79" s="457"/>
      <c r="N79" s="457"/>
      <c r="O79" s="457"/>
      <c r="P79" s="457"/>
      <c r="Q79" s="457"/>
      <c r="R79" s="457"/>
      <c r="S79" s="457"/>
      <c r="T79" s="457"/>
      <c r="U79" s="457"/>
      <c r="V79" s="457"/>
      <c r="W79" s="457"/>
      <c r="X79" s="457"/>
      <c r="Y79" s="457"/>
      <c r="Z79" s="457"/>
      <c r="AA79" s="457"/>
      <c r="AB79" s="457"/>
      <c r="AC79" s="457"/>
      <c r="AD79" s="457"/>
      <c r="AE79" s="457"/>
      <c r="AF79" s="457"/>
      <c r="AG79" s="457"/>
      <c r="AH79" s="457"/>
      <c r="AI79" s="490"/>
      <c r="AJ79" s="457"/>
      <c r="AK79" s="457"/>
      <c r="AL79" s="457"/>
      <c r="AM79" s="457"/>
      <c r="AN79" s="457"/>
      <c r="AO79" s="457"/>
    </row>
    <row r="80" spans="1:41" ht="100.5" thickBot="1">
      <c r="A80" s="456">
        <v>93</v>
      </c>
      <c r="B80" s="456"/>
      <c r="C80" s="487" t="s">
        <v>10127</v>
      </c>
      <c r="D80" s="457"/>
      <c r="E80" s="457"/>
      <c r="F80" s="285" t="s">
        <v>699</v>
      </c>
      <c r="G80" s="286" t="s">
        <v>2437</v>
      </c>
      <c r="H80" s="287" t="s">
        <v>2438</v>
      </c>
      <c r="I80" s="488" t="s">
        <v>10034</v>
      </c>
      <c r="J80" s="456">
        <v>1</v>
      </c>
      <c r="K80" s="490" t="s">
        <v>10128</v>
      </c>
      <c r="L80" s="490">
        <v>9632897023</v>
      </c>
      <c r="M80" s="457"/>
      <c r="N80" s="457"/>
      <c r="O80" s="457"/>
      <c r="P80" s="457"/>
      <c r="Q80" s="457"/>
      <c r="R80" s="457"/>
      <c r="S80" s="457"/>
      <c r="T80" s="457"/>
      <c r="U80" s="457"/>
      <c r="V80" s="457"/>
      <c r="W80" s="457"/>
      <c r="X80" s="457"/>
      <c r="Y80" s="457"/>
      <c r="Z80" s="457"/>
      <c r="AA80" s="457"/>
      <c r="AB80" s="457"/>
      <c r="AC80" s="457"/>
      <c r="AD80" s="457"/>
      <c r="AE80" s="457"/>
      <c r="AF80" s="457"/>
      <c r="AG80" s="457"/>
      <c r="AH80" s="457"/>
      <c r="AI80" s="490"/>
      <c r="AJ80" s="457"/>
      <c r="AK80" s="457"/>
      <c r="AL80" s="457"/>
      <c r="AM80" s="457"/>
      <c r="AN80" s="457"/>
      <c r="AO80" s="457"/>
    </row>
    <row r="81" spans="1:41" ht="100.5" thickBot="1">
      <c r="A81" s="456">
        <v>94</v>
      </c>
      <c r="B81" s="456"/>
      <c r="C81" s="461" t="s">
        <v>10129</v>
      </c>
      <c r="D81" s="457"/>
      <c r="E81" s="457"/>
      <c r="F81" s="285" t="s">
        <v>699</v>
      </c>
      <c r="G81" s="286" t="s">
        <v>2437</v>
      </c>
      <c r="H81" s="287" t="s">
        <v>2438</v>
      </c>
      <c r="I81" s="488" t="s">
        <v>10034</v>
      </c>
      <c r="J81" s="456">
        <v>1</v>
      </c>
      <c r="K81" s="495"/>
      <c r="L81" s="461"/>
      <c r="M81" s="457"/>
      <c r="N81" s="457"/>
      <c r="O81" s="457"/>
      <c r="P81" s="457"/>
      <c r="Q81" s="457"/>
      <c r="R81" s="457"/>
      <c r="S81" s="457"/>
      <c r="T81" s="457"/>
      <c r="U81" s="457"/>
      <c r="V81" s="457"/>
      <c r="W81" s="457"/>
      <c r="X81" s="457"/>
      <c r="Y81" s="457"/>
      <c r="Z81" s="457"/>
      <c r="AA81" s="457"/>
      <c r="AB81" s="457"/>
      <c r="AC81" s="457"/>
      <c r="AD81" s="457"/>
      <c r="AE81" s="457"/>
      <c r="AF81" s="457"/>
      <c r="AG81" s="457"/>
      <c r="AH81" s="457"/>
      <c r="AI81" s="490"/>
      <c r="AJ81" s="457"/>
      <c r="AK81" s="457"/>
      <c r="AL81" s="457"/>
      <c r="AM81" s="457"/>
      <c r="AN81" s="457"/>
      <c r="AO81" s="457"/>
    </row>
    <row r="82" spans="1:41" ht="100.5" thickBot="1">
      <c r="A82" s="456">
        <v>1</v>
      </c>
      <c r="B82" s="456"/>
      <c r="C82" s="496" t="s">
        <v>10130</v>
      </c>
      <c r="D82" s="497" t="s">
        <v>10131</v>
      </c>
      <c r="E82" s="498" t="s">
        <v>3837</v>
      </c>
      <c r="F82" s="285" t="s">
        <v>699</v>
      </c>
      <c r="G82" s="286" t="s">
        <v>2437</v>
      </c>
      <c r="H82" s="287" t="s">
        <v>2438</v>
      </c>
      <c r="I82" s="456" t="s">
        <v>1655</v>
      </c>
      <c r="J82" s="456">
        <v>3</v>
      </c>
      <c r="K82" s="499" t="s">
        <v>10132</v>
      </c>
      <c r="L82" s="500">
        <v>7034403480</v>
      </c>
      <c r="M82" s="453">
        <v>62</v>
      </c>
      <c r="N82" s="453" t="s">
        <v>50</v>
      </c>
      <c r="O82" s="501">
        <v>60</v>
      </c>
      <c r="P82" s="453" t="s">
        <v>6151</v>
      </c>
      <c r="Q82" s="502" t="s">
        <v>9160</v>
      </c>
      <c r="R82" s="456" t="s">
        <v>51</v>
      </c>
      <c r="S82" s="456" t="s">
        <v>51</v>
      </c>
      <c r="T82" s="456" t="s">
        <v>51</v>
      </c>
      <c r="U82" s="453">
        <v>43.54</v>
      </c>
      <c r="V82" s="488"/>
      <c r="W82" s="488"/>
      <c r="X82" s="488"/>
      <c r="Y82" s="457"/>
      <c r="Z82" s="457"/>
      <c r="AA82" s="457"/>
      <c r="AB82" s="457"/>
      <c r="AC82" s="453" t="s">
        <v>10133</v>
      </c>
      <c r="AD82" s="450" t="s">
        <v>10134</v>
      </c>
      <c r="AE82" s="453"/>
      <c r="AF82" s="503">
        <v>35227</v>
      </c>
      <c r="AG82" s="502" t="s">
        <v>10135</v>
      </c>
      <c r="AH82" s="502" t="s">
        <v>10136</v>
      </c>
      <c r="AI82" s="502">
        <v>9447831335</v>
      </c>
      <c r="AJ82" s="502" t="s">
        <v>6126</v>
      </c>
      <c r="AK82" s="502" t="s">
        <v>3834</v>
      </c>
      <c r="AL82" s="502" t="s">
        <v>1642</v>
      </c>
      <c r="AM82" s="457"/>
      <c r="AN82" s="457"/>
      <c r="AO82" s="457"/>
    </row>
    <row r="83" spans="1:41" ht="100.5" thickBot="1">
      <c r="A83" s="456">
        <v>2</v>
      </c>
      <c r="B83" s="456"/>
      <c r="C83" s="496" t="s">
        <v>10137</v>
      </c>
      <c r="D83" s="497" t="s">
        <v>10138</v>
      </c>
      <c r="E83" s="498" t="s">
        <v>3837</v>
      </c>
      <c r="F83" s="285" t="s">
        <v>699</v>
      </c>
      <c r="G83" s="286" t="s">
        <v>2437</v>
      </c>
      <c r="H83" s="287" t="s">
        <v>2438</v>
      </c>
      <c r="I83" s="456" t="s">
        <v>1655</v>
      </c>
      <c r="J83" s="456">
        <v>3</v>
      </c>
      <c r="K83" s="504" t="s">
        <v>10139</v>
      </c>
      <c r="L83" s="500">
        <v>9538204463</v>
      </c>
      <c r="M83" s="453">
        <v>67.5</v>
      </c>
      <c r="N83" s="453" t="s">
        <v>126</v>
      </c>
      <c r="O83" s="501">
        <v>70</v>
      </c>
      <c r="P83" s="453" t="s">
        <v>6151</v>
      </c>
      <c r="Q83" s="502" t="s">
        <v>9160</v>
      </c>
      <c r="R83" s="456" t="s">
        <v>51</v>
      </c>
      <c r="S83" s="456" t="s">
        <v>51</v>
      </c>
      <c r="T83" s="456" t="s">
        <v>51</v>
      </c>
      <c r="U83" s="453">
        <v>60.15</v>
      </c>
      <c r="V83" s="488"/>
      <c r="W83" s="488"/>
      <c r="X83" s="488"/>
      <c r="Y83" s="457"/>
      <c r="Z83" s="457"/>
      <c r="AA83" s="457"/>
      <c r="AB83" s="457"/>
      <c r="AC83" s="453" t="s">
        <v>10133</v>
      </c>
      <c r="AD83" s="450" t="s">
        <v>10134</v>
      </c>
      <c r="AE83" s="453"/>
      <c r="AF83" s="503">
        <v>35912</v>
      </c>
      <c r="AG83" s="502" t="s">
        <v>10140</v>
      </c>
      <c r="AH83" s="502" t="s">
        <v>10141</v>
      </c>
      <c r="AI83" s="502">
        <v>9845120837</v>
      </c>
      <c r="AJ83" s="502" t="s">
        <v>3939</v>
      </c>
      <c r="AK83" s="502" t="s">
        <v>3834</v>
      </c>
      <c r="AL83" s="502" t="s">
        <v>1642</v>
      </c>
      <c r="AM83" s="457"/>
      <c r="AN83" s="457"/>
      <c r="AO83" s="457"/>
    </row>
    <row r="84" spans="1:41" ht="100.5" thickBot="1">
      <c r="A84" s="456">
        <v>3</v>
      </c>
      <c r="B84" s="456"/>
      <c r="C84" s="496" t="s">
        <v>10142</v>
      </c>
      <c r="D84" s="497" t="s">
        <v>10143</v>
      </c>
      <c r="E84" s="498" t="s">
        <v>3837</v>
      </c>
      <c r="F84" s="285" t="s">
        <v>699</v>
      </c>
      <c r="G84" s="286" t="s">
        <v>2437</v>
      </c>
      <c r="H84" s="287" t="s">
        <v>2438</v>
      </c>
      <c r="I84" s="456" t="s">
        <v>1655</v>
      </c>
      <c r="J84" s="456">
        <v>3</v>
      </c>
      <c r="K84" s="504" t="s">
        <v>10144</v>
      </c>
      <c r="L84" s="500">
        <v>9718337883</v>
      </c>
      <c r="M84" s="453">
        <v>57</v>
      </c>
      <c r="N84" s="453" t="s">
        <v>50</v>
      </c>
      <c r="O84" s="501">
        <v>74</v>
      </c>
      <c r="P84" s="453" t="s">
        <v>6213</v>
      </c>
      <c r="Q84" s="502" t="s">
        <v>1287</v>
      </c>
      <c r="R84" s="456" t="s">
        <v>51</v>
      </c>
      <c r="S84" s="456" t="s">
        <v>51</v>
      </c>
      <c r="T84" s="456" t="s">
        <v>51</v>
      </c>
      <c r="U84" s="453">
        <v>59.38</v>
      </c>
      <c r="V84" s="488"/>
      <c r="W84" s="488"/>
      <c r="X84" s="488"/>
      <c r="Y84" s="457"/>
      <c r="Z84" s="457"/>
      <c r="AA84" s="457"/>
      <c r="AB84" s="457"/>
      <c r="AC84" s="453" t="s">
        <v>10133</v>
      </c>
      <c r="AD84" s="450" t="s">
        <v>10134</v>
      </c>
      <c r="AE84" s="453"/>
      <c r="AF84" s="503">
        <v>35221</v>
      </c>
      <c r="AG84" s="502" t="s">
        <v>10145</v>
      </c>
      <c r="AH84" s="502" t="s">
        <v>10146</v>
      </c>
      <c r="AI84" s="502">
        <v>9818171929</v>
      </c>
      <c r="AJ84" s="502"/>
      <c r="AK84" s="502" t="s">
        <v>3834</v>
      </c>
      <c r="AL84" s="502" t="s">
        <v>1642</v>
      </c>
      <c r="AM84" s="457"/>
      <c r="AN84" s="457"/>
      <c r="AO84" s="457"/>
    </row>
    <row r="85" spans="1:41" ht="100.5" thickBot="1">
      <c r="A85" s="456">
        <v>4</v>
      </c>
      <c r="B85" s="456"/>
      <c r="C85" s="496" t="s">
        <v>10147</v>
      </c>
      <c r="D85" s="497" t="s">
        <v>10148</v>
      </c>
      <c r="E85" s="498" t="s">
        <v>3837</v>
      </c>
      <c r="F85" s="285" t="s">
        <v>699</v>
      </c>
      <c r="G85" s="286" t="s">
        <v>2437</v>
      </c>
      <c r="H85" s="287" t="s">
        <v>2438</v>
      </c>
      <c r="I85" s="456" t="s">
        <v>1655</v>
      </c>
      <c r="J85" s="456">
        <v>3</v>
      </c>
      <c r="K85" s="504" t="s">
        <v>10149</v>
      </c>
      <c r="L85" s="500">
        <v>9732080778</v>
      </c>
      <c r="M85" s="453"/>
      <c r="N85" s="453"/>
      <c r="O85" s="501">
        <v>76</v>
      </c>
      <c r="P85" s="453"/>
      <c r="Q85" s="502" t="s">
        <v>9160</v>
      </c>
      <c r="R85" s="456" t="s">
        <v>51</v>
      </c>
      <c r="S85" s="456" t="s">
        <v>51</v>
      </c>
      <c r="T85" s="456" t="s">
        <v>51</v>
      </c>
      <c r="U85" s="453">
        <v>63.54</v>
      </c>
      <c r="V85" s="488"/>
      <c r="W85" s="488"/>
      <c r="X85" s="488"/>
      <c r="Y85" s="457"/>
      <c r="Z85" s="457"/>
      <c r="AA85" s="457"/>
      <c r="AB85" s="457"/>
      <c r="AC85" s="453"/>
      <c r="AD85" s="453"/>
      <c r="AE85" s="453"/>
      <c r="AF85" s="503">
        <v>36203</v>
      </c>
      <c r="AG85" s="502" t="s">
        <v>10150</v>
      </c>
      <c r="AH85" s="502" t="s">
        <v>10151</v>
      </c>
      <c r="AI85" s="502">
        <v>9176885161</v>
      </c>
      <c r="AJ85" s="502"/>
      <c r="AK85" s="502" t="s">
        <v>3834</v>
      </c>
      <c r="AL85" s="502" t="s">
        <v>1642</v>
      </c>
      <c r="AM85" s="457"/>
      <c r="AN85" s="457"/>
      <c r="AO85" s="457"/>
    </row>
    <row r="86" spans="1:41" ht="100.5" thickBot="1">
      <c r="A86" s="456">
        <v>8</v>
      </c>
      <c r="B86" s="456"/>
      <c r="C86" s="496" t="s">
        <v>10152</v>
      </c>
      <c r="D86" s="497" t="s">
        <v>10153</v>
      </c>
      <c r="E86" s="498" t="s">
        <v>3823</v>
      </c>
      <c r="F86" s="285" t="s">
        <v>699</v>
      </c>
      <c r="G86" s="286" t="s">
        <v>2437</v>
      </c>
      <c r="H86" s="287" t="s">
        <v>2438</v>
      </c>
      <c r="I86" s="456" t="s">
        <v>1655</v>
      </c>
      <c r="J86" s="456">
        <v>3</v>
      </c>
      <c r="K86" s="504" t="s">
        <v>10154</v>
      </c>
      <c r="L86" s="500">
        <v>9945670046</v>
      </c>
      <c r="M86" s="453">
        <v>82</v>
      </c>
      <c r="N86" s="453" t="s">
        <v>10155</v>
      </c>
      <c r="O86" s="501">
        <v>75</v>
      </c>
      <c r="P86" s="453" t="s">
        <v>6151</v>
      </c>
      <c r="Q86" s="502" t="s">
        <v>9160</v>
      </c>
      <c r="R86" s="456" t="s">
        <v>51</v>
      </c>
      <c r="S86" s="456" t="s">
        <v>51</v>
      </c>
      <c r="T86" s="456" t="s">
        <v>51</v>
      </c>
      <c r="U86" s="453">
        <v>62</v>
      </c>
      <c r="V86" s="488"/>
      <c r="W86" s="488"/>
      <c r="X86" s="488"/>
      <c r="Y86" s="457"/>
      <c r="Z86" s="457"/>
      <c r="AA86" s="457"/>
      <c r="AB86" s="457"/>
      <c r="AC86" s="453" t="s">
        <v>10133</v>
      </c>
      <c r="AD86" s="450" t="s">
        <v>10134</v>
      </c>
      <c r="AE86" s="453"/>
      <c r="AF86" s="503">
        <v>35828</v>
      </c>
      <c r="AG86" s="502" t="s">
        <v>10156</v>
      </c>
      <c r="AH86" s="502" t="s">
        <v>10157</v>
      </c>
      <c r="AI86" s="502">
        <v>9886747462</v>
      </c>
      <c r="AJ86" s="502" t="s">
        <v>10158</v>
      </c>
      <c r="AK86" s="502" t="s">
        <v>3834</v>
      </c>
      <c r="AL86" s="502" t="s">
        <v>1642</v>
      </c>
      <c r="AM86" s="457"/>
      <c r="AN86" s="457"/>
      <c r="AO86" s="457"/>
    </row>
    <row r="87" spans="1:41" ht="100.5" thickBot="1">
      <c r="A87" s="456">
        <v>11</v>
      </c>
      <c r="B87" s="456"/>
      <c r="C87" s="496" t="s">
        <v>10159</v>
      </c>
      <c r="D87" s="497" t="s">
        <v>10160</v>
      </c>
      <c r="E87" s="498" t="s">
        <v>3823</v>
      </c>
      <c r="F87" s="285" t="s">
        <v>699</v>
      </c>
      <c r="G87" s="286" t="s">
        <v>2437</v>
      </c>
      <c r="H87" s="287" t="s">
        <v>2438</v>
      </c>
      <c r="I87" s="456" t="s">
        <v>1655</v>
      </c>
      <c r="J87" s="456">
        <v>3</v>
      </c>
      <c r="K87" s="504" t="s">
        <v>10161</v>
      </c>
      <c r="L87" s="500">
        <v>7899979992</v>
      </c>
      <c r="M87" s="453">
        <v>87</v>
      </c>
      <c r="N87" s="453" t="s">
        <v>10155</v>
      </c>
      <c r="O87" s="501">
        <v>75</v>
      </c>
      <c r="P87" s="453" t="s">
        <v>6213</v>
      </c>
      <c r="Q87" s="502" t="s">
        <v>9160</v>
      </c>
      <c r="R87" s="456" t="s">
        <v>51</v>
      </c>
      <c r="S87" s="456" t="s">
        <v>51</v>
      </c>
      <c r="T87" s="456" t="s">
        <v>51</v>
      </c>
      <c r="U87" s="453">
        <v>74.77</v>
      </c>
      <c r="V87" s="488"/>
      <c r="W87" s="488"/>
      <c r="X87" s="488"/>
      <c r="Y87" s="457"/>
      <c r="Z87" s="457"/>
      <c r="AA87" s="457"/>
      <c r="AB87" s="457"/>
      <c r="AC87" s="453" t="s">
        <v>10133</v>
      </c>
      <c r="AD87" s="450" t="s">
        <v>10134</v>
      </c>
      <c r="AE87" s="453"/>
      <c r="AF87" s="503">
        <v>36205</v>
      </c>
      <c r="AG87" s="502" t="s">
        <v>10162</v>
      </c>
      <c r="AH87" s="502" t="s">
        <v>10163</v>
      </c>
      <c r="AI87" s="502">
        <v>9880847701</v>
      </c>
      <c r="AJ87" s="502" t="s">
        <v>4030</v>
      </c>
      <c r="AK87" s="502" t="s">
        <v>3912</v>
      </c>
      <c r="AL87" s="502" t="s">
        <v>1642</v>
      </c>
      <c r="AM87" s="457"/>
      <c r="AN87" s="457"/>
      <c r="AO87" s="457"/>
    </row>
    <row r="88" spans="1:41" ht="100.5" thickBot="1">
      <c r="A88" s="456">
        <v>13</v>
      </c>
      <c r="B88" s="456"/>
      <c r="C88" s="496" t="s">
        <v>10164</v>
      </c>
      <c r="D88" s="497" t="s">
        <v>10165</v>
      </c>
      <c r="E88" s="498" t="s">
        <v>3837</v>
      </c>
      <c r="F88" s="285" t="s">
        <v>699</v>
      </c>
      <c r="G88" s="286" t="s">
        <v>2437</v>
      </c>
      <c r="H88" s="287" t="s">
        <v>2438</v>
      </c>
      <c r="I88" s="456" t="s">
        <v>1655</v>
      </c>
      <c r="J88" s="456">
        <v>3</v>
      </c>
      <c r="K88" s="504" t="s">
        <v>10166</v>
      </c>
      <c r="L88" s="500">
        <v>9597897016</v>
      </c>
      <c r="M88" s="453">
        <v>88</v>
      </c>
      <c r="N88" s="453" t="s">
        <v>10155</v>
      </c>
      <c r="O88" s="501">
        <v>67</v>
      </c>
      <c r="P88" s="453" t="s">
        <v>6213</v>
      </c>
      <c r="Q88" s="502" t="s">
        <v>9160</v>
      </c>
      <c r="R88" s="456" t="s">
        <v>51</v>
      </c>
      <c r="S88" s="456" t="s">
        <v>51</v>
      </c>
      <c r="T88" s="456" t="s">
        <v>51</v>
      </c>
      <c r="U88" s="453">
        <v>63.85</v>
      </c>
      <c r="V88" s="488"/>
      <c r="W88" s="488"/>
      <c r="X88" s="488"/>
      <c r="Y88" s="457"/>
      <c r="Z88" s="457"/>
      <c r="AA88" s="457"/>
      <c r="AB88" s="457"/>
      <c r="AC88" s="453" t="s">
        <v>10133</v>
      </c>
      <c r="AD88" s="450" t="s">
        <v>10134</v>
      </c>
      <c r="AE88" s="453"/>
      <c r="AF88" s="503">
        <v>36272</v>
      </c>
      <c r="AG88" s="502" t="s">
        <v>10167</v>
      </c>
      <c r="AH88" s="502" t="s">
        <v>10168</v>
      </c>
      <c r="AI88" s="502">
        <v>9362955190</v>
      </c>
      <c r="AJ88" s="502"/>
      <c r="AK88" s="502" t="s">
        <v>4009</v>
      </c>
      <c r="AL88" s="502" t="s">
        <v>1642</v>
      </c>
      <c r="AM88" s="457"/>
      <c r="AN88" s="457"/>
      <c r="AO88" s="457"/>
    </row>
    <row r="89" spans="1:41" ht="100.5" thickBot="1">
      <c r="A89" s="456">
        <v>14</v>
      </c>
      <c r="B89" s="456"/>
      <c r="C89" s="496" t="s">
        <v>10169</v>
      </c>
      <c r="D89" s="497" t="s">
        <v>10170</v>
      </c>
      <c r="E89" s="498" t="s">
        <v>3823</v>
      </c>
      <c r="F89" s="285" t="s">
        <v>699</v>
      </c>
      <c r="G89" s="286" t="s">
        <v>2437</v>
      </c>
      <c r="H89" s="287" t="s">
        <v>2438</v>
      </c>
      <c r="I89" s="456" t="s">
        <v>1655</v>
      </c>
      <c r="J89" s="456">
        <v>3</v>
      </c>
      <c r="K89" s="504" t="s">
        <v>10171</v>
      </c>
      <c r="L89" s="500">
        <v>9831160677</v>
      </c>
      <c r="M89" s="453">
        <v>70.3</v>
      </c>
      <c r="N89" s="453" t="s">
        <v>50</v>
      </c>
      <c r="O89" s="501">
        <v>71</v>
      </c>
      <c r="P89" s="453" t="s">
        <v>6151</v>
      </c>
      <c r="Q89" s="502" t="s">
        <v>50</v>
      </c>
      <c r="R89" s="456" t="s">
        <v>51</v>
      </c>
      <c r="S89" s="456" t="s">
        <v>51</v>
      </c>
      <c r="T89" s="456" t="s">
        <v>51</v>
      </c>
      <c r="U89" s="453">
        <v>68.31</v>
      </c>
      <c r="V89" s="488"/>
      <c r="W89" s="488"/>
      <c r="X89" s="488"/>
      <c r="Y89" s="457"/>
      <c r="Z89" s="457"/>
      <c r="AA89" s="457"/>
      <c r="AB89" s="457"/>
      <c r="AC89" s="453" t="s">
        <v>10133</v>
      </c>
      <c r="AD89" s="450" t="s">
        <v>10134</v>
      </c>
      <c r="AE89" s="453"/>
      <c r="AF89" s="503">
        <v>36131</v>
      </c>
      <c r="AG89" s="502" t="s">
        <v>5626</v>
      </c>
      <c r="AH89" s="502" t="s">
        <v>4458</v>
      </c>
      <c r="AI89" s="502">
        <v>9831153350</v>
      </c>
      <c r="AJ89" s="502" t="s">
        <v>6156</v>
      </c>
      <c r="AK89" s="502" t="s">
        <v>3834</v>
      </c>
      <c r="AL89" s="502" t="s">
        <v>1642</v>
      </c>
      <c r="AM89" s="457"/>
      <c r="AN89" s="457"/>
      <c r="AO89" s="457"/>
    </row>
    <row r="90" spans="1:41" ht="100.5" thickBot="1">
      <c r="A90" s="456">
        <v>15</v>
      </c>
      <c r="B90" s="456"/>
      <c r="C90" s="496" t="s">
        <v>10172</v>
      </c>
      <c r="D90" s="497" t="s">
        <v>10173</v>
      </c>
      <c r="E90" s="498" t="s">
        <v>3837</v>
      </c>
      <c r="F90" s="285" t="s">
        <v>699</v>
      </c>
      <c r="G90" s="286" t="s">
        <v>2437</v>
      </c>
      <c r="H90" s="287" t="s">
        <v>2438</v>
      </c>
      <c r="I90" s="456" t="s">
        <v>1655</v>
      </c>
      <c r="J90" s="456">
        <v>3</v>
      </c>
      <c r="K90" s="499" t="s">
        <v>10174</v>
      </c>
      <c r="L90" s="500">
        <v>9900593578</v>
      </c>
      <c r="M90" s="453">
        <v>77.7</v>
      </c>
      <c r="N90" s="453" t="s">
        <v>10155</v>
      </c>
      <c r="O90" s="501">
        <v>67</v>
      </c>
      <c r="P90" s="453" t="s">
        <v>6213</v>
      </c>
      <c r="Q90" s="502" t="s">
        <v>9160</v>
      </c>
      <c r="R90" s="456" t="s">
        <v>51</v>
      </c>
      <c r="S90" s="456" t="s">
        <v>51</v>
      </c>
      <c r="T90" s="456" t="s">
        <v>51</v>
      </c>
      <c r="U90" s="453">
        <v>53.85</v>
      </c>
      <c r="V90" s="488"/>
      <c r="W90" s="488"/>
      <c r="X90" s="488"/>
      <c r="Y90" s="457"/>
      <c r="Z90" s="457"/>
      <c r="AA90" s="457"/>
      <c r="AB90" s="457"/>
      <c r="AC90" s="453" t="s">
        <v>10133</v>
      </c>
      <c r="AD90" s="450" t="s">
        <v>10134</v>
      </c>
      <c r="AE90" s="453"/>
      <c r="AF90" s="503">
        <v>35986</v>
      </c>
      <c r="AG90" s="502" t="s">
        <v>10175</v>
      </c>
      <c r="AH90" s="502" t="s">
        <v>10176</v>
      </c>
      <c r="AI90" s="502">
        <v>9902888180</v>
      </c>
      <c r="AJ90" s="502" t="s">
        <v>4820</v>
      </c>
      <c r="AK90" s="502" t="s">
        <v>3834</v>
      </c>
      <c r="AL90" s="502" t="s">
        <v>1642</v>
      </c>
      <c r="AM90" s="457"/>
      <c r="AN90" s="457"/>
      <c r="AO90" s="457"/>
    </row>
    <row r="91" spans="1:41" ht="100.5" thickBot="1">
      <c r="A91" s="456">
        <v>21</v>
      </c>
      <c r="B91" s="456"/>
      <c r="C91" s="496" t="s">
        <v>10177</v>
      </c>
      <c r="D91" s="497" t="s">
        <v>10178</v>
      </c>
      <c r="E91" s="498" t="s">
        <v>3837</v>
      </c>
      <c r="F91" s="285" t="s">
        <v>699</v>
      </c>
      <c r="G91" s="286" t="s">
        <v>2437</v>
      </c>
      <c r="H91" s="287" t="s">
        <v>2438</v>
      </c>
      <c r="I91" s="456" t="s">
        <v>1655</v>
      </c>
      <c r="J91" s="456">
        <v>3</v>
      </c>
      <c r="K91" s="504" t="s">
        <v>10179</v>
      </c>
      <c r="L91" s="500">
        <v>9742583555</v>
      </c>
      <c r="M91" s="453">
        <v>71.2</v>
      </c>
      <c r="N91" s="453" t="s">
        <v>10155</v>
      </c>
      <c r="O91" s="501">
        <v>87</v>
      </c>
      <c r="P91" s="453" t="s">
        <v>6151</v>
      </c>
      <c r="Q91" s="502" t="s">
        <v>9160</v>
      </c>
      <c r="R91" s="456" t="s">
        <v>51</v>
      </c>
      <c r="S91" s="456" t="s">
        <v>51</v>
      </c>
      <c r="T91" s="456" t="s">
        <v>51</v>
      </c>
      <c r="U91" s="453">
        <v>65.540000000000006</v>
      </c>
      <c r="V91" s="488"/>
      <c r="W91" s="488"/>
      <c r="X91" s="488"/>
      <c r="Y91" s="457"/>
      <c r="Z91" s="457"/>
      <c r="AA91" s="457"/>
      <c r="AB91" s="457"/>
      <c r="AC91" s="453" t="s">
        <v>10133</v>
      </c>
      <c r="AD91" s="450" t="s">
        <v>10134</v>
      </c>
      <c r="AE91" s="453"/>
      <c r="AF91" s="503">
        <v>35287</v>
      </c>
      <c r="AG91" s="502" t="s">
        <v>10180</v>
      </c>
      <c r="AH91" s="502" t="s">
        <v>10181</v>
      </c>
      <c r="AI91" s="502">
        <v>9449217301</v>
      </c>
      <c r="AJ91" s="502" t="s">
        <v>4316</v>
      </c>
      <c r="AK91" s="502" t="s">
        <v>3834</v>
      </c>
      <c r="AL91" s="502" t="s">
        <v>1642</v>
      </c>
      <c r="AM91" s="457"/>
      <c r="AN91" s="457"/>
      <c r="AO91" s="457"/>
    </row>
    <row r="92" spans="1:41" ht="100.5" thickBot="1">
      <c r="A92" s="480">
        <v>22</v>
      </c>
      <c r="B92" s="480"/>
      <c r="C92" s="505" t="s">
        <v>10182</v>
      </c>
      <c r="D92" s="506" t="s">
        <v>10183</v>
      </c>
      <c r="E92" s="507" t="s">
        <v>3837</v>
      </c>
      <c r="F92" s="285" t="s">
        <v>699</v>
      </c>
      <c r="G92" s="286" t="s">
        <v>2437</v>
      </c>
      <c r="H92" s="287" t="s">
        <v>2438</v>
      </c>
      <c r="I92" s="480" t="s">
        <v>1655</v>
      </c>
      <c r="J92" s="480">
        <v>3</v>
      </c>
      <c r="K92" s="508" t="s">
        <v>10184</v>
      </c>
      <c r="L92" s="509">
        <v>9656559919</v>
      </c>
      <c r="M92" s="480">
        <v>80</v>
      </c>
      <c r="N92" s="480" t="s">
        <v>50</v>
      </c>
      <c r="O92" s="507">
        <v>78</v>
      </c>
      <c r="P92" s="480" t="s">
        <v>6151</v>
      </c>
      <c r="Q92" s="505" t="s">
        <v>9160</v>
      </c>
      <c r="R92" s="480" t="s">
        <v>51</v>
      </c>
      <c r="S92" s="480" t="s">
        <v>51</v>
      </c>
      <c r="T92" s="480" t="s">
        <v>51</v>
      </c>
      <c r="U92" s="480">
        <v>35.380000000000003</v>
      </c>
      <c r="V92" s="510"/>
      <c r="W92" s="510"/>
      <c r="X92" s="510"/>
      <c r="Y92" s="483"/>
      <c r="Z92" s="483"/>
      <c r="AA92" s="483"/>
      <c r="AB92" s="483"/>
      <c r="AC92" s="480" t="s">
        <v>10133</v>
      </c>
      <c r="AD92" s="477" t="s">
        <v>10134</v>
      </c>
      <c r="AE92" s="480"/>
      <c r="AF92" s="511">
        <v>35576</v>
      </c>
      <c r="AG92" s="505" t="s">
        <v>10185</v>
      </c>
      <c r="AH92" s="505" t="s">
        <v>10186</v>
      </c>
      <c r="AI92" s="505">
        <v>9995586654</v>
      </c>
      <c r="AJ92" s="505" t="s">
        <v>3912</v>
      </c>
      <c r="AK92" s="505" t="s">
        <v>3911</v>
      </c>
      <c r="AL92" s="505" t="s">
        <v>1642</v>
      </c>
      <c r="AM92" s="483"/>
      <c r="AN92" s="483"/>
      <c r="AO92" s="483"/>
    </row>
    <row r="93" spans="1:41" ht="100.5" thickBot="1">
      <c r="A93" s="456">
        <v>24</v>
      </c>
      <c r="B93" s="456"/>
      <c r="C93" s="496" t="s">
        <v>10187</v>
      </c>
      <c r="D93" s="497" t="s">
        <v>10188</v>
      </c>
      <c r="E93" s="498" t="s">
        <v>3823</v>
      </c>
      <c r="F93" s="285" t="s">
        <v>699</v>
      </c>
      <c r="G93" s="286" t="s">
        <v>2437</v>
      </c>
      <c r="H93" s="287" t="s">
        <v>2438</v>
      </c>
      <c r="I93" s="456" t="s">
        <v>1655</v>
      </c>
      <c r="J93" s="456">
        <v>3</v>
      </c>
      <c r="K93" s="504" t="s">
        <v>10189</v>
      </c>
      <c r="L93" s="500">
        <v>9916020110</v>
      </c>
      <c r="M93" s="453">
        <v>71</v>
      </c>
      <c r="N93" s="453" t="s">
        <v>126</v>
      </c>
      <c r="O93" s="501">
        <v>64</v>
      </c>
      <c r="P93" s="453" t="s">
        <v>6213</v>
      </c>
      <c r="Q93" s="502" t="s">
        <v>50</v>
      </c>
      <c r="R93" s="456" t="s">
        <v>51</v>
      </c>
      <c r="S93" s="456" t="s">
        <v>51</v>
      </c>
      <c r="T93" s="456" t="s">
        <v>51</v>
      </c>
      <c r="U93" s="453">
        <v>60.15</v>
      </c>
      <c r="V93" s="488"/>
      <c r="W93" s="488"/>
      <c r="X93" s="488"/>
      <c r="Y93" s="457"/>
      <c r="Z93" s="457"/>
      <c r="AA93" s="457"/>
      <c r="AB93" s="457"/>
      <c r="AC93" s="453" t="s">
        <v>10133</v>
      </c>
      <c r="AD93" s="450" t="s">
        <v>10134</v>
      </c>
      <c r="AE93" s="453"/>
      <c r="AF93" s="503">
        <v>35674</v>
      </c>
      <c r="AG93" s="502" t="s">
        <v>10190</v>
      </c>
      <c r="AH93" s="502" t="s">
        <v>10191</v>
      </c>
      <c r="AI93" s="502">
        <v>9972988511</v>
      </c>
      <c r="AJ93" s="502" t="s">
        <v>10192</v>
      </c>
      <c r="AK93" s="502" t="s">
        <v>3834</v>
      </c>
      <c r="AL93" s="502" t="s">
        <v>1642</v>
      </c>
      <c r="AM93" s="457"/>
      <c r="AN93" s="457"/>
      <c r="AO93" s="457"/>
    </row>
    <row r="94" spans="1:41" ht="100.5" thickBot="1">
      <c r="A94" s="456">
        <v>28</v>
      </c>
      <c r="B94" s="456"/>
      <c r="C94" s="496" t="s">
        <v>10193</v>
      </c>
      <c r="D94" s="497" t="s">
        <v>10194</v>
      </c>
      <c r="E94" s="498" t="s">
        <v>3823</v>
      </c>
      <c r="F94" s="285" t="s">
        <v>699</v>
      </c>
      <c r="G94" s="286" t="s">
        <v>2437</v>
      </c>
      <c r="H94" s="287" t="s">
        <v>2438</v>
      </c>
      <c r="I94" s="456" t="s">
        <v>1655</v>
      </c>
      <c r="J94" s="456">
        <v>3</v>
      </c>
      <c r="K94" s="504" t="s">
        <v>10195</v>
      </c>
      <c r="L94" s="500">
        <v>9901682182</v>
      </c>
      <c r="M94" s="453">
        <v>69</v>
      </c>
      <c r="N94" s="453" t="s">
        <v>10155</v>
      </c>
      <c r="O94" s="501">
        <v>65</v>
      </c>
      <c r="P94" s="453" t="s">
        <v>6213</v>
      </c>
      <c r="Q94" s="502" t="s">
        <v>9160</v>
      </c>
      <c r="R94" s="456" t="s">
        <v>51</v>
      </c>
      <c r="S94" s="456" t="s">
        <v>51</v>
      </c>
      <c r="T94" s="456" t="s">
        <v>51</v>
      </c>
      <c r="U94" s="453">
        <v>76</v>
      </c>
      <c r="V94" s="488"/>
      <c r="W94" s="488"/>
      <c r="X94" s="488"/>
      <c r="Y94" s="457"/>
      <c r="Z94" s="457"/>
      <c r="AA94" s="457"/>
      <c r="AB94" s="457"/>
      <c r="AC94" s="453" t="s">
        <v>10133</v>
      </c>
      <c r="AD94" s="450" t="s">
        <v>10134</v>
      </c>
      <c r="AE94" s="453"/>
      <c r="AF94" s="503">
        <v>35791</v>
      </c>
      <c r="AG94" s="502" t="s">
        <v>10196</v>
      </c>
      <c r="AH94" s="502" t="s">
        <v>10197</v>
      </c>
      <c r="AI94" s="502">
        <v>9449347151</v>
      </c>
      <c r="AJ94" s="502" t="s">
        <v>4475</v>
      </c>
      <c r="AK94" s="502" t="s">
        <v>3834</v>
      </c>
      <c r="AL94" s="502" t="s">
        <v>1642</v>
      </c>
      <c r="AM94" s="457"/>
      <c r="AN94" s="457"/>
      <c r="AO94" s="457"/>
    </row>
    <row r="95" spans="1:41" ht="100.5" thickBot="1">
      <c r="A95" s="456">
        <v>34</v>
      </c>
      <c r="B95" s="456"/>
      <c r="C95" s="496" t="s">
        <v>10198</v>
      </c>
      <c r="D95" s="497" t="s">
        <v>10199</v>
      </c>
      <c r="E95" s="498" t="s">
        <v>3837</v>
      </c>
      <c r="F95" s="285" t="s">
        <v>699</v>
      </c>
      <c r="G95" s="286" t="s">
        <v>2437</v>
      </c>
      <c r="H95" s="287" t="s">
        <v>2438</v>
      </c>
      <c r="I95" s="456" t="s">
        <v>1655</v>
      </c>
      <c r="J95" s="456">
        <v>3</v>
      </c>
      <c r="K95" s="504" t="s">
        <v>10200</v>
      </c>
      <c r="L95" s="500">
        <v>9435146057</v>
      </c>
      <c r="M95" s="453"/>
      <c r="N95" s="453"/>
      <c r="O95" s="501">
        <v>58</v>
      </c>
      <c r="P95" s="453"/>
      <c r="Q95" s="502" t="s">
        <v>9160</v>
      </c>
      <c r="R95" s="456" t="s">
        <v>51</v>
      </c>
      <c r="S95" s="456" t="s">
        <v>51</v>
      </c>
      <c r="T95" s="456" t="s">
        <v>51</v>
      </c>
      <c r="U95" s="512">
        <v>40.92</v>
      </c>
      <c r="V95" s="488"/>
      <c r="W95" s="488"/>
      <c r="X95" s="488"/>
      <c r="Y95" s="457"/>
      <c r="Z95" s="457"/>
      <c r="AA95" s="457"/>
      <c r="AB95" s="457"/>
      <c r="AC95" s="453" t="s">
        <v>10133</v>
      </c>
      <c r="AD95" s="450" t="s">
        <v>10134</v>
      </c>
      <c r="AE95" s="453"/>
      <c r="AF95" s="503">
        <v>35416</v>
      </c>
      <c r="AG95" s="502" t="s">
        <v>10201</v>
      </c>
      <c r="AH95" s="502" t="s">
        <v>10202</v>
      </c>
      <c r="AI95" s="502">
        <v>9435146057</v>
      </c>
      <c r="AJ95" s="502"/>
      <c r="AK95" s="502" t="s">
        <v>3834</v>
      </c>
      <c r="AL95" s="502" t="s">
        <v>1642</v>
      </c>
      <c r="AM95" s="457"/>
      <c r="AN95" s="457"/>
      <c r="AO95" s="457"/>
    </row>
    <row r="96" spans="1:41" ht="100.5" thickBot="1">
      <c r="A96" s="456">
        <v>37</v>
      </c>
      <c r="B96" s="456"/>
      <c r="C96" s="496" t="s">
        <v>10203</v>
      </c>
      <c r="D96" s="497" t="s">
        <v>10204</v>
      </c>
      <c r="E96" s="498" t="s">
        <v>3837</v>
      </c>
      <c r="F96" s="285" t="s">
        <v>699</v>
      </c>
      <c r="G96" s="286" t="s">
        <v>2437</v>
      </c>
      <c r="H96" s="287" t="s">
        <v>2438</v>
      </c>
      <c r="I96" s="456" t="s">
        <v>1655</v>
      </c>
      <c r="J96" s="456">
        <v>3</v>
      </c>
      <c r="K96" s="504" t="s">
        <v>10205</v>
      </c>
      <c r="L96" s="500">
        <v>7022931320</v>
      </c>
      <c r="M96" s="453">
        <v>72.2</v>
      </c>
      <c r="N96" s="453" t="s">
        <v>50</v>
      </c>
      <c r="O96" s="501">
        <v>65</v>
      </c>
      <c r="P96" s="453" t="s">
        <v>6213</v>
      </c>
      <c r="Q96" s="502" t="s">
        <v>9160</v>
      </c>
      <c r="R96" s="456" t="s">
        <v>51</v>
      </c>
      <c r="S96" s="456" t="s">
        <v>51</v>
      </c>
      <c r="T96" s="456" t="s">
        <v>51</v>
      </c>
      <c r="U96" s="512">
        <v>57.38</v>
      </c>
      <c r="V96" s="488"/>
      <c r="W96" s="488"/>
      <c r="X96" s="488"/>
      <c r="Y96" s="457"/>
      <c r="Z96" s="457"/>
      <c r="AA96" s="457"/>
      <c r="AB96" s="457"/>
      <c r="AC96" s="453" t="s">
        <v>9853</v>
      </c>
      <c r="AD96" s="450" t="s">
        <v>10134</v>
      </c>
      <c r="AE96" s="453"/>
      <c r="AF96" s="503" t="s">
        <v>10206</v>
      </c>
      <c r="AG96" s="502" t="s">
        <v>10207</v>
      </c>
      <c r="AH96" s="502" t="s">
        <v>10208</v>
      </c>
      <c r="AI96" s="502">
        <v>8861510660</v>
      </c>
      <c r="AJ96" s="502"/>
      <c r="AK96" s="502" t="s">
        <v>3834</v>
      </c>
      <c r="AL96" s="502" t="s">
        <v>1642</v>
      </c>
      <c r="AM96" s="457"/>
      <c r="AN96" s="457"/>
      <c r="AO96" s="457"/>
    </row>
    <row r="97" spans="1:41" ht="100.5" thickBot="1">
      <c r="A97" s="456">
        <v>42</v>
      </c>
      <c r="B97" s="456"/>
      <c r="C97" s="496" t="s">
        <v>10209</v>
      </c>
      <c r="D97" s="497" t="s">
        <v>10210</v>
      </c>
      <c r="E97" s="498" t="s">
        <v>3837</v>
      </c>
      <c r="F97" s="285" t="s">
        <v>699</v>
      </c>
      <c r="G97" s="286" t="s">
        <v>2437</v>
      </c>
      <c r="H97" s="287" t="s">
        <v>2438</v>
      </c>
      <c r="I97" s="456" t="s">
        <v>1655</v>
      </c>
      <c r="J97" s="456">
        <v>3</v>
      </c>
      <c r="K97" s="504" t="s">
        <v>10211</v>
      </c>
      <c r="L97" s="500">
        <v>9482616684</v>
      </c>
      <c r="M97" s="453">
        <v>87</v>
      </c>
      <c r="N97" s="453" t="s">
        <v>10155</v>
      </c>
      <c r="O97" s="501">
        <v>79</v>
      </c>
      <c r="P97" s="453" t="s">
        <v>10212</v>
      </c>
      <c r="Q97" s="502" t="s">
        <v>9160</v>
      </c>
      <c r="R97" s="456" t="s">
        <v>51</v>
      </c>
      <c r="S97" s="456" t="s">
        <v>51</v>
      </c>
      <c r="T97" s="456" t="s">
        <v>51</v>
      </c>
      <c r="U97" s="453">
        <v>76.150000000000006</v>
      </c>
      <c r="V97" s="488"/>
      <c r="W97" s="488"/>
      <c r="X97" s="488"/>
      <c r="Y97" s="457"/>
      <c r="Z97" s="457"/>
      <c r="AA97" s="457"/>
      <c r="AB97" s="457"/>
      <c r="AC97" s="453" t="s">
        <v>10133</v>
      </c>
      <c r="AD97" s="450" t="s">
        <v>9853</v>
      </c>
      <c r="AE97" s="453"/>
      <c r="AF97" s="503">
        <v>35999</v>
      </c>
      <c r="AG97" s="502" t="s">
        <v>10213</v>
      </c>
      <c r="AH97" s="502" t="s">
        <v>10214</v>
      </c>
      <c r="AI97" s="502">
        <v>9449927022</v>
      </c>
      <c r="AJ97" s="502" t="s">
        <v>5239</v>
      </c>
      <c r="AK97" s="502" t="s">
        <v>3854</v>
      </c>
      <c r="AL97" s="502" t="s">
        <v>1642</v>
      </c>
      <c r="AM97" s="457"/>
      <c r="AN97" s="457"/>
      <c r="AO97" s="457"/>
    </row>
    <row r="98" spans="1:41" ht="100.5" thickBot="1">
      <c r="A98" s="456">
        <v>47</v>
      </c>
      <c r="B98" s="456"/>
      <c r="C98" s="496" t="s">
        <v>10215</v>
      </c>
      <c r="D98" s="497" t="s">
        <v>10216</v>
      </c>
      <c r="E98" s="498" t="s">
        <v>3837</v>
      </c>
      <c r="F98" s="285" t="s">
        <v>699</v>
      </c>
      <c r="G98" s="286" t="s">
        <v>2437</v>
      </c>
      <c r="H98" s="287" t="s">
        <v>2438</v>
      </c>
      <c r="I98" s="456" t="s">
        <v>1655</v>
      </c>
      <c r="J98" s="456">
        <v>3</v>
      </c>
      <c r="K98" s="499" t="s">
        <v>10217</v>
      </c>
      <c r="L98" s="500">
        <v>9910374869</v>
      </c>
      <c r="M98" s="453">
        <v>75.2</v>
      </c>
      <c r="N98" s="453" t="s">
        <v>10155</v>
      </c>
      <c r="O98" s="501">
        <v>75</v>
      </c>
      <c r="P98" s="453" t="s">
        <v>6213</v>
      </c>
      <c r="Q98" s="502" t="s">
        <v>9160</v>
      </c>
      <c r="R98" s="456" t="s">
        <v>51</v>
      </c>
      <c r="S98" s="456" t="s">
        <v>51</v>
      </c>
      <c r="T98" s="456" t="s">
        <v>51</v>
      </c>
      <c r="U98" s="453">
        <v>65.540000000000006</v>
      </c>
      <c r="V98" s="488"/>
      <c r="W98" s="488"/>
      <c r="X98" s="488"/>
      <c r="Y98" s="457"/>
      <c r="Z98" s="457"/>
      <c r="AA98" s="457"/>
      <c r="AB98" s="457"/>
      <c r="AC98" s="453" t="s">
        <v>10133</v>
      </c>
      <c r="AD98" s="450" t="s">
        <v>10134</v>
      </c>
      <c r="AE98" s="453"/>
      <c r="AF98" s="503">
        <v>35978</v>
      </c>
      <c r="AG98" s="502" t="s">
        <v>10218</v>
      </c>
      <c r="AH98" s="502" t="s">
        <v>10219</v>
      </c>
      <c r="AI98" s="502">
        <v>9916328374</v>
      </c>
      <c r="AJ98" s="502" t="s">
        <v>3939</v>
      </c>
      <c r="AK98" s="502" t="s">
        <v>3834</v>
      </c>
      <c r="AL98" s="502" t="s">
        <v>1642</v>
      </c>
      <c r="AM98" s="457"/>
      <c r="AN98" s="457"/>
      <c r="AO98" s="457"/>
    </row>
    <row r="99" spans="1:41" ht="100.5" thickBot="1">
      <c r="A99" s="456">
        <v>48</v>
      </c>
      <c r="B99" s="456"/>
      <c r="C99" s="496" t="s">
        <v>10220</v>
      </c>
      <c r="D99" s="497" t="s">
        <v>10221</v>
      </c>
      <c r="E99" s="498" t="s">
        <v>3837</v>
      </c>
      <c r="F99" s="285" t="s">
        <v>699</v>
      </c>
      <c r="G99" s="286" t="s">
        <v>2437</v>
      </c>
      <c r="H99" s="287" t="s">
        <v>2438</v>
      </c>
      <c r="I99" s="456" t="s">
        <v>1655</v>
      </c>
      <c r="J99" s="456">
        <v>3</v>
      </c>
      <c r="K99" s="504" t="s">
        <v>10222</v>
      </c>
      <c r="L99" s="500">
        <v>9483147982</v>
      </c>
      <c r="M99" s="453">
        <v>70</v>
      </c>
      <c r="N99" s="453" t="s">
        <v>50</v>
      </c>
      <c r="O99" s="501">
        <v>50</v>
      </c>
      <c r="P99" s="453" t="s">
        <v>6213</v>
      </c>
      <c r="Q99" s="502" t="s">
        <v>9160</v>
      </c>
      <c r="R99" s="456" t="s">
        <v>51</v>
      </c>
      <c r="S99" s="456" t="s">
        <v>51</v>
      </c>
      <c r="T99" s="456" t="s">
        <v>51</v>
      </c>
      <c r="U99" s="512">
        <v>39.54</v>
      </c>
      <c r="V99" s="488"/>
      <c r="W99" s="488"/>
      <c r="X99" s="488"/>
      <c r="Y99" s="457"/>
      <c r="Z99" s="457"/>
      <c r="AA99" s="457"/>
      <c r="AB99" s="457"/>
      <c r="AC99" s="453" t="s">
        <v>10133</v>
      </c>
      <c r="AD99" s="450" t="s">
        <v>10134</v>
      </c>
      <c r="AE99" s="453"/>
      <c r="AF99" s="503">
        <v>35670</v>
      </c>
      <c r="AG99" s="502" t="s">
        <v>10223</v>
      </c>
      <c r="AH99" s="502" t="s">
        <v>10224</v>
      </c>
      <c r="AI99" s="502">
        <v>9483147982</v>
      </c>
      <c r="AJ99" s="502" t="s">
        <v>4567</v>
      </c>
      <c r="AK99" s="502" t="s">
        <v>3834</v>
      </c>
      <c r="AL99" s="502" t="s">
        <v>1642</v>
      </c>
      <c r="AM99" s="457"/>
      <c r="AN99" s="457"/>
      <c r="AO99" s="457"/>
    </row>
    <row r="100" spans="1:41" ht="100.5" thickBot="1">
      <c r="A100" s="456">
        <v>49</v>
      </c>
      <c r="B100" s="456"/>
      <c r="C100" s="496" t="s">
        <v>10225</v>
      </c>
      <c r="D100" s="497" t="s">
        <v>10226</v>
      </c>
      <c r="E100" s="498" t="s">
        <v>3837</v>
      </c>
      <c r="F100" s="285" t="s">
        <v>699</v>
      </c>
      <c r="G100" s="286" t="s">
        <v>2437</v>
      </c>
      <c r="H100" s="287" t="s">
        <v>2438</v>
      </c>
      <c r="I100" s="456" t="s">
        <v>1655</v>
      </c>
      <c r="J100" s="456">
        <v>3</v>
      </c>
      <c r="K100" s="504" t="s">
        <v>10227</v>
      </c>
      <c r="L100" s="500">
        <v>9830417832</v>
      </c>
      <c r="M100" s="453">
        <v>85.5</v>
      </c>
      <c r="N100" s="453" t="s">
        <v>50</v>
      </c>
      <c r="O100" s="501">
        <v>76</v>
      </c>
      <c r="P100" s="453" t="s">
        <v>6213</v>
      </c>
      <c r="Q100" s="502" t="s">
        <v>9160</v>
      </c>
      <c r="R100" s="456" t="s">
        <v>51</v>
      </c>
      <c r="S100" s="456" t="s">
        <v>51</v>
      </c>
      <c r="T100" s="456" t="s">
        <v>51</v>
      </c>
      <c r="U100" s="453">
        <v>61.69</v>
      </c>
      <c r="V100" s="488"/>
      <c r="W100" s="488"/>
      <c r="X100" s="488"/>
      <c r="Y100" s="457"/>
      <c r="Z100" s="457"/>
      <c r="AA100" s="457"/>
      <c r="AB100" s="457"/>
      <c r="AC100" s="453" t="s">
        <v>10133</v>
      </c>
      <c r="AD100" s="450" t="s">
        <v>10134</v>
      </c>
      <c r="AE100" s="453"/>
      <c r="AF100" s="503">
        <v>36145</v>
      </c>
      <c r="AG100" s="502" t="s">
        <v>10228</v>
      </c>
      <c r="AH100" s="502" t="s">
        <v>10229</v>
      </c>
      <c r="AI100" s="502">
        <v>9830417832</v>
      </c>
      <c r="AJ100" s="502"/>
      <c r="AK100" s="502" t="s">
        <v>3834</v>
      </c>
      <c r="AL100" s="502" t="s">
        <v>1642</v>
      </c>
      <c r="AM100" s="457"/>
      <c r="AN100" s="457"/>
      <c r="AO100" s="457"/>
    </row>
    <row r="101" spans="1:41" ht="100.5" thickBot="1">
      <c r="A101" s="456">
        <v>50</v>
      </c>
      <c r="B101" s="456"/>
      <c r="C101" s="496" t="s">
        <v>10230</v>
      </c>
      <c r="D101" s="497" t="s">
        <v>10231</v>
      </c>
      <c r="E101" s="498" t="s">
        <v>3837</v>
      </c>
      <c r="F101" s="285" t="s">
        <v>699</v>
      </c>
      <c r="G101" s="286" t="s">
        <v>2437</v>
      </c>
      <c r="H101" s="287" t="s">
        <v>2438</v>
      </c>
      <c r="I101" s="456" t="s">
        <v>1655</v>
      </c>
      <c r="J101" s="456">
        <v>3</v>
      </c>
      <c r="K101" s="504" t="s">
        <v>10232</v>
      </c>
      <c r="L101" s="500">
        <v>7411548937</v>
      </c>
      <c r="M101" s="453">
        <v>92.96</v>
      </c>
      <c r="N101" s="453" t="s">
        <v>10155</v>
      </c>
      <c r="O101" s="501">
        <v>74</v>
      </c>
      <c r="P101" s="453" t="s">
        <v>6213</v>
      </c>
      <c r="Q101" s="502" t="s">
        <v>9160</v>
      </c>
      <c r="R101" s="456" t="s">
        <v>51</v>
      </c>
      <c r="S101" s="456" t="s">
        <v>51</v>
      </c>
      <c r="T101" s="456" t="s">
        <v>51</v>
      </c>
      <c r="U101" s="453">
        <v>60.92</v>
      </c>
      <c r="V101" s="488"/>
      <c r="W101" s="488"/>
      <c r="X101" s="488"/>
      <c r="Y101" s="457"/>
      <c r="Z101" s="457"/>
      <c r="AA101" s="457"/>
      <c r="AB101" s="457"/>
      <c r="AC101" s="453" t="s">
        <v>9853</v>
      </c>
      <c r="AD101" s="450" t="s">
        <v>10134</v>
      </c>
      <c r="AE101" s="453"/>
      <c r="AF101" s="503">
        <v>34874</v>
      </c>
      <c r="AG101" s="502" t="s">
        <v>10233</v>
      </c>
      <c r="AH101" s="502" t="s">
        <v>10234</v>
      </c>
      <c r="AI101" s="502">
        <v>7411548937</v>
      </c>
      <c r="AJ101" s="502" t="s">
        <v>3939</v>
      </c>
      <c r="AK101" s="502" t="s">
        <v>3834</v>
      </c>
      <c r="AL101" s="502" t="s">
        <v>1642</v>
      </c>
      <c r="AM101" s="457"/>
      <c r="AN101" s="457"/>
      <c r="AO101" s="457"/>
    </row>
    <row r="102" spans="1:41" ht="100.5" thickBot="1">
      <c r="A102" s="456">
        <v>55</v>
      </c>
      <c r="B102" s="456"/>
      <c r="C102" s="496" t="s">
        <v>10235</v>
      </c>
      <c r="D102" s="497" t="s">
        <v>10236</v>
      </c>
      <c r="E102" s="498" t="s">
        <v>3823</v>
      </c>
      <c r="F102" s="285" t="s">
        <v>699</v>
      </c>
      <c r="G102" s="286" t="s">
        <v>2437</v>
      </c>
      <c r="H102" s="287" t="s">
        <v>2438</v>
      </c>
      <c r="I102" s="456" t="s">
        <v>1655</v>
      </c>
      <c r="J102" s="456">
        <v>3</v>
      </c>
      <c r="K102" s="504" t="s">
        <v>10237</v>
      </c>
      <c r="L102" s="500">
        <v>8348612101</v>
      </c>
      <c r="M102" s="453">
        <v>87</v>
      </c>
      <c r="N102" s="453" t="s">
        <v>10155</v>
      </c>
      <c r="O102" s="501">
        <v>72</v>
      </c>
      <c r="P102" s="453" t="s">
        <v>6213</v>
      </c>
      <c r="Q102" s="502" t="s">
        <v>9160</v>
      </c>
      <c r="R102" s="456" t="s">
        <v>51</v>
      </c>
      <c r="S102" s="456" t="s">
        <v>51</v>
      </c>
      <c r="T102" s="456" t="s">
        <v>51</v>
      </c>
      <c r="U102" s="512">
        <v>61.08</v>
      </c>
      <c r="V102" s="488"/>
      <c r="W102" s="488"/>
      <c r="X102" s="488"/>
      <c r="Y102" s="457"/>
      <c r="Z102" s="457"/>
      <c r="AA102" s="457"/>
      <c r="AB102" s="457"/>
      <c r="AC102" s="453" t="s">
        <v>10133</v>
      </c>
      <c r="AD102" s="450" t="s">
        <v>10134</v>
      </c>
      <c r="AE102" s="453"/>
      <c r="AF102" s="503">
        <v>36128</v>
      </c>
      <c r="AG102" s="502" t="s">
        <v>10238</v>
      </c>
      <c r="AH102" s="502" t="s">
        <v>10239</v>
      </c>
      <c r="AI102" s="502">
        <v>8348612101</v>
      </c>
      <c r="AJ102" s="502"/>
      <c r="AK102" s="502" t="s">
        <v>3834</v>
      </c>
      <c r="AL102" s="502" t="s">
        <v>1642</v>
      </c>
      <c r="AM102" s="457"/>
      <c r="AN102" s="457"/>
      <c r="AO102" s="457"/>
    </row>
    <row r="103" spans="1:41" ht="100.5" thickBot="1">
      <c r="A103" s="456">
        <v>56</v>
      </c>
      <c r="B103" s="456"/>
      <c r="C103" s="496" t="s">
        <v>10240</v>
      </c>
      <c r="D103" s="497" t="s">
        <v>10241</v>
      </c>
      <c r="E103" s="498" t="s">
        <v>3837</v>
      </c>
      <c r="F103" s="285" t="s">
        <v>699</v>
      </c>
      <c r="G103" s="286" t="s">
        <v>2437</v>
      </c>
      <c r="H103" s="287" t="s">
        <v>2438</v>
      </c>
      <c r="I103" s="456" t="s">
        <v>1655</v>
      </c>
      <c r="J103" s="456">
        <v>3</v>
      </c>
      <c r="K103" s="504" t="s">
        <v>10242</v>
      </c>
      <c r="L103" s="500">
        <v>9945497181</v>
      </c>
      <c r="M103" s="453">
        <v>69.7</v>
      </c>
      <c r="N103" s="453" t="s">
        <v>10155</v>
      </c>
      <c r="O103" s="501">
        <v>62</v>
      </c>
      <c r="P103" s="453" t="s">
        <v>6151</v>
      </c>
      <c r="Q103" s="502" t="s">
        <v>9160</v>
      </c>
      <c r="R103" s="456" t="s">
        <v>51</v>
      </c>
      <c r="S103" s="456" t="s">
        <v>51</v>
      </c>
      <c r="T103" s="456" t="s">
        <v>51</v>
      </c>
      <c r="U103" s="453">
        <v>51.85</v>
      </c>
      <c r="V103" s="488"/>
      <c r="W103" s="488"/>
      <c r="X103" s="488"/>
      <c r="Y103" s="457"/>
      <c r="Z103" s="457"/>
      <c r="AA103" s="457"/>
      <c r="AB103" s="457"/>
      <c r="AC103" s="453" t="s">
        <v>10133</v>
      </c>
      <c r="AD103" s="450" t="s">
        <v>10134</v>
      </c>
      <c r="AE103" s="453"/>
      <c r="AF103" s="503" t="s">
        <v>10243</v>
      </c>
      <c r="AG103" s="502" t="s">
        <v>10244</v>
      </c>
      <c r="AH103" s="502" t="s">
        <v>10245</v>
      </c>
      <c r="AI103" s="502">
        <v>9886444668</v>
      </c>
      <c r="AJ103" s="502" t="s">
        <v>4030</v>
      </c>
      <c r="AK103" s="502" t="s">
        <v>3911</v>
      </c>
      <c r="AL103" s="502" t="s">
        <v>1642</v>
      </c>
      <c r="AM103" s="457"/>
      <c r="AN103" s="457"/>
      <c r="AO103" s="457"/>
    </row>
    <row r="104" spans="1:41" ht="100.5" thickBot="1">
      <c r="A104" s="456">
        <v>63</v>
      </c>
      <c r="B104" s="456"/>
      <c r="C104" s="496" t="s">
        <v>10246</v>
      </c>
      <c r="D104" s="497" t="s">
        <v>10247</v>
      </c>
      <c r="E104" s="498" t="s">
        <v>3837</v>
      </c>
      <c r="F104" s="285" t="s">
        <v>699</v>
      </c>
      <c r="G104" s="286" t="s">
        <v>2437</v>
      </c>
      <c r="H104" s="287" t="s">
        <v>2438</v>
      </c>
      <c r="I104" s="456" t="s">
        <v>1655</v>
      </c>
      <c r="J104" s="456">
        <v>3</v>
      </c>
      <c r="K104" s="504" t="s">
        <v>10248</v>
      </c>
      <c r="L104" s="500">
        <v>8892297147</v>
      </c>
      <c r="M104" s="453">
        <v>76</v>
      </c>
      <c r="N104" s="453" t="s">
        <v>10155</v>
      </c>
      <c r="O104" s="501">
        <v>53</v>
      </c>
      <c r="P104" s="453" t="s">
        <v>6213</v>
      </c>
      <c r="Q104" s="502" t="s">
        <v>9160</v>
      </c>
      <c r="R104" s="456" t="s">
        <v>51</v>
      </c>
      <c r="S104" s="456" t="s">
        <v>51</v>
      </c>
      <c r="T104" s="456" t="s">
        <v>51</v>
      </c>
      <c r="U104" s="453">
        <v>53.69</v>
      </c>
      <c r="V104" s="488"/>
      <c r="W104" s="488"/>
      <c r="X104" s="488"/>
      <c r="Y104" s="457"/>
      <c r="Z104" s="457"/>
      <c r="AA104" s="457"/>
      <c r="AB104" s="457"/>
      <c r="AC104" s="453" t="s">
        <v>10133</v>
      </c>
      <c r="AD104" s="450" t="s">
        <v>10134</v>
      </c>
      <c r="AE104" s="453"/>
      <c r="AF104" s="503">
        <v>35800</v>
      </c>
      <c r="AG104" s="502" t="s">
        <v>10249</v>
      </c>
      <c r="AH104" s="502" t="s">
        <v>10250</v>
      </c>
      <c r="AI104" s="502">
        <v>8095667770</v>
      </c>
      <c r="AJ104" s="502" t="s">
        <v>3939</v>
      </c>
      <c r="AK104" s="502" t="s">
        <v>3834</v>
      </c>
      <c r="AL104" s="502" t="s">
        <v>1642</v>
      </c>
      <c r="AM104" s="457"/>
      <c r="AN104" s="457"/>
      <c r="AO104" s="457"/>
    </row>
    <row r="105" spans="1:41" ht="100.5" thickBot="1">
      <c r="A105" s="456">
        <v>64</v>
      </c>
      <c r="B105" s="456"/>
      <c r="C105" s="496" t="s">
        <v>10251</v>
      </c>
      <c r="D105" s="497" t="s">
        <v>10252</v>
      </c>
      <c r="E105" s="498" t="s">
        <v>3837</v>
      </c>
      <c r="F105" s="285" t="s">
        <v>699</v>
      </c>
      <c r="G105" s="286" t="s">
        <v>2437</v>
      </c>
      <c r="H105" s="287" t="s">
        <v>2438</v>
      </c>
      <c r="I105" s="456" t="s">
        <v>1655</v>
      </c>
      <c r="J105" s="456">
        <v>3</v>
      </c>
      <c r="K105" s="504" t="s">
        <v>10253</v>
      </c>
      <c r="L105" s="500">
        <v>9449454379</v>
      </c>
      <c r="M105" s="453">
        <v>68</v>
      </c>
      <c r="N105" s="453" t="s">
        <v>10155</v>
      </c>
      <c r="O105" s="501">
        <v>55</v>
      </c>
      <c r="P105" s="453" t="s">
        <v>6213</v>
      </c>
      <c r="Q105" s="502" t="s">
        <v>9160</v>
      </c>
      <c r="R105" s="456" t="s">
        <v>51</v>
      </c>
      <c r="S105" s="456" t="s">
        <v>51</v>
      </c>
      <c r="T105" s="456" t="s">
        <v>51</v>
      </c>
      <c r="U105" s="512">
        <v>49.54</v>
      </c>
      <c r="V105" s="488"/>
      <c r="W105" s="488"/>
      <c r="X105" s="488"/>
      <c r="Y105" s="457"/>
      <c r="Z105" s="457"/>
      <c r="AA105" s="457"/>
      <c r="AB105" s="457"/>
      <c r="AC105" s="453" t="s">
        <v>10133</v>
      </c>
      <c r="AD105" s="450" t="s">
        <v>10134</v>
      </c>
      <c r="AE105" s="453"/>
      <c r="AF105" s="503">
        <v>35918</v>
      </c>
      <c r="AG105" s="502" t="s">
        <v>10254</v>
      </c>
      <c r="AH105" s="502" t="s">
        <v>10255</v>
      </c>
      <c r="AI105" s="502">
        <v>9449454379</v>
      </c>
      <c r="AJ105" s="502" t="s">
        <v>10256</v>
      </c>
      <c r="AK105" s="502" t="s">
        <v>3834</v>
      </c>
      <c r="AL105" s="502" t="s">
        <v>1642</v>
      </c>
      <c r="AM105" s="457"/>
      <c r="AN105" s="457"/>
      <c r="AO105" s="457"/>
    </row>
    <row r="106" spans="1:41" ht="100.5" thickBot="1">
      <c r="A106" s="456">
        <v>68</v>
      </c>
      <c r="B106" s="456"/>
      <c r="C106" s="496" t="s">
        <v>10257</v>
      </c>
      <c r="D106" s="497" t="s">
        <v>10258</v>
      </c>
      <c r="E106" s="498" t="s">
        <v>3823</v>
      </c>
      <c r="F106" s="285" t="s">
        <v>699</v>
      </c>
      <c r="G106" s="286" t="s">
        <v>2437</v>
      </c>
      <c r="H106" s="287" t="s">
        <v>2438</v>
      </c>
      <c r="I106" s="456" t="s">
        <v>1655</v>
      </c>
      <c r="J106" s="456">
        <v>3</v>
      </c>
      <c r="K106" s="504" t="s">
        <v>10259</v>
      </c>
      <c r="L106" s="500">
        <v>9341007823</v>
      </c>
      <c r="M106" s="453">
        <v>92</v>
      </c>
      <c r="N106" s="453" t="s">
        <v>10155</v>
      </c>
      <c r="O106" s="501">
        <v>71</v>
      </c>
      <c r="P106" s="453" t="s">
        <v>6213</v>
      </c>
      <c r="Q106" s="502" t="s">
        <v>9160</v>
      </c>
      <c r="R106" s="456" t="s">
        <v>51</v>
      </c>
      <c r="S106" s="456" t="s">
        <v>51</v>
      </c>
      <c r="T106" s="456" t="s">
        <v>51</v>
      </c>
      <c r="U106" s="512">
        <v>49.08</v>
      </c>
      <c r="V106" s="488"/>
      <c r="W106" s="488"/>
      <c r="X106" s="488"/>
      <c r="Y106" s="457"/>
      <c r="Z106" s="457"/>
      <c r="AA106" s="457"/>
      <c r="AB106" s="457"/>
      <c r="AC106" s="453" t="s">
        <v>10133</v>
      </c>
      <c r="AD106" s="450" t="s">
        <v>10134</v>
      </c>
      <c r="AE106" s="453"/>
      <c r="AF106" s="503">
        <v>36304</v>
      </c>
      <c r="AG106" s="502" t="s">
        <v>10260</v>
      </c>
      <c r="AH106" s="502" t="s">
        <v>10261</v>
      </c>
      <c r="AI106" s="502">
        <v>9440287336</v>
      </c>
      <c r="AJ106" s="502" t="s">
        <v>10262</v>
      </c>
      <c r="AK106" s="502" t="s">
        <v>3834</v>
      </c>
      <c r="AL106" s="502" t="s">
        <v>1642</v>
      </c>
      <c r="AM106" s="457"/>
      <c r="AN106" s="457"/>
      <c r="AO106" s="457"/>
    </row>
    <row r="107" spans="1:41" ht="100.5" thickBot="1">
      <c r="A107" s="456">
        <v>69</v>
      </c>
      <c r="B107" s="456"/>
      <c r="C107" s="496" t="s">
        <v>10263</v>
      </c>
      <c r="D107" s="497" t="s">
        <v>10264</v>
      </c>
      <c r="E107" s="498" t="s">
        <v>3837</v>
      </c>
      <c r="F107" s="285" t="s">
        <v>699</v>
      </c>
      <c r="G107" s="286" t="s">
        <v>2437</v>
      </c>
      <c r="H107" s="287" t="s">
        <v>2438</v>
      </c>
      <c r="I107" s="456" t="s">
        <v>1655</v>
      </c>
      <c r="J107" s="456">
        <v>3</v>
      </c>
      <c r="K107" s="504" t="s">
        <v>10265</v>
      </c>
      <c r="L107" s="500">
        <v>9952554181</v>
      </c>
      <c r="M107" s="453">
        <v>74</v>
      </c>
      <c r="N107" s="453" t="s">
        <v>10155</v>
      </c>
      <c r="O107" s="501">
        <v>62</v>
      </c>
      <c r="P107" s="453" t="s">
        <v>6213</v>
      </c>
      <c r="Q107" s="502" t="s">
        <v>9160</v>
      </c>
      <c r="R107" s="456" t="s">
        <v>51</v>
      </c>
      <c r="S107" s="456" t="s">
        <v>51</v>
      </c>
      <c r="T107" s="456" t="s">
        <v>51</v>
      </c>
      <c r="U107" s="512">
        <v>36.619999999999997</v>
      </c>
      <c r="V107" s="488"/>
      <c r="W107" s="488"/>
      <c r="X107" s="488"/>
      <c r="Y107" s="457"/>
      <c r="Z107" s="457"/>
      <c r="AA107" s="457"/>
      <c r="AB107" s="457"/>
      <c r="AC107" s="453" t="s">
        <v>9853</v>
      </c>
      <c r="AD107" s="450" t="s">
        <v>10134</v>
      </c>
      <c r="AE107" s="453"/>
      <c r="AF107" s="503">
        <v>36052</v>
      </c>
      <c r="AG107" s="502" t="s">
        <v>10266</v>
      </c>
      <c r="AH107" s="502" t="s">
        <v>10267</v>
      </c>
      <c r="AI107" s="502">
        <v>9444416533</v>
      </c>
      <c r="AJ107" s="502" t="s">
        <v>4917</v>
      </c>
      <c r="AK107" s="502" t="s">
        <v>3911</v>
      </c>
      <c r="AL107" s="502" t="s">
        <v>1642</v>
      </c>
      <c r="AM107" s="457"/>
      <c r="AN107" s="457"/>
      <c r="AO107" s="457"/>
    </row>
    <row r="108" spans="1:41" ht="100.5" thickBot="1">
      <c r="A108" s="480"/>
      <c r="B108" s="480"/>
      <c r="C108" s="505" t="s">
        <v>10268</v>
      </c>
      <c r="D108" s="506" t="s">
        <v>10269</v>
      </c>
      <c r="E108" s="507" t="s">
        <v>3837</v>
      </c>
      <c r="F108" s="285" t="s">
        <v>699</v>
      </c>
      <c r="G108" s="286" t="s">
        <v>2437</v>
      </c>
      <c r="H108" s="287" t="s">
        <v>2438</v>
      </c>
      <c r="I108" s="480" t="s">
        <v>1655</v>
      </c>
      <c r="J108" s="480">
        <v>3</v>
      </c>
      <c r="K108" s="484" t="s">
        <v>10270</v>
      </c>
      <c r="L108" s="509">
        <v>9538293727</v>
      </c>
      <c r="M108" s="480"/>
      <c r="N108" s="480"/>
      <c r="O108" s="507">
        <v>64</v>
      </c>
      <c r="P108" s="480"/>
      <c r="Q108" s="505" t="s">
        <v>50</v>
      </c>
      <c r="R108" s="480" t="s">
        <v>51</v>
      </c>
      <c r="S108" s="480" t="s">
        <v>51</v>
      </c>
      <c r="T108" s="480" t="s">
        <v>51</v>
      </c>
      <c r="U108" s="480">
        <v>45.69</v>
      </c>
      <c r="V108" s="510"/>
      <c r="W108" s="510"/>
      <c r="X108" s="510"/>
      <c r="Y108" s="483"/>
      <c r="Z108" s="483"/>
      <c r="AA108" s="483"/>
      <c r="AB108" s="483"/>
      <c r="AC108" s="480" t="s">
        <v>10133</v>
      </c>
      <c r="AD108" s="477" t="s">
        <v>10134</v>
      </c>
      <c r="AE108" s="480"/>
      <c r="AF108" s="511">
        <v>36295</v>
      </c>
      <c r="AG108" s="505" t="s">
        <v>10271</v>
      </c>
      <c r="AH108" s="505" t="s">
        <v>10272</v>
      </c>
      <c r="AI108" s="505">
        <v>9487836088</v>
      </c>
      <c r="AJ108" s="505" t="s">
        <v>6735</v>
      </c>
      <c r="AK108" s="505" t="s">
        <v>3834</v>
      </c>
      <c r="AL108" s="505" t="s">
        <v>1642</v>
      </c>
      <c r="AM108" s="483"/>
      <c r="AN108" s="483"/>
      <c r="AO108" s="483"/>
    </row>
    <row r="109" spans="1:41" ht="100.5" thickBot="1">
      <c r="A109" s="456">
        <v>73</v>
      </c>
      <c r="B109" s="456"/>
      <c r="C109" s="496" t="s">
        <v>10273</v>
      </c>
      <c r="D109" s="497" t="s">
        <v>10274</v>
      </c>
      <c r="E109" s="498" t="s">
        <v>3837</v>
      </c>
      <c r="F109" s="285" t="s">
        <v>699</v>
      </c>
      <c r="G109" s="286" t="s">
        <v>2437</v>
      </c>
      <c r="H109" s="287" t="s">
        <v>2438</v>
      </c>
      <c r="I109" s="456" t="s">
        <v>1655</v>
      </c>
      <c r="J109" s="456">
        <v>3</v>
      </c>
      <c r="K109" s="504" t="s">
        <v>10275</v>
      </c>
      <c r="L109" s="500">
        <v>9442570722</v>
      </c>
      <c r="M109" s="453">
        <v>68.400000000000006</v>
      </c>
      <c r="N109" s="453" t="s">
        <v>50</v>
      </c>
      <c r="O109" s="501">
        <v>63</v>
      </c>
      <c r="P109" s="453" t="s">
        <v>10212</v>
      </c>
      <c r="Q109" s="502" t="s">
        <v>9160</v>
      </c>
      <c r="R109" s="456" t="s">
        <v>51</v>
      </c>
      <c r="S109" s="456" t="s">
        <v>51</v>
      </c>
      <c r="T109" s="456" t="s">
        <v>51</v>
      </c>
      <c r="U109" s="513"/>
      <c r="V109" s="488"/>
      <c r="W109" s="488"/>
      <c r="X109" s="488"/>
      <c r="Y109" s="457"/>
      <c r="Z109" s="457"/>
      <c r="AA109" s="457"/>
      <c r="AB109" s="457"/>
      <c r="AC109" s="453" t="s">
        <v>9853</v>
      </c>
      <c r="AD109" s="450" t="s">
        <v>10134</v>
      </c>
      <c r="AE109" s="453"/>
      <c r="AF109" s="503">
        <v>35840</v>
      </c>
      <c r="AG109" s="502" t="s">
        <v>10276</v>
      </c>
      <c r="AH109" s="502" t="s">
        <v>10277</v>
      </c>
      <c r="AI109" s="502">
        <v>8124981339</v>
      </c>
      <c r="AJ109" s="502" t="s">
        <v>3939</v>
      </c>
      <c r="AK109" s="502" t="s">
        <v>3834</v>
      </c>
      <c r="AL109" s="502" t="s">
        <v>1642</v>
      </c>
      <c r="AM109" s="457"/>
      <c r="AN109" s="457"/>
      <c r="AO109" s="457"/>
    </row>
    <row r="110" spans="1:41" ht="100.5" thickBot="1">
      <c r="A110" s="456">
        <v>75</v>
      </c>
      <c r="B110" s="456"/>
      <c r="C110" s="496" t="s">
        <v>10278</v>
      </c>
      <c r="D110" s="497" t="s">
        <v>10279</v>
      </c>
      <c r="E110" s="498" t="s">
        <v>3837</v>
      </c>
      <c r="F110" s="285" t="s">
        <v>699</v>
      </c>
      <c r="G110" s="286" t="s">
        <v>2437</v>
      </c>
      <c r="H110" s="287" t="s">
        <v>2438</v>
      </c>
      <c r="I110" s="456" t="s">
        <v>1655</v>
      </c>
      <c r="J110" s="456">
        <v>3</v>
      </c>
      <c r="K110" s="504" t="s">
        <v>10280</v>
      </c>
      <c r="L110" s="500">
        <v>9414818556</v>
      </c>
      <c r="M110" s="453">
        <v>64.599999999999994</v>
      </c>
      <c r="N110" s="453" t="s">
        <v>50</v>
      </c>
      <c r="O110" s="501">
        <v>59</v>
      </c>
      <c r="P110" s="453" t="s">
        <v>6151</v>
      </c>
      <c r="Q110" s="501" t="s">
        <v>9853</v>
      </c>
      <c r="R110" s="456" t="s">
        <v>51</v>
      </c>
      <c r="S110" s="456" t="s">
        <v>51</v>
      </c>
      <c r="T110" s="456" t="s">
        <v>51</v>
      </c>
      <c r="U110" s="512">
        <v>57.23</v>
      </c>
      <c r="V110" s="488"/>
      <c r="W110" s="488"/>
      <c r="X110" s="488"/>
      <c r="Y110" s="457"/>
      <c r="Z110" s="457"/>
      <c r="AA110" s="457"/>
      <c r="AB110" s="457"/>
      <c r="AC110" s="453" t="s">
        <v>10133</v>
      </c>
      <c r="AD110" s="450" t="s">
        <v>10134</v>
      </c>
      <c r="AE110" s="453"/>
      <c r="AF110" s="503">
        <v>35996</v>
      </c>
      <c r="AG110" s="502" t="s">
        <v>10281</v>
      </c>
      <c r="AH110" s="502" t="s">
        <v>10282</v>
      </c>
      <c r="AI110" s="502">
        <v>9928929376</v>
      </c>
      <c r="AJ110" s="502" t="s">
        <v>4009</v>
      </c>
      <c r="AK110" s="502" t="s">
        <v>3834</v>
      </c>
      <c r="AL110" s="502" t="s">
        <v>1642</v>
      </c>
      <c r="AM110" s="457"/>
      <c r="AN110" s="457"/>
      <c r="AO110" s="457"/>
    </row>
    <row r="111" spans="1:41" ht="100.5" thickBot="1">
      <c r="A111" s="456">
        <v>80</v>
      </c>
      <c r="B111" s="456"/>
      <c r="C111" s="496" t="s">
        <v>10283</v>
      </c>
      <c r="D111" s="497" t="s">
        <v>10284</v>
      </c>
      <c r="E111" s="498" t="s">
        <v>3837</v>
      </c>
      <c r="F111" s="285" t="s">
        <v>699</v>
      </c>
      <c r="G111" s="286" t="s">
        <v>2437</v>
      </c>
      <c r="H111" s="287" t="s">
        <v>2438</v>
      </c>
      <c r="I111" s="456" t="s">
        <v>1655</v>
      </c>
      <c r="J111" s="456">
        <v>3</v>
      </c>
      <c r="K111" s="504" t="s">
        <v>10285</v>
      </c>
      <c r="L111" s="500">
        <v>9482941544</v>
      </c>
      <c r="M111" s="453">
        <v>64</v>
      </c>
      <c r="N111" s="453" t="s">
        <v>50</v>
      </c>
      <c r="O111" s="501">
        <v>50</v>
      </c>
      <c r="P111" s="453" t="s">
        <v>6151</v>
      </c>
      <c r="Q111" s="502" t="s">
        <v>9160</v>
      </c>
      <c r="R111" s="456" t="s">
        <v>51</v>
      </c>
      <c r="S111" s="456" t="s">
        <v>51</v>
      </c>
      <c r="T111" s="456" t="s">
        <v>51</v>
      </c>
      <c r="U111" s="512">
        <v>44.62</v>
      </c>
      <c r="V111" s="488"/>
      <c r="W111" s="488"/>
      <c r="X111" s="488"/>
      <c r="Y111" s="457"/>
      <c r="Z111" s="457"/>
      <c r="AA111" s="457"/>
      <c r="AB111" s="457"/>
      <c r="AC111" s="453" t="s">
        <v>10133</v>
      </c>
      <c r="AD111" s="450" t="s">
        <v>10134</v>
      </c>
      <c r="AE111" s="453"/>
      <c r="AF111" s="503">
        <v>35782</v>
      </c>
      <c r="AG111" s="502" t="s">
        <v>10286</v>
      </c>
      <c r="AH111" s="502" t="s">
        <v>10287</v>
      </c>
      <c r="AI111" s="502">
        <v>9482941544</v>
      </c>
      <c r="AJ111" s="502"/>
      <c r="AK111" s="502" t="s">
        <v>3912</v>
      </c>
      <c r="AL111" s="502" t="s">
        <v>1642</v>
      </c>
      <c r="AM111" s="457"/>
      <c r="AN111" s="457"/>
      <c r="AO111" s="457"/>
    </row>
    <row r="112" spans="1:41" ht="100.5" thickBot="1">
      <c r="A112" s="456">
        <v>81</v>
      </c>
      <c r="B112" s="456"/>
      <c r="C112" s="496" t="s">
        <v>10288</v>
      </c>
      <c r="D112" s="497" t="s">
        <v>10289</v>
      </c>
      <c r="E112" s="498" t="s">
        <v>3837</v>
      </c>
      <c r="F112" s="285" t="s">
        <v>699</v>
      </c>
      <c r="G112" s="286" t="s">
        <v>2437</v>
      </c>
      <c r="H112" s="287" t="s">
        <v>2438</v>
      </c>
      <c r="I112" s="456" t="s">
        <v>1655</v>
      </c>
      <c r="J112" s="456">
        <v>3</v>
      </c>
      <c r="K112" s="504" t="s">
        <v>10290</v>
      </c>
      <c r="L112" s="500">
        <v>9739011899</v>
      </c>
      <c r="M112" s="453">
        <v>77.14</v>
      </c>
      <c r="N112" s="453" t="s">
        <v>10155</v>
      </c>
      <c r="O112" s="501">
        <v>65</v>
      </c>
      <c r="P112" s="453" t="s">
        <v>6213</v>
      </c>
      <c r="Q112" s="502" t="s">
        <v>9160</v>
      </c>
      <c r="R112" s="456" t="s">
        <v>51</v>
      </c>
      <c r="S112" s="456" t="s">
        <v>51</v>
      </c>
      <c r="T112" s="456" t="s">
        <v>51</v>
      </c>
      <c r="U112" s="453">
        <v>52.31</v>
      </c>
      <c r="V112" s="488"/>
      <c r="W112" s="488"/>
      <c r="X112" s="488"/>
      <c r="Y112" s="457"/>
      <c r="Z112" s="457"/>
      <c r="AA112" s="457"/>
      <c r="AB112" s="457"/>
      <c r="AC112" s="453" t="s">
        <v>10133</v>
      </c>
      <c r="AD112" s="450" t="s">
        <v>10134</v>
      </c>
      <c r="AE112" s="453"/>
      <c r="AF112" s="503">
        <v>42520</v>
      </c>
      <c r="AG112" s="502" t="s">
        <v>10291</v>
      </c>
      <c r="AH112" s="502" t="s">
        <v>10292</v>
      </c>
      <c r="AI112" s="502">
        <v>9742336043</v>
      </c>
      <c r="AJ112" s="502" t="s">
        <v>4592</v>
      </c>
      <c r="AK112" s="502" t="s">
        <v>3834</v>
      </c>
      <c r="AL112" s="502" t="s">
        <v>1642</v>
      </c>
      <c r="AM112" s="457"/>
      <c r="AN112" s="457"/>
      <c r="AO112" s="457"/>
    </row>
    <row r="113" spans="1:41" ht="100.5" thickBot="1">
      <c r="A113" s="456">
        <v>89</v>
      </c>
      <c r="B113" s="456"/>
      <c r="C113" s="496" t="s">
        <v>10293</v>
      </c>
      <c r="D113" s="497" t="s">
        <v>10294</v>
      </c>
      <c r="E113" s="498" t="s">
        <v>3837</v>
      </c>
      <c r="F113" s="285" t="s">
        <v>699</v>
      </c>
      <c r="G113" s="286" t="s">
        <v>2437</v>
      </c>
      <c r="H113" s="287" t="s">
        <v>2438</v>
      </c>
      <c r="I113" s="456" t="s">
        <v>1655</v>
      </c>
      <c r="J113" s="456">
        <v>3</v>
      </c>
      <c r="K113" s="504" t="s">
        <v>10295</v>
      </c>
      <c r="L113" s="500">
        <v>990012496</v>
      </c>
      <c r="M113" s="453">
        <v>46</v>
      </c>
      <c r="N113" s="453" t="s">
        <v>10155</v>
      </c>
      <c r="O113" s="501">
        <v>52</v>
      </c>
      <c r="P113" s="453" t="s">
        <v>6213</v>
      </c>
      <c r="Q113" s="502" t="s">
        <v>6180</v>
      </c>
      <c r="R113" s="456" t="s">
        <v>51</v>
      </c>
      <c r="S113" s="456" t="s">
        <v>51</v>
      </c>
      <c r="T113" s="456" t="s">
        <v>51</v>
      </c>
      <c r="U113" s="453">
        <v>52</v>
      </c>
      <c r="V113" s="488"/>
      <c r="W113" s="488"/>
      <c r="X113" s="488"/>
      <c r="Y113" s="457"/>
      <c r="Z113" s="457"/>
      <c r="AA113" s="457"/>
      <c r="AB113" s="457"/>
      <c r="AC113" s="453" t="s">
        <v>9853</v>
      </c>
      <c r="AD113" s="450" t="s">
        <v>10134</v>
      </c>
      <c r="AE113" s="453"/>
      <c r="AF113" s="503">
        <v>35831</v>
      </c>
      <c r="AG113" s="502" t="s">
        <v>10296</v>
      </c>
      <c r="AH113" s="502" t="s">
        <v>10297</v>
      </c>
      <c r="AI113" s="502">
        <v>9980194469</v>
      </c>
      <c r="AJ113" s="502" t="s">
        <v>4076</v>
      </c>
      <c r="AK113" s="502" t="s">
        <v>3834</v>
      </c>
      <c r="AL113" s="502" t="s">
        <v>1642</v>
      </c>
      <c r="AM113" s="457"/>
      <c r="AN113" s="457"/>
      <c r="AO113" s="457"/>
    </row>
    <row r="114" spans="1:41" ht="100.5" thickBot="1">
      <c r="A114" s="456">
        <v>91</v>
      </c>
      <c r="B114" s="456"/>
      <c r="C114" s="496" t="s">
        <v>10298</v>
      </c>
      <c r="D114" s="497" t="s">
        <v>10299</v>
      </c>
      <c r="E114" s="498" t="s">
        <v>3823</v>
      </c>
      <c r="F114" s="285" t="s">
        <v>699</v>
      </c>
      <c r="G114" s="286" t="s">
        <v>2437</v>
      </c>
      <c r="H114" s="287" t="s">
        <v>2438</v>
      </c>
      <c r="I114" s="456" t="s">
        <v>1655</v>
      </c>
      <c r="J114" s="456">
        <v>3</v>
      </c>
      <c r="K114" s="504" t="s">
        <v>10300</v>
      </c>
      <c r="L114" s="500">
        <v>8867474591</v>
      </c>
      <c r="M114" s="453">
        <v>74</v>
      </c>
      <c r="N114" s="453" t="s">
        <v>10155</v>
      </c>
      <c r="O114" s="501">
        <v>73.400000000000006</v>
      </c>
      <c r="P114" s="453" t="s">
        <v>6151</v>
      </c>
      <c r="Q114" s="502" t="s">
        <v>9160</v>
      </c>
      <c r="R114" s="456" t="s">
        <v>51</v>
      </c>
      <c r="S114" s="456" t="s">
        <v>51</v>
      </c>
      <c r="T114" s="456" t="s">
        <v>51</v>
      </c>
      <c r="U114" s="453">
        <v>54.62</v>
      </c>
      <c r="V114" s="488"/>
      <c r="W114" s="488"/>
      <c r="X114" s="488"/>
      <c r="Y114" s="457"/>
      <c r="Z114" s="457"/>
      <c r="AA114" s="457"/>
      <c r="AB114" s="457"/>
      <c r="AC114" s="453" t="s">
        <v>10133</v>
      </c>
      <c r="AD114" s="450" t="s">
        <v>10134</v>
      </c>
      <c r="AE114" s="453"/>
      <c r="AF114" s="503">
        <v>35981</v>
      </c>
      <c r="AG114" s="502" t="s">
        <v>10301</v>
      </c>
      <c r="AH114" s="502" t="s">
        <v>10302</v>
      </c>
      <c r="AI114" s="502">
        <v>9611522228</v>
      </c>
      <c r="AJ114" s="502" t="s">
        <v>3939</v>
      </c>
      <c r="AK114" s="502" t="s">
        <v>3834</v>
      </c>
      <c r="AL114" s="502" t="s">
        <v>1642</v>
      </c>
      <c r="AM114" s="457"/>
      <c r="AN114" s="457"/>
      <c r="AO114" s="457"/>
    </row>
    <row r="115" spans="1:41" ht="100.5" thickBot="1">
      <c r="A115" s="456">
        <v>92</v>
      </c>
      <c r="B115" s="456"/>
      <c r="C115" s="496" t="s">
        <v>10303</v>
      </c>
      <c r="D115" s="497" t="s">
        <v>10304</v>
      </c>
      <c r="E115" s="498" t="s">
        <v>3837</v>
      </c>
      <c r="F115" s="285" t="s">
        <v>699</v>
      </c>
      <c r="G115" s="286" t="s">
        <v>2437</v>
      </c>
      <c r="H115" s="287" t="s">
        <v>2438</v>
      </c>
      <c r="I115" s="456" t="s">
        <v>1655</v>
      </c>
      <c r="J115" s="456">
        <v>3</v>
      </c>
      <c r="K115" s="504" t="s">
        <v>10305</v>
      </c>
      <c r="L115" s="500">
        <v>7795789806</v>
      </c>
      <c r="M115" s="453">
        <v>62</v>
      </c>
      <c r="N115" s="453" t="s">
        <v>126</v>
      </c>
      <c r="O115" s="501">
        <v>69</v>
      </c>
      <c r="P115" s="453" t="s">
        <v>6151</v>
      </c>
      <c r="Q115" s="502" t="s">
        <v>9160</v>
      </c>
      <c r="R115" s="456" t="s">
        <v>51</v>
      </c>
      <c r="S115" s="456" t="s">
        <v>51</v>
      </c>
      <c r="T115" s="456" t="s">
        <v>51</v>
      </c>
      <c r="U115" s="512">
        <v>46.92</v>
      </c>
      <c r="V115" s="488"/>
      <c r="W115" s="488"/>
      <c r="X115" s="488"/>
      <c r="Y115" s="457"/>
      <c r="Z115" s="457"/>
      <c r="AA115" s="457"/>
      <c r="AB115" s="457"/>
      <c r="AC115" s="453" t="s">
        <v>9853</v>
      </c>
      <c r="AD115" s="450" t="s">
        <v>10134</v>
      </c>
      <c r="AE115" s="453"/>
      <c r="AF115" s="503">
        <v>35752</v>
      </c>
      <c r="AG115" s="502" t="s">
        <v>10306</v>
      </c>
      <c r="AH115" s="502" t="s">
        <v>10307</v>
      </c>
      <c r="AI115" s="502">
        <v>9886608969</v>
      </c>
      <c r="AJ115" s="502" t="s">
        <v>10308</v>
      </c>
      <c r="AK115" s="502" t="s">
        <v>3834</v>
      </c>
      <c r="AL115" s="502" t="s">
        <v>1642</v>
      </c>
      <c r="AM115" s="457"/>
      <c r="AN115" s="457"/>
      <c r="AO115" s="457"/>
    </row>
    <row r="116" spans="1:41" ht="100.5" thickBot="1">
      <c r="A116" s="456">
        <v>94</v>
      </c>
      <c r="B116" s="456"/>
      <c r="C116" s="496" t="s">
        <v>10309</v>
      </c>
      <c r="D116" s="497" t="s">
        <v>10310</v>
      </c>
      <c r="E116" s="498" t="s">
        <v>3823</v>
      </c>
      <c r="F116" s="285" t="s">
        <v>699</v>
      </c>
      <c r="G116" s="286" t="s">
        <v>2437</v>
      </c>
      <c r="H116" s="287" t="s">
        <v>2438</v>
      </c>
      <c r="I116" s="456" t="s">
        <v>1655</v>
      </c>
      <c r="J116" s="456">
        <v>3</v>
      </c>
      <c r="K116" s="504" t="s">
        <v>10311</v>
      </c>
      <c r="L116" s="500">
        <v>9663450828</v>
      </c>
      <c r="M116" s="453"/>
      <c r="N116" s="453"/>
      <c r="O116" s="501">
        <v>67</v>
      </c>
      <c r="P116" s="453"/>
      <c r="Q116" s="502" t="s">
        <v>9160</v>
      </c>
      <c r="R116" s="456" t="s">
        <v>51</v>
      </c>
      <c r="S116" s="456" t="s">
        <v>51</v>
      </c>
      <c r="T116" s="456" t="s">
        <v>51</v>
      </c>
      <c r="U116" s="453">
        <v>58.92</v>
      </c>
      <c r="V116" s="488"/>
      <c r="W116" s="488"/>
      <c r="X116" s="488"/>
      <c r="Y116" s="457"/>
      <c r="Z116" s="457"/>
      <c r="AA116" s="457"/>
      <c r="AB116" s="457"/>
      <c r="AC116" s="453" t="s">
        <v>10133</v>
      </c>
      <c r="AD116" s="450" t="s">
        <v>10134</v>
      </c>
      <c r="AE116" s="453"/>
      <c r="AF116" s="503">
        <v>35898</v>
      </c>
      <c r="AG116" s="502" t="s">
        <v>10312</v>
      </c>
      <c r="AH116" s="502" t="s">
        <v>10313</v>
      </c>
      <c r="AI116" s="502">
        <v>9481755997</v>
      </c>
      <c r="AJ116" s="502" t="s">
        <v>3939</v>
      </c>
      <c r="AK116" s="502" t="s">
        <v>3834</v>
      </c>
      <c r="AL116" s="502" t="s">
        <v>1642</v>
      </c>
      <c r="AM116" s="457"/>
      <c r="AN116" s="457"/>
      <c r="AO116" s="457"/>
    </row>
    <row r="117" spans="1:41" ht="100.5" thickBot="1">
      <c r="A117" s="514">
        <v>101</v>
      </c>
      <c r="B117" s="514"/>
      <c r="C117" s="515" t="s">
        <v>10314</v>
      </c>
      <c r="D117" s="516" t="s">
        <v>10315</v>
      </c>
      <c r="E117" s="517" t="s">
        <v>3837</v>
      </c>
      <c r="F117" s="285" t="s">
        <v>699</v>
      </c>
      <c r="G117" s="286" t="s">
        <v>2437</v>
      </c>
      <c r="H117" s="287" t="s">
        <v>2438</v>
      </c>
      <c r="I117" s="514" t="s">
        <v>1655</v>
      </c>
      <c r="J117" s="514">
        <v>3</v>
      </c>
      <c r="K117" s="518" t="s">
        <v>10316</v>
      </c>
      <c r="L117" s="519">
        <v>9535097354</v>
      </c>
      <c r="M117" s="520">
        <v>71</v>
      </c>
      <c r="N117" s="520" t="s">
        <v>10155</v>
      </c>
      <c r="O117" s="521">
        <v>59</v>
      </c>
      <c r="P117" s="520" t="s">
        <v>6213</v>
      </c>
      <c r="Q117" s="522" t="s">
        <v>9160</v>
      </c>
      <c r="R117" s="514" t="s">
        <v>51</v>
      </c>
      <c r="S117" s="514" t="s">
        <v>51</v>
      </c>
      <c r="T117" s="514" t="s">
        <v>51</v>
      </c>
      <c r="U117" s="523">
        <v>31.08</v>
      </c>
      <c r="V117" s="524"/>
      <c r="W117" s="524"/>
      <c r="X117" s="524"/>
      <c r="Y117" s="525"/>
      <c r="Z117" s="525"/>
      <c r="AA117" s="525"/>
      <c r="AB117" s="525"/>
      <c r="AC117" s="520" t="s">
        <v>10133</v>
      </c>
      <c r="AD117" s="526" t="s">
        <v>10134</v>
      </c>
      <c r="AE117" s="520"/>
      <c r="AF117" s="527">
        <v>36151</v>
      </c>
      <c r="AG117" s="522" t="s">
        <v>10317</v>
      </c>
      <c r="AH117" s="522" t="s">
        <v>10318</v>
      </c>
      <c r="AI117" s="522">
        <v>9448437954</v>
      </c>
      <c r="AJ117" s="522" t="s">
        <v>3911</v>
      </c>
      <c r="AK117" s="522" t="s">
        <v>3912</v>
      </c>
      <c r="AL117" s="522" t="s">
        <v>1642</v>
      </c>
      <c r="AM117" s="525"/>
      <c r="AN117" s="525"/>
      <c r="AO117" s="525"/>
    </row>
    <row r="118" spans="1:41" ht="100.5" thickBot="1">
      <c r="A118" s="528">
        <v>105</v>
      </c>
      <c r="B118" s="529"/>
      <c r="C118" s="530" t="s">
        <v>10319</v>
      </c>
      <c r="D118" s="531" t="s">
        <v>10320</v>
      </c>
      <c r="E118" s="532" t="s">
        <v>3837</v>
      </c>
      <c r="F118" s="285" t="s">
        <v>699</v>
      </c>
      <c r="G118" s="286" t="s">
        <v>2437</v>
      </c>
      <c r="H118" s="287" t="s">
        <v>2438</v>
      </c>
      <c r="I118" s="529" t="s">
        <v>1655</v>
      </c>
      <c r="J118" s="529">
        <v>3</v>
      </c>
      <c r="K118" s="533" t="s">
        <v>10321</v>
      </c>
      <c r="L118" s="534">
        <v>9844726094</v>
      </c>
      <c r="M118" s="535">
        <v>63</v>
      </c>
      <c r="N118" s="535" t="s">
        <v>10155</v>
      </c>
      <c r="O118" s="536">
        <v>60</v>
      </c>
      <c r="P118" s="535" t="s">
        <v>6151</v>
      </c>
      <c r="Q118" s="537" t="s">
        <v>9160</v>
      </c>
      <c r="R118" s="529" t="s">
        <v>51</v>
      </c>
      <c r="S118" s="529" t="s">
        <v>51</v>
      </c>
      <c r="T118" s="529" t="s">
        <v>51</v>
      </c>
      <c r="U118" s="535">
        <v>48.92</v>
      </c>
      <c r="V118" s="538"/>
      <c r="W118" s="538"/>
      <c r="X118" s="538"/>
      <c r="Y118" s="539"/>
      <c r="Z118" s="539"/>
      <c r="AA118" s="539"/>
      <c r="AB118" s="539"/>
      <c r="AC118" s="535" t="s">
        <v>9853</v>
      </c>
      <c r="AD118" s="540" t="s">
        <v>10134</v>
      </c>
      <c r="AE118" s="535"/>
      <c r="AF118" s="541">
        <v>35990</v>
      </c>
      <c r="AG118" s="537" t="s">
        <v>10322</v>
      </c>
      <c r="AH118" s="537" t="s">
        <v>10323</v>
      </c>
      <c r="AI118" s="537">
        <v>9844474682</v>
      </c>
      <c r="AJ118" s="537" t="s">
        <v>10262</v>
      </c>
      <c r="AK118" s="537" t="s">
        <v>3834</v>
      </c>
      <c r="AL118" s="537" t="s">
        <v>1642</v>
      </c>
      <c r="AM118" s="539"/>
      <c r="AN118" s="539"/>
      <c r="AO118" s="542"/>
    </row>
    <row r="119" spans="1:41" ht="100.5" thickBot="1">
      <c r="A119" s="543">
        <v>106</v>
      </c>
      <c r="B119" s="544"/>
      <c r="C119" s="545" t="s">
        <v>10324</v>
      </c>
      <c r="D119" s="546" t="s">
        <v>10325</v>
      </c>
      <c r="E119" s="547" t="s">
        <v>3823</v>
      </c>
      <c r="F119" s="285" t="s">
        <v>699</v>
      </c>
      <c r="G119" s="286" t="s">
        <v>2437</v>
      </c>
      <c r="H119" s="287" t="s">
        <v>2438</v>
      </c>
      <c r="I119" s="548" t="s">
        <v>1655</v>
      </c>
      <c r="J119" s="548">
        <v>3</v>
      </c>
      <c r="K119" s="549" t="s">
        <v>10326</v>
      </c>
      <c r="L119" s="550">
        <v>8546888753</v>
      </c>
      <c r="M119" s="551">
        <v>67</v>
      </c>
      <c r="N119" s="551" t="s">
        <v>10155</v>
      </c>
      <c r="O119" s="552">
        <v>87</v>
      </c>
      <c r="P119" s="551" t="s">
        <v>6151</v>
      </c>
      <c r="Q119" s="553" t="s">
        <v>9160</v>
      </c>
      <c r="R119" s="548" t="s">
        <v>51</v>
      </c>
      <c r="S119" s="548" t="s">
        <v>51</v>
      </c>
      <c r="T119" s="548" t="s">
        <v>51</v>
      </c>
      <c r="U119" s="551">
        <v>52.46</v>
      </c>
      <c r="V119" s="554"/>
      <c r="W119" s="554"/>
      <c r="X119" s="554"/>
      <c r="Y119" s="555"/>
      <c r="Z119" s="555"/>
      <c r="AA119" s="555"/>
      <c r="AB119" s="555"/>
      <c r="AC119" s="551" t="s">
        <v>9853</v>
      </c>
      <c r="AD119" s="556" t="s">
        <v>10134</v>
      </c>
      <c r="AE119" s="551"/>
      <c r="AF119" s="557">
        <v>35460</v>
      </c>
      <c r="AG119" s="553" t="s">
        <v>10327</v>
      </c>
      <c r="AH119" s="553" t="s">
        <v>10328</v>
      </c>
      <c r="AI119" s="553">
        <v>8722917777</v>
      </c>
      <c r="AJ119" s="553" t="s">
        <v>10329</v>
      </c>
      <c r="AK119" s="553" t="s">
        <v>3834</v>
      </c>
      <c r="AL119" s="553" t="s">
        <v>1642</v>
      </c>
      <c r="AM119" s="555"/>
      <c r="AN119" s="555"/>
      <c r="AO119" s="558"/>
    </row>
    <row r="120" spans="1:41" ht="100.5" thickBot="1">
      <c r="A120" s="559">
        <v>107</v>
      </c>
      <c r="B120" s="560"/>
      <c r="C120" s="496" t="s">
        <v>10330</v>
      </c>
      <c r="D120" s="497" t="s">
        <v>10331</v>
      </c>
      <c r="E120" s="498" t="s">
        <v>3837</v>
      </c>
      <c r="F120" s="285" t="s">
        <v>699</v>
      </c>
      <c r="G120" s="286" t="s">
        <v>2437</v>
      </c>
      <c r="H120" s="287" t="s">
        <v>2438</v>
      </c>
      <c r="I120" s="456" t="s">
        <v>1655</v>
      </c>
      <c r="J120" s="456">
        <v>3</v>
      </c>
      <c r="K120" s="504" t="s">
        <v>10332</v>
      </c>
      <c r="L120" s="500">
        <v>9844715086</v>
      </c>
      <c r="M120" s="453">
        <v>69.5</v>
      </c>
      <c r="N120" s="453" t="s">
        <v>10155</v>
      </c>
      <c r="O120" s="501">
        <v>70</v>
      </c>
      <c r="P120" s="453" t="s">
        <v>6151</v>
      </c>
      <c r="Q120" s="502" t="s">
        <v>9160</v>
      </c>
      <c r="R120" s="456" t="s">
        <v>51</v>
      </c>
      <c r="S120" s="456" t="s">
        <v>51</v>
      </c>
      <c r="T120" s="456" t="s">
        <v>51</v>
      </c>
      <c r="U120" s="453">
        <v>60.15</v>
      </c>
      <c r="V120" s="488"/>
      <c r="W120" s="488"/>
      <c r="X120" s="488"/>
      <c r="Y120" s="457"/>
      <c r="Z120" s="457"/>
      <c r="AA120" s="457"/>
      <c r="AB120" s="457"/>
      <c r="AC120" s="453" t="s">
        <v>9853</v>
      </c>
      <c r="AD120" s="450" t="s">
        <v>10134</v>
      </c>
      <c r="AE120" s="453"/>
      <c r="AF120" s="503">
        <v>35745</v>
      </c>
      <c r="AG120" s="502" t="s">
        <v>10333</v>
      </c>
      <c r="AH120" s="502" t="s">
        <v>10334</v>
      </c>
      <c r="AI120" s="502">
        <v>9448117138</v>
      </c>
      <c r="AJ120" s="502" t="s">
        <v>4030</v>
      </c>
      <c r="AK120" s="502" t="s">
        <v>3911</v>
      </c>
      <c r="AL120" s="502" t="s">
        <v>1642</v>
      </c>
      <c r="AM120" s="457"/>
      <c r="AN120" s="457"/>
      <c r="AO120" s="561"/>
    </row>
    <row r="121" spans="1:41" ht="100.5" thickBot="1">
      <c r="A121" s="559">
        <v>109</v>
      </c>
      <c r="B121" s="560"/>
      <c r="C121" s="496" t="s">
        <v>10335</v>
      </c>
      <c r="D121" s="497" t="s">
        <v>10336</v>
      </c>
      <c r="E121" s="498" t="s">
        <v>3823</v>
      </c>
      <c r="F121" s="285" t="s">
        <v>699</v>
      </c>
      <c r="G121" s="286" t="s">
        <v>2437</v>
      </c>
      <c r="H121" s="287" t="s">
        <v>2438</v>
      </c>
      <c r="I121" s="456" t="s">
        <v>1655</v>
      </c>
      <c r="J121" s="456">
        <v>3</v>
      </c>
      <c r="K121" s="504" t="s">
        <v>10337</v>
      </c>
      <c r="L121" s="500">
        <v>9738567455</v>
      </c>
      <c r="M121" s="453">
        <v>70</v>
      </c>
      <c r="N121" s="453" t="s">
        <v>50</v>
      </c>
      <c r="O121" s="501">
        <v>73</v>
      </c>
      <c r="P121" s="453" t="s">
        <v>6151</v>
      </c>
      <c r="Q121" s="502" t="s">
        <v>9160</v>
      </c>
      <c r="R121" s="456" t="s">
        <v>51</v>
      </c>
      <c r="S121" s="456" t="s">
        <v>51</v>
      </c>
      <c r="T121" s="456" t="s">
        <v>51</v>
      </c>
      <c r="U121" s="453">
        <v>55.54</v>
      </c>
      <c r="V121" s="488"/>
      <c r="W121" s="488"/>
      <c r="X121" s="488"/>
      <c r="Y121" s="457"/>
      <c r="Z121" s="457"/>
      <c r="AA121" s="457"/>
      <c r="AB121" s="457"/>
      <c r="AC121" s="453" t="s">
        <v>10133</v>
      </c>
      <c r="AD121" s="450" t="s">
        <v>10134</v>
      </c>
      <c r="AE121" s="453"/>
      <c r="AF121" s="503">
        <v>35859</v>
      </c>
      <c r="AG121" s="502" t="s">
        <v>10338</v>
      </c>
      <c r="AH121" s="502" t="s">
        <v>10339</v>
      </c>
      <c r="AI121" s="502">
        <v>8553244930</v>
      </c>
      <c r="AJ121" s="502" t="s">
        <v>5224</v>
      </c>
      <c r="AK121" s="502" t="s">
        <v>3834</v>
      </c>
      <c r="AL121" s="502" t="s">
        <v>1642</v>
      </c>
      <c r="AM121" s="457"/>
      <c r="AN121" s="457"/>
      <c r="AO121" s="561"/>
    </row>
    <row r="122" spans="1:41" ht="100.5" thickBot="1">
      <c r="A122" s="559">
        <v>130</v>
      </c>
      <c r="B122" s="560"/>
      <c r="C122" s="496" t="s">
        <v>10340</v>
      </c>
      <c r="D122" s="497" t="s">
        <v>10341</v>
      </c>
      <c r="E122" s="498" t="s">
        <v>3823</v>
      </c>
      <c r="F122" s="285" t="s">
        <v>699</v>
      </c>
      <c r="G122" s="286" t="s">
        <v>2437</v>
      </c>
      <c r="H122" s="287" t="s">
        <v>2438</v>
      </c>
      <c r="I122" s="456" t="s">
        <v>1655</v>
      </c>
      <c r="J122" s="456">
        <v>3</v>
      </c>
      <c r="K122" s="504" t="s">
        <v>10342</v>
      </c>
      <c r="L122" s="500">
        <v>9036756830</v>
      </c>
      <c r="M122" s="453">
        <v>84.5</v>
      </c>
      <c r="N122" s="453" t="s">
        <v>10155</v>
      </c>
      <c r="O122" s="501">
        <v>80.599999999999994</v>
      </c>
      <c r="P122" s="453" t="s">
        <v>6151</v>
      </c>
      <c r="Q122" s="502" t="s">
        <v>9160</v>
      </c>
      <c r="R122" s="456" t="s">
        <v>51</v>
      </c>
      <c r="S122" s="456" t="s">
        <v>51</v>
      </c>
      <c r="T122" s="456" t="s">
        <v>51</v>
      </c>
      <c r="U122" s="512">
        <v>54</v>
      </c>
      <c r="V122" s="488"/>
      <c r="W122" s="488"/>
      <c r="X122" s="488"/>
      <c r="Y122" s="457"/>
      <c r="Z122" s="457"/>
      <c r="AA122" s="457"/>
      <c r="AB122" s="457"/>
      <c r="AC122" s="453" t="s">
        <v>10133</v>
      </c>
      <c r="AD122" s="450" t="s">
        <v>10134</v>
      </c>
      <c r="AE122" s="453"/>
      <c r="AF122" s="503">
        <v>35848</v>
      </c>
      <c r="AG122" s="502" t="s">
        <v>10343</v>
      </c>
      <c r="AH122" s="502" t="s">
        <v>10344</v>
      </c>
      <c r="AI122" s="502">
        <v>9036756830</v>
      </c>
      <c r="AJ122" s="502" t="s">
        <v>10345</v>
      </c>
      <c r="AK122" s="502" t="s">
        <v>3834</v>
      </c>
      <c r="AL122" s="502" t="s">
        <v>1642</v>
      </c>
      <c r="AM122" s="457"/>
      <c r="AN122" s="457"/>
      <c r="AO122" s="561"/>
    </row>
    <row r="123" spans="1:41" ht="99.75">
      <c r="A123" s="559">
        <v>131</v>
      </c>
      <c r="B123" s="560"/>
      <c r="C123" s="496" t="s">
        <v>10346</v>
      </c>
      <c r="D123" s="497" t="s">
        <v>10347</v>
      </c>
      <c r="E123" s="498" t="s">
        <v>3837</v>
      </c>
      <c r="F123" s="285" t="s">
        <v>699</v>
      </c>
      <c r="G123" s="286" t="s">
        <v>2437</v>
      </c>
      <c r="H123" s="287" t="s">
        <v>2438</v>
      </c>
      <c r="I123" s="456" t="s">
        <v>1655</v>
      </c>
      <c r="J123" s="456">
        <v>3</v>
      </c>
      <c r="K123" s="499" t="s">
        <v>10348</v>
      </c>
      <c r="L123" s="500">
        <v>8870489761</v>
      </c>
      <c r="M123" s="453">
        <v>91</v>
      </c>
      <c r="N123" s="453" t="s">
        <v>10155</v>
      </c>
      <c r="O123" s="501">
        <v>53</v>
      </c>
      <c r="P123" s="453" t="s">
        <v>6213</v>
      </c>
      <c r="Q123" s="502" t="s">
        <v>9160</v>
      </c>
      <c r="R123" s="456" t="s">
        <v>51</v>
      </c>
      <c r="S123" s="456" t="s">
        <v>51</v>
      </c>
      <c r="T123" s="456" t="s">
        <v>51</v>
      </c>
      <c r="U123" s="512">
        <v>26.31</v>
      </c>
      <c r="V123" s="488"/>
      <c r="W123" s="488"/>
      <c r="X123" s="488"/>
      <c r="Y123" s="457"/>
      <c r="Z123" s="457"/>
      <c r="AA123" s="457"/>
      <c r="AB123" s="457"/>
      <c r="AC123" s="453" t="s">
        <v>10133</v>
      </c>
      <c r="AD123" s="450" t="s">
        <v>10134</v>
      </c>
      <c r="AE123" s="453"/>
      <c r="AF123" s="503">
        <v>36045</v>
      </c>
      <c r="AG123" s="502" t="s">
        <v>10349</v>
      </c>
      <c r="AH123" s="502" t="s">
        <v>10350</v>
      </c>
      <c r="AI123" s="502">
        <v>9159372521</v>
      </c>
      <c r="AJ123" s="502" t="s">
        <v>10351</v>
      </c>
      <c r="AK123" s="502" t="s">
        <v>3854</v>
      </c>
      <c r="AL123" s="502" t="s">
        <v>1642</v>
      </c>
      <c r="AM123" s="457"/>
      <c r="AN123" s="457"/>
      <c r="AO123" s="561"/>
    </row>
    <row r="124" spans="1:41" ht="99.75">
      <c r="A124" s="559">
        <v>132</v>
      </c>
      <c r="B124" s="560"/>
      <c r="C124" s="496" t="s">
        <v>10352</v>
      </c>
      <c r="D124" s="497" t="s">
        <v>10353</v>
      </c>
      <c r="E124" s="498" t="s">
        <v>3837</v>
      </c>
      <c r="F124" s="12" t="s">
        <v>699</v>
      </c>
      <c r="G124" s="237" t="s">
        <v>2437</v>
      </c>
      <c r="H124" s="238" t="s">
        <v>2438</v>
      </c>
      <c r="I124" s="456" t="s">
        <v>1655</v>
      </c>
      <c r="J124" s="456">
        <v>3</v>
      </c>
      <c r="K124" s="499" t="s">
        <v>10354</v>
      </c>
      <c r="L124" s="500">
        <v>9448610205</v>
      </c>
      <c r="M124" s="453">
        <v>92</v>
      </c>
      <c r="N124" s="453" t="s">
        <v>10155</v>
      </c>
      <c r="O124" s="501">
        <v>88</v>
      </c>
      <c r="P124" s="453" t="s">
        <v>6213</v>
      </c>
      <c r="Q124" s="502" t="s">
        <v>9160</v>
      </c>
      <c r="R124" s="456" t="s">
        <v>51</v>
      </c>
      <c r="S124" s="456" t="s">
        <v>51</v>
      </c>
      <c r="T124" s="456" t="s">
        <v>51</v>
      </c>
      <c r="U124" s="453">
        <v>59.54</v>
      </c>
      <c r="V124" s="488"/>
      <c r="W124" s="488"/>
      <c r="X124" s="488"/>
      <c r="Y124" s="457"/>
      <c r="Z124" s="457"/>
      <c r="AA124" s="457"/>
      <c r="AB124" s="457"/>
      <c r="AC124" s="453" t="s">
        <v>10133</v>
      </c>
      <c r="AD124" s="450" t="s">
        <v>10134</v>
      </c>
      <c r="AE124" s="453"/>
      <c r="AF124" s="503">
        <v>36097</v>
      </c>
      <c r="AG124" s="502" t="s">
        <v>10355</v>
      </c>
      <c r="AH124" s="502" t="s">
        <v>10356</v>
      </c>
      <c r="AI124" s="502">
        <v>9008531507</v>
      </c>
      <c r="AJ124" s="502" t="s">
        <v>3939</v>
      </c>
      <c r="AK124" s="502" t="s">
        <v>3834</v>
      </c>
      <c r="AL124" s="502" t="s">
        <v>1642</v>
      </c>
      <c r="AM124" s="457"/>
      <c r="AN124" s="457"/>
      <c r="AO124" s="561"/>
    </row>
    <row r="125" spans="1:41" ht="99.75">
      <c r="A125" s="559">
        <v>133</v>
      </c>
      <c r="B125" s="560"/>
      <c r="C125" s="496" t="s">
        <v>10357</v>
      </c>
      <c r="D125" s="497" t="s">
        <v>10358</v>
      </c>
      <c r="E125" s="498" t="s">
        <v>3837</v>
      </c>
      <c r="F125" s="12" t="s">
        <v>699</v>
      </c>
      <c r="G125" s="237" t="s">
        <v>2437</v>
      </c>
      <c r="H125" s="238" t="s">
        <v>2438</v>
      </c>
      <c r="I125" s="456" t="s">
        <v>1655</v>
      </c>
      <c r="J125" s="456">
        <v>3</v>
      </c>
      <c r="K125" s="499" t="s">
        <v>10359</v>
      </c>
      <c r="L125" s="500">
        <v>8892039598</v>
      </c>
      <c r="M125" s="453">
        <v>65</v>
      </c>
      <c r="N125" s="453" t="s">
        <v>10155</v>
      </c>
      <c r="O125" s="501">
        <v>67</v>
      </c>
      <c r="P125" s="453" t="s">
        <v>10212</v>
      </c>
      <c r="Q125" s="502" t="s">
        <v>9160</v>
      </c>
      <c r="R125" s="456" t="s">
        <v>51</v>
      </c>
      <c r="S125" s="456" t="s">
        <v>51</v>
      </c>
      <c r="T125" s="456" t="s">
        <v>51</v>
      </c>
      <c r="U125" s="512">
        <v>38.92</v>
      </c>
      <c r="V125" s="488"/>
      <c r="W125" s="488"/>
      <c r="X125" s="488"/>
      <c r="Y125" s="457"/>
      <c r="Z125" s="457"/>
      <c r="AA125" s="457"/>
      <c r="AB125" s="457"/>
      <c r="AC125" s="453" t="s">
        <v>10133</v>
      </c>
      <c r="AD125" s="450" t="s">
        <v>10134</v>
      </c>
      <c r="AE125" s="453"/>
      <c r="AF125" s="503">
        <v>35820</v>
      </c>
      <c r="AG125" s="502" t="s">
        <v>10360</v>
      </c>
      <c r="AH125" s="502" t="s">
        <v>10361</v>
      </c>
      <c r="AI125" s="502">
        <v>9886183598</v>
      </c>
      <c r="AJ125" s="502" t="s">
        <v>3912</v>
      </c>
      <c r="AK125" s="502" t="s">
        <v>3911</v>
      </c>
      <c r="AL125" s="502" t="s">
        <v>1642</v>
      </c>
      <c r="AM125" s="457"/>
      <c r="AN125" s="457"/>
      <c r="AO125" s="561"/>
    </row>
    <row r="126" spans="1:41" ht="99.75">
      <c r="A126" s="559">
        <v>134</v>
      </c>
      <c r="B126" s="560"/>
      <c r="C126" s="496" t="s">
        <v>10362</v>
      </c>
      <c r="D126" s="497" t="s">
        <v>10363</v>
      </c>
      <c r="E126" s="498" t="s">
        <v>3837</v>
      </c>
      <c r="F126" s="12" t="s">
        <v>699</v>
      </c>
      <c r="G126" s="237" t="s">
        <v>2437</v>
      </c>
      <c r="H126" s="238" t="s">
        <v>2438</v>
      </c>
      <c r="I126" s="456" t="s">
        <v>1655</v>
      </c>
      <c r="J126" s="456">
        <v>3</v>
      </c>
      <c r="K126" s="504" t="s">
        <v>10364</v>
      </c>
      <c r="L126" s="500">
        <v>9686534305</v>
      </c>
      <c r="M126" s="453">
        <v>68.48</v>
      </c>
      <c r="N126" s="453" t="s">
        <v>10155</v>
      </c>
      <c r="O126" s="501">
        <v>46.5</v>
      </c>
      <c r="P126" s="453" t="s">
        <v>6213</v>
      </c>
      <c r="Q126" s="502" t="s">
        <v>9160</v>
      </c>
      <c r="R126" s="456" t="s">
        <v>51</v>
      </c>
      <c r="S126" s="456" t="s">
        <v>51</v>
      </c>
      <c r="T126" s="456" t="s">
        <v>51</v>
      </c>
      <c r="U126" s="512">
        <v>33.380000000000003</v>
      </c>
      <c r="V126" s="488"/>
      <c r="W126" s="488"/>
      <c r="X126" s="488"/>
      <c r="Y126" s="457"/>
      <c r="Z126" s="457"/>
      <c r="AA126" s="457"/>
      <c r="AB126" s="457"/>
      <c r="AC126" s="453" t="s">
        <v>10133</v>
      </c>
      <c r="AD126" s="450" t="s">
        <v>10134</v>
      </c>
      <c r="AE126" s="453"/>
      <c r="AF126" s="503">
        <v>35686</v>
      </c>
      <c r="AG126" s="502" t="s">
        <v>10365</v>
      </c>
      <c r="AH126" s="502" t="s">
        <v>10366</v>
      </c>
      <c r="AI126" s="502">
        <v>9538111099</v>
      </c>
      <c r="AJ126" s="502" t="s">
        <v>3833</v>
      </c>
      <c r="AK126" s="502" t="s">
        <v>3834</v>
      </c>
      <c r="AL126" s="502" t="s">
        <v>1642</v>
      </c>
      <c r="AM126" s="457"/>
      <c r="AN126" s="457"/>
      <c r="AO126" s="561"/>
    </row>
    <row r="127" spans="1:41" ht="99.75">
      <c r="A127" s="559">
        <v>135</v>
      </c>
      <c r="B127" s="560"/>
      <c r="C127" s="496" t="s">
        <v>10367</v>
      </c>
      <c r="D127" s="497" t="s">
        <v>10368</v>
      </c>
      <c r="E127" s="498" t="s">
        <v>3837</v>
      </c>
      <c r="F127" s="12" t="s">
        <v>699</v>
      </c>
      <c r="G127" s="237" t="s">
        <v>2437</v>
      </c>
      <c r="H127" s="238" t="s">
        <v>2438</v>
      </c>
      <c r="I127" s="456" t="s">
        <v>1655</v>
      </c>
      <c r="J127" s="456">
        <v>3</v>
      </c>
      <c r="K127" s="504" t="s">
        <v>10369</v>
      </c>
      <c r="L127" s="500">
        <v>9739148664</v>
      </c>
      <c r="M127" s="453"/>
      <c r="N127" s="453"/>
      <c r="O127" s="501">
        <v>48.33</v>
      </c>
      <c r="P127" s="453"/>
      <c r="Q127" s="502" t="s">
        <v>9160</v>
      </c>
      <c r="R127" s="456" t="s">
        <v>51</v>
      </c>
      <c r="S127" s="456" t="s">
        <v>51</v>
      </c>
      <c r="T127" s="456" t="s">
        <v>51</v>
      </c>
      <c r="U127" s="512">
        <v>47.08</v>
      </c>
      <c r="V127" s="488"/>
      <c r="W127" s="488"/>
      <c r="X127" s="488"/>
      <c r="Y127" s="457"/>
      <c r="Z127" s="457"/>
      <c r="AA127" s="457"/>
      <c r="AB127" s="457"/>
      <c r="AC127" s="453" t="s">
        <v>10133</v>
      </c>
      <c r="AD127" s="450" t="s">
        <v>10134</v>
      </c>
      <c r="AE127" s="453"/>
      <c r="AF127" s="503">
        <v>35821</v>
      </c>
      <c r="AG127" s="502" t="s">
        <v>10370</v>
      </c>
      <c r="AH127" s="502" t="s">
        <v>10371</v>
      </c>
      <c r="AI127" s="502">
        <v>9535098531</v>
      </c>
      <c r="AJ127" s="502" t="s">
        <v>3884</v>
      </c>
      <c r="AK127" s="502" t="s">
        <v>3834</v>
      </c>
      <c r="AL127" s="502" t="s">
        <v>1642</v>
      </c>
      <c r="AM127" s="457"/>
      <c r="AN127" s="457"/>
      <c r="AO127" s="561"/>
    </row>
    <row r="128" spans="1:41" ht="99.75">
      <c r="A128" s="559">
        <v>136</v>
      </c>
      <c r="B128" s="560"/>
      <c r="C128" s="496" t="s">
        <v>10372</v>
      </c>
      <c r="D128" s="497" t="s">
        <v>10373</v>
      </c>
      <c r="E128" s="498" t="s">
        <v>3837</v>
      </c>
      <c r="F128" s="12" t="s">
        <v>699</v>
      </c>
      <c r="G128" s="237" t="s">
        <v>2437</v>
      </c>
      <c r="H128" s="238" t="s">
        <v>2438</v>
      </c>
      <c r="I128" s="456" t="s">
        <v>1655</v>
      </c>
      <c r="J128" s="456">
        <v>3</v>
      </c>
      <c r="K128" s="504" t="s">
        <v>10374</v>
      </c>
      <c r="L128" s="500">
        <v>9066629950</v>
      </c>
      <c r="M128" s="453">
        <v>64.5</v>
      </c>
      <c r="N128" s="453" t="s">
        <v>10155</v>
      </c>
      <c r="O128" s="501">
        <v>49.5</v>
      </c>
      <c r="P128" s="453" t="s">
        <v>10212</v>
      </c>
      <c r="Q128" s="502" t="s">
        <v>9160</v>
      </c>
      <c r="R128" s="456" t="s">
        <v>51</v>
      </c>
      <c r="S128" s="456" t="s">
        <v>51</v>
      </c>
      <c r="T128" s="456" t="s">
        <v>51</v>
      </c>
      <c r="U128" s="512">
        <v>40.46</v>
      </c>
      <c r="V128" s="488"/>
      <c r="W128" s="488"/>
      <c r="X128" s="488"/>
      <c r="Y128" s="457"/>
      <c r="Z128" s="457"/>
      <c r="AA128" s="457"/>
      <c r="AB128" s="457"/>
      <c r="AC128" s="453" t="s">
        <v>9853</v>
      </c>
      <c r="AD128" s="450" t="s">
        <v>10134</v>
      </c>
      <c r="AE128" s="453"/>
      <c r="AF128" s="503">
        <v>35786</v>
      </c>
      <c r="AG128" s="502" t="s">
        <v>10375</v>
      </c>
      <c r="AH128" s="502" t="s">
        <v>10376</v>
      </c>
      <c r="AI128" s="502">
        <v>9066629950</v>
      </c>
      <c r="AJ128" s="502" t="s">
        <v>10377</v>
      </c>
      <c r="AK128" s="502" t="s">
        <v>3834</v>
      </c>
      <c r="AL128" s="502" t="s">
        <v>1642</v>
      </c>
      <c r="AM128" s="457"/>
      <c r="AN128" s="457"/>
      <c r="AO128" s="561"/>
    </row>
    <row r="129" spans="1:41" ht="99.75">
      <c r="A129" s="559">
        <v>137</v>
      </c>
      <c r="B129" s="560"/>
      <c r="C129" s="496" t="s">
        <v>10378</v>
      </c>
      <c r="D129" s="497" t="s">
        <v>10379</v>
      </c>
      <c r="E129" s="498" t="s">
        <v>3837</v>
      </c>
      <c r="F129" s="12" t="s">
        <v>699</v>
      </c>
      <c r="G129" s="237" t="s">
        <v>2437</v>
      </c>
      <c r="H129" s="238" t="s">
        <v>2438</v>
      </c>
      <c r="I129" s="456" t="s">
        <v>1655</v>
      </c>
      <c r="J129" s="456">
        <v>3</v>
      </c>
      <c r="K129" s="504" t="s">
        <v>10380</v>
      </c>
      <c r="L129" s="500">
        <v>8147627884</v>
      </c>
      <c r="M129" s="453">
        <v>65</v>
      </c>
      <c r="N129" s="453" t="s">
        <v>50</v>
      </c>
      <c r="O129" s="501">
        <v>67</v>
      </c>
      <c r="P129" s="453" t="s">
        <v>6151</v>
      </c>
      <c r="Q129" s="502" t="s">
        <v>9160</v>
      </c>
      <c r="R129" s="456" t="s">
        <v>51</v>
      </c>
      <c r="S129" s="456" t="s">
        <v>51</v>
      </c>
      <c r="T129" s="456" t="s">
        <v>51</v>
      </c>
      <c r="U129" s="453">
        <v>60.15</v>
      </c>
      <c r="V129" s="488"/>
      <c r="W129" s="488"/>
      <c r="X129" s="488"/>
      <c r="Y129" s="457"/>
      <c r="Z129" s="457"/>
      <c r="AA129" s="457"/>
      <c r="AB129" s="457"/>
      <c r="AC129" s="453" t="s">
        <v>10133</v>
      </c>
      <c r="AD129" s="450" t="s">
        <v>10134</v>
      </c>
      <c r="AE129" s="453"/>
      <c r="AF129" s="503">
        <v>35918</v>
      </c>
      <c r="AG129" s="502" t="s">
        <v>10381</v>
      </c>
      <c r="AH129" s="502" t="s">
        <v>10382</v>
      </c>
      <c r="AI129" s="502">
        <v>9731691318</v>
      </c>
      <c r="AJ129" s="502" t="s">
        <v>5224</v>
      </c>
      <c r="AK129" s="502" t="s">
        <v>3834</v>
      </c>
      <c r="AL129" s="502" t="s">
        <v>1642</v>
      </c>
      <c r="AM129" s="457"/>
      <c r="AN129" s="457"/>
      <c r="AO129" s="561"/>
    </row>
    <row r="130" spans="1:41" ht="99.75">
      <c r="A130" s="559">
        <v>138</v>
      </c>
      <c r="B130" s="560"/>
      <c r="C130" s="496" t="s">
        <v>10176</v>
      </c>
      <c r="D130" s="497" t="s">
        <v>10383</v>
      </c>
      <c r="E130" s="498" t="s">
        <v>3823</v>
      </c>
      <c r="F130" s="12" t="s">
        <v>699</v>
      </c>
      <c r="G130" s="237" t="s">
        <v>2437</v>
      </c>
      <c r="H130" s="238" t="s">
        <v>2438</v>
      </c>
      <c r="I130" s="456" t="s">
        <v>1655</v>
      </c>
      <c r="J130" s="456">
        <v>3</v>
      </c>
      <c r="K130" s="504" t="s">
        <v>10384</v>
      </c>
      <c r="L130" s="500">
        <v>9738814797</v>
      </c>
      <c r="M130" s="453">
        <v>83</v>
      </c>
      <c r="N130" s="453" t="s">
        <v>10155</v>
      </c>
      <c r="O130" s="501">
        <v>77</v>
      </c>
      <c r="P130" s="453" t="s">
        <v>6213</v>
      </c>
      <c r="Q130" s="502" t="s">
        <v>9160</v>
      </c>
      <c r="R130" s="456" t="s">
        <v>51</v>
      </c>
      <c r="S130" s="456" t="s">
        <v>51</v>
      </c>
      <c r="T130" s="456" t="s">
        <v>51</v>
      </c>
      <c r="U130" s="453">
        <v>71.23</v>
      </c>
      <c r="V130" s="488"/>
      <c r="W130" s="488"/>
      <c r="X130" s="488"/>
      <c r="Y130" s="457"/>
      <c r="Z130" s="457"/>
      <c r="AA130" s="457"/>
      <c r="AB130" s="457"/>
      <c r="AC130" s="453" t="s">
        <v>10133</v>
      </c>
      <c r="AD130" s="450" t="s">
        <v>10134</v>
      </c>
      <c r="AE130" s="453"/>
      <c r="AF130" s="503">
        <v>35922</v>
      </c>
      <c r="AG130" s="502" t="s">
        <v>10385</v>
      </c>
      <c r="AH130" s="502" t="s">
        <v>10386</v>
      </c>
      <c r="AI130" s="502">
        <v>9886134421</v>
      </c>
      <c r="AJ130" s="502" t="s">
        <v>10387</v>
      </c>
      <c r="AK130" s="502" t="s">
        <v>3834</v>
      </c>
      <c r="AL130" s="502" t="s">
        <v>1642</v>
      </c>
      <c r="AM130" s="457"/>
      <c r="AN130" s="457"/>
      <c r="AO130" s="561"/>
    </row>
    <row r="131" spans="1:41" ht="99.75">
      <c r="A131" s="559">
        <v>139</v>
      </c>
      <c r="B131" s="560"/>
      <c r="C131" s="496" t="s">
        <v>10388</v>
      </c>
      <c r="D131" s="497" t="s">
        <v>10389</v>
      </c>
      <c r="E131" s="498" t="s">
        <v>3823</v>
      </c>
      <c r="F131" s="12" t="s">
        <v>699</v>
      </c>
      <c r="G131" s="237" t="s">
        <v>2437</v>
      </c>
      <c r="H131" s="238" t="s">
        <v>2438</v>
      </c>
      <c r="I131" s="456" t="s">
        <v>1655</v>
      </c>
      <c r="J131" s="456">
        <v>3</v>
      </c>
      <c r="K131" s="504" t="s">
        <v>10390</v>
      </c>
      <c r="L131" s="500">
        <v>9880335467</v>
      </c>
      <c r="M131" s="453">
        <v>87</v>
      </c>
      <c r="N131" s="453" t="s">
        <v>10155</v>
      </c>
      <c r="O131" s="501">
        <v>65</v>
      </c>
      <c r="P131" s="453" t="s">
        <v>6213</v>
      </c>
      <c r="Q131" s="502" t="s">
        <v>9160</v>
      </c>
      <c r="R131" s="456" t="s">
        <v>51</v>
      </c>
      <c r="S131" s="456" t="s">
        <v>51</v>
      </c>
      <c r="T131" s="456" t="s">
        <v>51</v>
      </c>
      <c r="U131" s="512">
        <v>59.85</v>
      </c>
      <c r="V131" s="488"/>
      <c r="W131" s="488"/>
      <c r="X131" s="488"/>
      <c r="Y131" s="457"/>
      <c r="Z131" s="457"/>
      <c r="AA131" s="457"/>
      <c r="AB131" s="457"/>
      <c r="AC131" s="453" t="s">
        <v>9853</v>
      </c>
      <c r="AD131" s="450" t="s">
        <v>10134</v>
      </c>
      <c r="AE131" s="453"/>
      <c r="AF131" s="503">
        <v>36000</v>
      </c>
      <c r="AG131" s="502" t="s">
        <v>10391</v>
      </c>
      <c r="AH131" s="502" t="s">
        <v>10392</v>
      </c>
      <c r="AI131" s="502">
        <v>9880731548</v>
      </c>
      <c r="AJ131" s="502" t="s">
        <v>10393</v>
      </c>
      <c r="AK131" s="502" t="s">
        <v>169</v>
      </c>
      <c r="AL131" s="502" t="s">
        <v>1642</v>
      </c>
      <c r="AM131" s="457"/>
      <c r="AN131" s="457"/>
      <c r="AO131" s="561"/>
    </row>
    <row r="132" spans="1:41" ht="99.75">
      <c r="A132" s="559">
        <v>140</v>
      </c>
      <c r="B132" s="560"/>
      <c r="C132" s="496" t="s">
        <v>10394</v>
      </c>
      <c r="D132" s="497" t="s">
        <v>10395</v>
      </c>
      <c r="E132" s="498" t="s">
        <v>3837</v>
      </c>
      <c r="F132" s="12" t="s">
        <v>699</v>
      </c>
      <c r="G132" s="237" t="s">
        <v>2437</v>
      </c>
      <c r="H132" s="238" t="s">
        <v>2438</v>
      </c>
      <c r="I132" s="456" t="s">
        <v>1655</v>
      </c>
      <c r="J132" s="456">
        <v>3</v>
      </c>
      <c r="K132" s="504" t="s">
        <v>10396</v>
      </c>
      <c r="L132" s="500">
        <v>9535326152</v>
      </c>
      <c r="M132" s="453">
        <v>67</v>
      </c>
      <c r="N132" s="453" t="s">
        <v>10155</v>
      </c>
      <c r="O132" s="501">
        <v>65</v>
      </c>
      <c r="P132" s="453" t="s">
        <v>6151</v>
      </c>
      <c r="Q132" s="502" t="s">
        <v>9160</v>
      </c>
      <c r="R132" s="456" t="s">
        <v>51</v>
      </c>
      <c r="S132" s="456" t="s">
        <v>51</v>
      </c>
      <c r="T132" s="456" t="s">
        <v>51</v>
      </c>
      <c r="U132" s="512">
        <v>39.54</v>
      </c>
      <c r="V132" s="488"/>
      <c r="W132" s="488"/>
      <c r="X132" s="488"/>
      <c r="Y132" s="457"/>
      <c r="Z132" s="457"/>
      <c r="AA132" s="457"/>
      <c r="AB132" s="457"/>
      <c r="AC132" s="453" t="s">
        <v>10133</v>
      </c>
      <c r="AD132" s="450" t="s">
        <v>10134</v>
      </c>
      <c r="AE132" s="453"/>
      <c r="AF132" s="503">
        <v>35945</v>
      </c>
      <c r="AG132" s="502" t="s">
        <v>10397</v>
      </c>
      <c r="AH132" s="502" t="s">
        <v>10398</v>
      </c>
      <c r="AI132" s="502">
        <v>9449544792</v>
      </c>
      <c r="AJ132" s="502" t="s">
        <v>5515</v>
      </c>
      <c r="AK132" s="502" t="s">
        <v>3834</v>
      </c>
      <c r="AL132" s="502" t="s">
        <v>1642</v>
      </c>
      <c r="AM132" s="457"/>
      <c r="AN132" s="457"/>
      <c r="AO132" s="561"/>
    </row>
    <row r="133" spans="1:41" ht="99.75">
      <c r="A133" s="559">
        <v>141</v>
      </c>
      <c r="B133" s="560"/>
      <c r="C133" s="496" t="s">
        <v>10399</v>
      </c>
      <c r="D133" s="497" t="s">
        <v>10400</v>
      </c>
      <c r="E133" s="498" t="s">
        <v>3837</v>
      </c>
      <c r="F133" s="12" t="s">
        <v>699</v>
      </c>
      <c r="G133" s="237" t="s">
        <v>2437</v>
      </c>
      <c r="H133" s="238" t="s">
        <v>2438</v>
      </c>
      <c r="I133" s="456" t="s">
        <v>1655</v>
      </c>
      <c r="J133" s="456">
        <v>3</v>
      </c>
      <c r="K133" s="504" t="s">
        <v>10401</v>
      </c>
      <c r="L133" s="500">
        <v>9738008201</v>
      </c>
      <c r="M133" s="453">
        <v>56</v>
      </c>
      <c r="N133" s="453" t="s">
        <v>10155</v>
      </c>
      <c r="O133" s="501">
        <v>56</v>
      </c>
      <c r="P133" s="453" t="s">
        <v>10212</v>
      </c>
      <c r="Q133" s="502" t="s">
        <v>9160</v>
      </c>
      <c r="R133" s="456" t="s">
        <v>51</v>
      </c>
      <c r="S133" s="456" t="s">
        <v>51</v>
      </c>
      <c r="T133" s="456" t="s">
        <v>51</v>
      </c>
      <c r="U133" s="512">
        <v>54.77</v>
      </c>
      <c r="V133" s="488"/>
      <c r="W133" s="488"/>
      <c r="X133" s="488"/>
      <c r="Y133" s="457"/>
      <c r="Z133" s="457"/>
      <c r="AA133" s="457"/>
      <c r="AB133" s="457"/>
      <c r="AC133" s="453" t="s">
        <v>10133</v>
      </c>
      <c r="AD133" s="450" t="s">
        <v>10134</v>
      </c>
      <c r="AE133" s="453"/>
      <c r="AF133" s="503">
        <v>35156</v>
      </c>
      <c r="AG133" s="502" t="s">
        <v>10402</v>
      </c>
      <c r="AH133" s="502" t="s">
        <v>10403</v>
      </c>
      <c r="AI133" s="502">
        <v>9241120420</v>
      </c>
      <c r="AJ133" s="502" t="s">
        <v>3912</v>
      </c>
      <c r="AK133" s="502" t="s">
        <v>3911</v>
      </c>
      <c r="AL133" s="502" t="s">
        <v>1642</v>
      </c>
      <c r="AM133" s="457"/>
      <c r="AN133" s="457"/>
      <c r="AO133" s="561"/>
    </row>
    <row r="134" spans="1:41" ht="99.75">
      <c r="A134" s="559">
        <v>142</v>
      </c>
      <c r="B134" s="560"/>
      <c r="C134" s="496" t="s">
        <v>10404</v>
      </c>
      <c r="D134" s="497" t="s">
        <v>10405</v>
      </c>
      <c r="E134" s="498" t="s">
        <v>3823</v>
      </c>
      <c r="F134" s="12" t="s">
        <v>699</v>
      </c>
      <c r="G134" s="237" t="s">
        <v>2437</v>
      </c>
      <c r="H134" s="238" t="s">
        <v>2438</v>
      </c>
      <c r="I134" s="456" t="s">
        <v>1655</v>
      </c>
      <c r="J134" s="456">
        <v>3</v>
      </c>
      <c r="K134" s="504" t="s">
        <v>10406</v>
      </c>
      <c r="L134" s="500">
        <v>9108144097</v>
      </c>
      <c r="M134" s="453"/>
      <c r="N134" s="453"/>
      <c r="O134" s="501">
        <v>71.33</v>
      </c>
      <c r="P134" s="453"/>
      <c r="Q134" s="502" t="s">
        <v>6180</v>
      </c>
      <c r="R134" s="456" t="s">
        <v>51</v>
      </c>
      <c r="S134" s="456" t="s">
        <v>51</v>
      </c>
      <c r="T134" s="456" t="s">
        <v>51</v>
      </c>
      <c r="U134" s="512">
        <v>54.92</v>
      </c>
      <c r="V134" s="488"/>
      <c r="W134" s="488"/>
      <c r="X134" s="488"/>
      <c r="Y134" s="457"/>
      <c r="Z134" s="457"/>
      <c r="AA134" s="457"/>
      <c r="AB134" s="457"/>
      <c r="AC134" s="453" t="s">
        <v>10133</v>
      </c>
      <c r="AD134" s="450" t="s">
        <v>10134</v>
      </c>
      <c r="AE134" s="453"/>
      <c r="AF134" s="503">
        <v>35540</v>
      </c>
      <c r="AG134" s="502" t="s">
        <v>10407</v>
      </c>
      <c r="AH134" s="502" t="s">
        <v>10408</v>
      </c>
      <c r="AI134" s="502">
        <v>9945160006</v>
      </c>
      <c r="AJ134" s="502" t="s">
        <v>4030</v>
      </c>
      <c r="AK134" s="502" t="s">
        <v>3911</v>
      </c>
      <c r="AL134" s="502" t="s">
        <v>1642</v>
      </c>
      <c r="AM134" s="457"/>
      <c r="AN134" s="457"/>
      <c r="AO134" s="561"/>
    </row>
    <row r="135" spans="1:41" ht="99.75">
      <c r="A135" s="559">
        <v>143</v>
      </c>
      <c r="B135" s="560"/>
      <c r="C135" s="496" t="s">
        <v>10409</v>
      </c>
      <c r="D135" s="497" t="s">
        <v>10410</v>
      </c>
      <c r="E135" s="498" t="s">
        <v>3823</v>
      </c>
      <c r="F135" s="12" t="s">
        <v>699</v>
      </c>
      <c r="G135" s="237" t="s">
        <v>2437</v>
      </c>
      <c r="H135" s="238" t="s">
        <v>2438</v>
      </c>
      <c r="I135" s="456" t="s">
        <v>1655</v>
      </c>
      <c r="J135" s="456">
        <v>3</v>
      </c>
      <c r="K135" s="504" t="s">
        <v>10411</v>
      </c>
      <c r="L135" s="500">
        <v>7795630141</v>
      </c>
      <c r="M135" s="453">
        <v>74.400000000000006</v>
      </c>
      <c r="N135" s="453" t="s">
        <v>10155</v>
      </c>
      <c r="O135" s="501">
        <v>72</v>
      </c>
      <c r="P135" s="453" t="s">
        <v>10212</v>
      </c>
      <c r="Q135" s="502" t="s">
        <v>6180</v>
      </c>
      <c r="R135" s="456" t="s">
        <v>51</v>
      </c>
      <c r="S135" s="456" t="s">
        <v>51</v>
      </c>
      <c r="T135" s="456" t="s">
        <v>51</v>
      </c>
      <c r="U135" s="512">
        <v>52.31</v>
      </c>
      <c r="V135" s="488"/>
      <c r="W135" s="488"/>
      <c r="X135" s="488"/>
      <c r="Y135" s="457"/>
      <c r="Z135" s="457"/>
      <c r="AA135" s="457"/>
      <c r="AB135" s="457"/>
      <c r="AC135" s="453" t="s">
        <v>10133</v>
      </c>
      <c r="AD135" s="450" t="s">
        <v>10134</v>
      </c>
      <c r="AE135" s="453"/>
      <c r="AF135" s="503">
        <v>35747</v>
      </c>
      <c r="AG135" s="502" t="s">
        <v>10412</v>
      </c>
      <c r="AH135" s="502" t="s">
        <v>10413</v>
      </c>
      <c r="AI135" s="502">
        <v>9739587256</v>
      </c>
      <c r="AJ135" s="502" t="s">
        <v>10329</v>
      </c>
      <c r="AK135" s="502" t="s">
        <v>3834</v>
      </c>
      <c r="AL135" s="502" t="s">
        <v>1642</v>
      </c>
      <c r="AM135" s="457"/>
      <c r="AN135" s="457"/>
      <c r="AO135" s="561"/>
    </row>
    <row r="136" spans="1:41" ht="99.75">
      <c r="A136" s="559">
        <v>144</v>
      </c>
      <c r="B136" s="560"/>
      <c r="C136" s="496" t="s">
        <v>10414</v>
      </c>
      <c r="D136" s="497" t="s">
        <v>10415</v>
      </c>
      <c r="E136" s="498" t="s">
        <v>3837</v>
      </c>
      <c r="F136" s="12" t="s">
        <v>699</v>
      </c>
      <c r="G136" s="237" t="s">
        <v>2437</v>
      </c>
      <c r="H136" s="238" t="s">
        <v>2438</v>
      </c>
      <c r="I136" s="456" t="s">
        <v>1655</v>
      </c>
      <c r="J136" s="456">
        <v>3</v>
      </c>
      <c r="K136" s="499" t="s">
        <v>10416</v>
      </c>
      <c r="L136" s="500">
        <v>9066046218</v>
      </c>
      <c r="M136" s="453">
        <v>64.5</v>
      </c>
      <c r="N136" s="453" t="s">
        <v>10155</v>
      </c>
      <c r="O136" s="501">
        <v>50</v>
      </c>
      <c r="P136" s="453" t="s">
        <v>6213</v>
      </c>
      <c r="Q136" s="502" t="s">
        <v>9160</v>
      </c>
      <c r="R136" s="456" t="s">
        <v>51</v>
      </c>
      <c r="S136" s="456" t="s">
        <v>51</v>
      </c>
      <c r="T136" s="456" t="s">
        <v>51</v>
      </c>
      <c r="U136" s="512">
        <v>36.15</v>
      </c>
      <c r="V136" s="488"/>
      <c r="W136" s="488"/>
      <c r="X136" s="488"/>
      <c r="Y136" s="457"/>
      <c r="Z136" s="457"/>
      <c r="AA136" s="457"/>
      <c r="AB136" s="457"/>
      <c r="AC136" s="453" t="s">
        <v>9853</v>
      </c>
      <c r="AD136" s="450" t="s">
        <v>10134</v>
      </c>
      <c r="AE136" s="453"/>
      <c r="AF136" s="503">
        <v>36209</v>
      </c>
      <c r="AG136" s="502" t="s">
        <v>10417</v>
      </c>
      <c r="AH136" s="502" t="s">
        <v>10418</v>
      </c>
      <c r="AI136" s="502">
        <v>9611860105</v>
      </c>
      <c r="AJ136" s="502" t="s">
        <v>10419</v>
      </c>
      <c r="AK136" s="502" t="s">
        <v>3834</v>
      </c>
      <c r="AL136" s="502" t="s">
        <v>1642</v>
      </c>
      <c r="AM136" s="457"/>
      <c r="AN136" s="457"/>
      <c r="AO136" s="561"/>
    </row>
    <row r="137" spans="1:41" ht="99.75">
      <c r="A137" s="559">
        <v>145</v>
      </c>
      <c r="B137" s="560"/>
      <c r="C137" s="496" t="s">
        <v>10420</v>
      </c>
      <c r="D137" s="497" t="s">
        <v>10421</v>
      </c>
      <c r="E137" s="498" t="s">
        <v>3837</v>
      </c>
      <c r="F137" s="12" t="s">
        <v>699</v>
      </c>
      <c r="G137" s="237" t="s">
        <v>2437</v>
      </c>
      <c r="H137" s="238" t="s">
        <v>2438</v>
      </c>
      <c r="I137" s="456" t="s">
        <v>1655</v>
      </c>
      <c r="J137" s="456">
        <v>3</v>
      </c>
      <c r="K137" s="504" t="s">
        <v>10422</v>
      </c>
      <c r="L137" s="500">
        <v>9980458149</v>
      </c>
      <c r="M137" s="453">
        <v>78</v>
      </c>
      <c r="N137" s="453" t="s">
        <v>126</v>
      </c>
      <c r="O137" s="501">
        <v>50</v>
      </c>
      <c r="P137" s="453" t="s">
        <v>6151</v>
      </c>
      <c r="Q137" s="502" t="s">
        <v>6180</v>
      </c>
      <c r="R137" s="456" t="s">
        <v>51</v>
      </c>
      <c r="S137" s="456" t="s">
        <v>51</v>
      </c>
      <c r="T137" s="456" t="s">
        <v>51</v>
      </c>
      <c r="U137" s="512">
        <v>39.380000000000003</v>
      </c>
      <c r="V137" s="488"/>
      <c r="W137" s="488"/>
      <c r="X137" s="488"/>
      <c r="Y137" s="457"/>
      <c r="Z137" s="457"/>
      <c r="AA137" s="457"/>
      <c r="AB137" s="457"/>
      <c r="AC137" s="453" t="s">
        <v>10133</v>
      </c>
      <c r="AD137" s="450" t="s">
        <v>10134</v>
      </c>
      <c r="AE137" s="453"/>
      <c r="AF137" s="503">
        <v>35670</v>
      </c>
      <c r="AG137" s="502" t="s">
        <v>10423</v>
      </c>
      <c r="AH137" s="502" t="s">
        <v>10424</v>
      </c>
      <c r="AI137" s="502">
        <v>9972872727</v>
      </c>
      <c r="AJ137" s="502" t="s">
        <v>10425</v>
      </c>
      <c r="AK137" s="502" t="s">
        <v>3854</v>
      </c>
      <c r="AL137" s="502" t="s">
        <v>1642</v>
      </c>
      <c r="AM137" s="457"/>
      <c r="AN137" s="457"/>
      <c r="AO137" s="561"/>
    </row>
    <row r="138" spans="1:41" ht="99.75">
      <c r="A138" s="559">
        <v>146</v>
      </c>
      <c r="B138" s="560"/>
      <c r="C138" s="496" t="s">
        <v>10426</v>
      </c>
      <c r="D138" s="497" t="s">
        <v>10427</v>
      </c>
      <c r="E138" s="498" t="s">
        <v>3837</v>
      </c>
      <c r="F138" s="12" t="s">
        <v>699</v>
      </c>
      <c r="G138" s="237" t="s">
        <v>2437</v>
      </c>
      <c r="H138" s="238" t="s">
        <v>2438</v>
      </c>
      <c r="I138" s="456" t="s">
        <v>1655</v>
      </c>
      <c r="J138" s="456">
        <v>3</v>
      </c>
      <c r="K138" s="504" t="s">
        <v>10428</v>
      </c>
      <c r="L138" s="500">
        <v>9900233720</v>
      </c>
      <c r="M138" s="453">
        <v>62.5</v>
      </c>
      <c r="N138" s="453" t="s">
        <v>50</v>
      </c>
      <c r="O138" s="501">
        <v>68</v>
      </c>
      <c r="P138" s="453" t="s">
        <v>6213</v>
      </c>
      <c r="Q138" s="502" t="s">
        <v>6180</v>
      </c>
      <c r="R138" s="456" t="s">
        <v>51</v>
      </c>
      <c r="S138" s="456" t="s">
        <v>51</v>
      </c>
      <c r="T138" s="456" t="s">
        <v>51</v>
      </c>
      <c r="U138" s="512">
        <v>43.69</v>
      </c>
      <c r="V138" s="488"/>
      <c r="W138" s="488"/>
      <c r="X138" s="488"/>
      <c r="Y138" s="457"/>
      <c r="Z138" s="457"/>
      <c r="AA138" s="457"/>
      <c r="AB138" s="457"/>
      <c r="AC138" s="453" t="s">
        <v>10133</v>
      </c>
      <c r="AD138" s="450" t="s">
        <v>10134</v>
      </c>
      <c r="AE138" s="453"/>
      <c r="AF138" s="503">
        <v>35783</v>
      </c>
      <c r="AG138" s="502" t="s">
        <v>10429</v>
      </c>
      <c r="AH138" s="502" t="s">
        <v>10430</v>
      </c>
      <c r="AI138" s="502">
        <v>9986033720</v>
      </c>
      <c r="AJ138" s="502" t="s">
        <v>4567</v>
      </c>
      <c r="AK138" s="502" t="s">
        <v>3834</v>
      </c>
      <c r="AL138" s="502" t="s">
        <v>1642</v>
      </c>
      <c r="AM138" s="457"/>
      <c r="AN138" s="457"/>
      <c r="AO138" s="561"/>
    </row>
    <row r="139" spans="1:41" ht="99.75">
      <c r="A139" s="559">
        <v>147</v>
      </c>
      <c r="B139" s="560"/>
      <c r="C139" s="496" t="s">
        <v>10431</v>
      </c>
      <c r="D139" s="497" t="s">
        <v>10432</v>
      </c>
      <c r="E139" s="498" t="s">
        <v>3837</v>
      </c>
      <c r="F139" s="12" t="s">
        <v>699</v>
      </c>
      <c r="G139" s="237" t="s">
        <v>2437</v>
      </c>
      <c r="H139" s="238" t="s">
        <v>2438</v>
      </c>
      <c r="I139" s="456" t="s">
        <v>1655</v>
      </c>
      <c r="J139" s="456">
        <v>3</v>
      </c>
      <c r="K139" s="504" t="s">
        <v>10433</v>
      </c>
      <c r="L139" s="500">
        <v>8123855573</v>
      </c>
      <c r="M139" s="453">
        <v>64</v>
      </c>
      <c r="N139" s="453" t="s">
        <v>126</v>
      </c>
      <c r="O139" s="501">
        <v>64</v>
      </c>
      <c r="P139" s="453" t="s">
        <v>6213</v>
      </c>
      <c r="Q139" s="502" t="s">
        <v>6180</v>
      </c>
      <c r="R139" s="456" t="s">
        <v>51</v>
      </c>
      <c r="S139" s="456" t="s">
        <v>51</v>
      </c>
      <c r="T139" s="456" t="s">
        <v>51</v>
      </c>
      <c r="U139" s="512">
        <v>45.85</v>
      </c>
      <c r="V139" s="488"/>
      <c r="W139" s="488"/>
      <c r="X139" s="488"/>
      <c r="Y139" s="457"/>
      <c r="Z139" s="457"/>
      <c r="AA139" s="457"/>
      <c r="AB139" s="457"/>
      <c r="AC139" s="453" t="s">
        <v>10133</v>
      </c>
      <c r="AD139" s="450" t="s">
        <v>10134</v>
      </c>
      <c r="AE139" s="453"/>
      <c r="AF139" s="503">
        <v>35857</v>
      </c>
      <c r="AG139" s="502" t="s">
        <v>9151</v>
      </c>
      <c r="AH139" s="502" t="s">
        <v>10434</v>
      </c>
      <c r="AI139" s="502">
        <v>9019262575</v>
      </c>
      <c r="AJ139" s="502" t="s">
        <v>4030</v>
      </c>
      <c r="AK139" s="502" t="s">
        <v>3911</v>
      </c>
      <c r="AL139" s="502" t="s">
        <v>1642</v>
      </c>
      <c r="AM139" s="457"/>
      <c r="AN139" s="457"/>
      <c r="AO139" s="561"/>
    </row>
    <row r="140" spans="1:41" ht="99.75">
      <c r="A140" s="559">
        <v>148</v>
      </c>
      <c r="B140" s="560"/>
      <c r="C140" s="496" t="s">
        <v>10435</v>
      </c>
      <c r="D140" s="497" t="s">
        <v>10436</v>
      </c>
      <c r="E140" s="498" t="s">
        <v>3837</v>
      </c>
      <c r="F140" s="12" t="s">
        <v>699</v>
      </c>
      <c r="G140" s="237" t="s">
        <v>2437</v>
      </c>
      <c r="H140" s="238" t="s">
        <v>2438</v>
      </c>
      <c r="I140" s="456" t="s">
        <v>1655</v>
      </c>
      <c r="J140" s="456">
        <v>3</v>
      </c>
      <c r="K140" s="499" t="s">
        <v>10437</v>
      </c>
      <c r="L140" s="500">
        <v>7677267426</v>
      </c>
      <c r="M140" s="453"/>
      <c r="N140" s="453"/>
      <c r="O140" s="501">
        <v>56</v>
      </c>
      <c r="P140" s="453"/>
      <c r="Q140" s="502" t="s">
        <v>50</v>
      </c>
      <c r="R140" s="456" t="s">
        <v>51</v>
      </c>
      <c r="S140" s="456" t="s">
        <v>51</v>
      </c>
      <c r="T140" s="456" t="s">
        <v>51</v>
      </c>
      <c r="U140" s="512">
        <v>42.46</v>
      </c>
      <c r="V140" s="488"/>
      <c r="W140" s="488"/>
      <c r="X140" s="488"/>
      <c r="Y140" s="457"/>
      <c r="Z140" s="457"/>
      <c r="AA140" s="457"/>
      <c r="AB140" s="457"/>
      <c r="AC140" s="453" t="s">
        <v>10133</v>
      </c>
      <c r="AD140" s="450" t="s">
        <v>10134</v>
      </c>
      <c r="AE140" s="453"/>
      <c r="AF140" s="503">
        <v>35452</v>
      </c>
      <c r="AG140" s="502" t="s">
        <v>10438</v>
      </c>
      <c r="AH140" s="502" t="s">
        <v>10439</v>
      </c>
      <c r="AI140" s="502">
        <v>9334438191</v>
      </c>
      <c r="AJ140" s="502" t="s">
        <v>3884</v>
      </c>
      <c r="AK140" s="502" t="s">
        <v>3834</v>
      </c>
      <c r="AL140" s="502" t="s">
        <v>1642</v>
      </c>
      <c r="AM140" s="457"/>
      <c r="AN140" s="457"/>
      <c r="AO140" s="561"/>
    </row>
    <row r="141" spans="1:41" ht="99.75">
      <c r="A141" s="559">
        <v>149</v>
      </c>
      <c r="B141" s="560"/>
      <c r="C141" s="496" t="s">
        <v>10440</v>
      </c>
      <c r="D141" s="497" t="s">
        <v>10441</v>
      </c>
      <c r="E141" s="498" t="s">
        <v>3837</v>
      </c>
      <c r="F141" s="12" t="s">
        <v>699</v>
      </c>
      <c r="G141" s="237" t="s">
        <v>2437</v>
      </c>
      <c r="H141" s="238" t="s">
        <v>2438</v>
      </c>
      <c r="I141" s="456" t="s">
        <v>1655</v>
      </c>
      <c r="J141" s="456">
        <v>3</v>
      </c>
      <c r="K141" s="504" t="s">
        <v>10442</v>
      </c>
      <c r="L141" s="500">
        <v>9986649827</v>
      </c>
      <c r="M141" s="453">
        <v>68</v>
      </c>
      <c r="N141" s="453" t="s">
        <v>126</v>
      </c>
      <c r="O141" s="501">
        <v>70</v>
      </c>
      <c r="P141" s="453" t="s">
        <v>6213</v>
      </c>
      <c r="Q141" s="502" t="s">
        <v>6180</v>
      </c>
      <c r="R141" s="456" t="s">
        <v>51</v>
      </c>
      <c r="S141" s="456" t="s">
        <v>51</v>
      </c>
      <c r="T141" s="456" t="s">
        <v>51</v>
      </c>
      <c r="U141" s="453">
        <v>62.15</v>
      </c>
      <c r="V141" s="488"/>
      <c r="W141" s="488"/>
      <c r="X141" s="488"/>
      <c r="Y141" s="457"/>
      <c r="Z141" s="457"/>
      <c r="AA141" s="457"/>
      <c r="AB141" s="457"/>
      <c r="AC141" s="453" t="s">
        <v>9853</v>
      </c>
      <c r="AD141" s="450" t="s">
        <v>10134</v>
      </c>
      <c r="AE141" s="453"/>
      <c r="AF141" s="503">
        <v>35681</v>
      </c>
      <c r="AG141" s="502" t="s">
        <v>10443</v>
      </c>
      <c r="AH141" s="502" t="s">
        <v>10444</v>
      </c>
      <c r="AI141" s="502">
        <v>9243441777</v>
      </c>
      <c r="AJ141" s="502" t="s">
        <v>5578</v>
      </c>
      <c r="AK141" s="502" t="s">
        <v>3834</v>
      </c>
      <c r="AL141" s="502" t="s">
        <v>1642</v>
      </c>
      <c r="AM141" s="457"/>
      <c r="AN141" s="457"/>
      <c r="AO141" s="561"/>
    </row>
    <row r="142" spans="1:41" ht="99.75">
      <c r="A142" s="559">
        <v>150</v>
      </c>
      <c r="B142" s="560"/>
      <c r="C142" s="496" t="s">
        <v>10445</v>
      </c>
      <c r="D142" s="497" t="s">
        <v>10446</v>
      </c>
      <c r="E142" s="498" t="s">
        <v>3823</v>
      </c>
      <c r="F142" s="12" t="s">
        <v>699</v>
      </c>
      <c r="G142" s="237" t="s">
        <v>2437</v>
      </c>
      <c r="H142" s="238" t="s">
        <v>2438</v>
      </c>
      <c r="I142" s="456" t="s">
        <v>1655</v>
      </c>
      <c r="J142" s="456">
        <v>3</v>
      </c>
      <c r="K142" s="504" t="s">
        <v>10447</v>
      </c>
      <c r="L142" s="500">
        <v>8971570651</v>
      </c>
      <c r="M142" s="453">
        <v>63</v>
      </c>
      <c r="N142" s="450" t="s">
        <v>10448</v>
      </c>
      <c r="O142" s="501">
        <v>57</v>
      </c>
      <c r="P142" s="453" t="s">
        <v>10449</v>
      </c>
      <c r="Q142" s="502" t="s">
        <v>8643</v>
      </c>
      <c r="R142" s="456" t="s">
        <v>51</v>
      </c>
      <c r="S142" s="456" t="s">
        <v>51</v>
      </c>
      <c r="T142" s="456" t="s">
        <v>51</v>
      </c>
      <c r="U142" s="453"/>
      <c r="V142" s="488"/>
      <c r="W142" s="488"/>
      <c r="X142" s="488"/>
      <c r="Y142" s="457"/>
      <c r="Z142" s="457"/>
      <c r="AA142" s="457"/>
      <c r="AB142" s="457"/>
      <c r="AC142" s="453" t="s">
        <v>10133</v>
      </c>
      <c r="AD142" s="450" t="s">
        <v>10134</v>
      </c>
      <c r="AE142" s="453"/>
      <c r="AF142" s="503">
        <v>35731</v>
      </c>
      <c r="AG142" s="502" t="s">
        <v>10450</v>
      </c>
      <c r="AH142" s="502" t="s">
        <v>10451</v>
      </c>
      <c r="AI142" s="502">
        <v>9779851049695</v>
      </c>
      <c r="AJ142" s="502" t="s">
        <v>6900</v>
      </c>
      <c r="AK142" s="502" t="s">
        <v>3834</v>
      </c>
      <c r="AL142" s="502" t="s">
        <v>5475</v>
      </c>
      <c r="AM142" s="457"/>
      <c r="AN142" s="457"/>
      <c r="AO142" s="561"/>
    </row>
    <row r="143" spans="1:41" ht="99.75">
      <c r="A143" s="559">
        <v>151</v>
      </c>
      <c r="B143" s="560"/>
      <c r="C143" s="496" t="s">
        <v>10452</v>
      </c>
      <c r="D143" s="497" t="s">
        <v>10453</v>
      </c>
      <c r="E143" s="498" t="s">
        <v>3837</v>
      </c>
      <c r="F143" s="12" t="s">
        <v>699</v>
      </c>
      <c r="G143" s="237" t="s">
        <v>2437</v>
      </c>
      <c r="H143" s="238" t="s">
        <v>2438</v>
      </c>
      <c r="I143" s="456" t="s">
        <v>1655</v>
      </c>
      <c r="J143" s="456">
        <v>3</v>
      </c>
      <c r="K143" s="504" t="s">
        <v>10454</v>
      </c>
      <c r="L143" s="500">
        <v>9845088062</v>
      </c>
      <c r="M143" s="453">
        <v>72.3</v>
      </c>
      <c r="N143" s="453" t="s">
        <v>10155</v>
      </c>
      <c r="O143" s="501">
        <v>56</v>
      </c>
      <c r="P143" s="453" t="s">
        <v>6213</v>
      </c>
      <c r="Q143" s="502" t="s">
        <v>9160</v>
      </c>
      <c r="R143" s="456" t="s">
        <v>51</v>
      </c>
      <c r="S143" s="456" t="s">
        <v>51</v>
      </c>
      <c r="T143" s="456" t="s">
        <v>51</v>
      </c>
      <c r="U143" s="512">
        <v>52.15</v>
      </c>
      <c r="V143" s="488"/>
      <c r="W143" s="488"/>
      <c r="X143" s="488"/>
      <c r="Y143" s="457"/>
      <c r="Z143" s="457"/>
      <c r="AA143" s="457"/>
      <c r="AB143" s="457"/>
      <c r="AC143" s="453" t="s">
        <v>10133</v>
      </c>
      <c r="AD143" s="450" t="s">
        <v>10134</v>
      </c>
      <c r="AE143" s="453"/>
      <c r="AF143" s="503">
        <v>35683</v>
      </c>
      <c r="AG143" s="502" t="s">
        <v>10455</v>
      </c>
      <c r="AH143" s="502" t="s">
        <v>10456</v>
      </c>
      <c r="AI143" s="502">
        <v>9902888765</v>
      </c>
      <c r="AJ143" s="502" t="s">
        <v>10457</v>
      </c>
      <c r="AK143" s="502" t="s">
        <v>3834</v>
      </c>
      <c r="AL143" s="502" t="s">
        <v>1642</v>
      </c>
      <c r="AM143" s="457"/>
      <c r="AN143" s="457"/>
      <c r="AO143" s="561"/>
    </row>
    <row r="144" spans="1:41" ht="99.75">
      <c r="A144" s="559">
        <v>152</v>
      </c>
      <c r="B144" s="560"/>
      <c r="C144" s="496" t="s">
        <v>10458</v>
      </c>
      <c r="D144" s="497" t="s">
        <v>10459</v>
      </c>
      <c r="E144" s="498" t="s">
        <v>3823</v>
      </c>
      <c r="F144" s="12" t="s">
        <v>699</v>
      </c>
      <c r="G144" s="237" t="s">
        <v>2437</v>
      </c>
      <c r="H144" s="238" t="s">
        <v>2438</v>
      </c>
      <c r="I144" s="456" t="s">
        <v>1655</v>
      </c>
      <c r="J144" s="456">
        <v>3</v>
      </c>
      <c r="K144" s="504" t="s">
        <v>10460</v>
      </c>
      <c r="L144" s="500">
        <v>8749056390</v>
      </c>
      <c r="M144" s="453">
        <v>66.53</v>
      </c>
      <c r="N144" s="453" t="s">
        <v>126</v>
      </c>
      <c r="O144" s="501">
        <v>60</v>
      </c>
      <c r="P144" s="453" t="s">
        <v>10212</v>
      </c>
      <c r="Q144" s="502" t="s">
        <v>9160</v>
      </c>
      <c r="R144" s="456" t="s">
        <v>51</v>
      </c>
      <c r="S144" s="456" t="s">
        <v>51</v>
      </c>
      <c r="T144" s="456" t="s">
        <v>51</v>
      </c>
      <c r="U144" s="453">
        <v>68.150000000000006</v>
      </c>
      <c r="V144" s="488"/>
      <c r="W144" s="488"/>
      <c r="X144" s="488"/>
      <c r="Y144" s="457"/>
      <c r="Z144" s="457"/>
      <c r="AA144" s="457"/>
      <c r="AB144" s="457"/>
      <c r="AC144" s="453" t="s">
        <v>9853</v>
      </c>
      <c r="AD144" s="450" t="s">
        <v>10134</v>
      </c>
      <c r="AE144" s="453"/>
      <c r="AF144" s="503">
        <v>35740</v>
      </c>
      <c r="AG144" s="502" t="s">
        <v>10461</v>
      </c>
      <c r="AH144" s="502" t="s">
        <v>10462</v>
      </c>
      <c r="AI144" s="502">
        <v>8749056390</v>
      </c>
      <c r="AJ144" s="502" t="s">
        <v>10463</v>
      </c>
      <c r="AK144" s="502" t="s">
        <v>3834</v>
      </c>
      <c r="AL144" s="502" t="s">
        <v>1642</v>
      </c>
      <c r="AM144" s="457"/>
      <c r="AN144" s="457"/>
      <c r="AO144" s="561"/>
    </row>
    <row r="145" spans="1:41" ht="99.75">
      <c r="A145" s="559">
        <v>153</v>
      </c>
      <c r="B145" s="560"/>
      <c r="C145" s="496" t="s">
        <v>10464</v>
      </c>
      <c r="D145" s="497" t="s">
        <v>10465</v>
      </c>
      <c r="E145" s="498" t="s">
        <v>3823</v>
      </c>
      <c r="F145" s="12" t="s">
        <v>699</v>
      </c>
      <c r="G145" s="237" t="s">
        <v>2437</v>
      </c>
      <c r="H145" s="238" t="s">
        <v>2438</v>
      </c>
      <c r="I145" s="456" t="s">
        <v>1655</v>
      </c>
      <c r="J145" s="456">
        <v>3</v>
      </c>
      <c r="K145" s="504" t="s">
        <v>10466</v>
      </c>
      <c r="L145" s="500">
        <v>9845793664</v>
      </c>
      <c r="M145" s="453"/>
      <c r="N145" s="453"/>
      <c r="O145" s="501">
        <v>61.5</v>
      </c>
      <c r="P145" s="453"/>
      <c r="Q145" s="502" t="s">
        <v>6180</v>
      </c>
      <c r="R145" s="456" t="s">
        <v>51</v>
      </c>
      <c r="S145" s="456" t="s">
        <v>51</v>
      </c>
      <c r="T145" s="456" t="s">
        <v>51</v>
      </c>
      <c r="U145" s="512">
        <v>33.85</v>
      </c>
      <c r="V145" s="488"/>
      <c r="W145" s="488"/>
      <c r="X145" s="488"/>
      <c r="Y145" s="457"/>
      <c r="Z145" s="457"/>
      <c r="AA145" s="457"/>
      <c r="AB145" s="457"/>
      <c r="AC145" s="453" t="s">
        <v>10133</v>
      </c>
      <c r="AD145" s="450" t="s">
        <v>10134</v>
      </c>
      <c r="AE145" s="453"/>
      <c r="AF145" s="503">
        <v>35821</v>
      </c>
      <c r="AG145" s="502" t="s">
        <v>10467</v>
      </c>
      <c r="AH145" s="502" t="s">
        <v>10468</v>
      </c>
      <c r="AI145" s="502" t="s">
        <v>10469</v>
      </c>
      <c r="AJ145" s="502" t="s">
        <v>3912</v>
      </c>
      <c r="AK145" s="502" t="s">
        <v>3911</v>
      </c>
      <c r="AL145" s="502" t="s">
        <v>1642</v>
      </c>
      <c r="AM145" s="457"/>
      <c r="AN145" s="457"/>
      <c r="AO145" s="561"/>
    </row>
    <row r="146" spans="1:41" ht="99.75">
      <c r="A146" s="559">
        <v>154</v>
      </c>
      <c r="B146" s="560"/>
      <c r="C146" s="496" t="s">
        <v>10470</v>
      </c>
      <c r="D146" s="497" t="s">
        <v>10471</v>
      </c>
      <c r="E146" s="498" t="s">
        <v>3837</v>
      </c>
      <c r="F146" s="12" t="s">
        <v>699</v>
      </c>
      <c r="G146" s="237" t="s">
        <v>2437</v>
      </c>
      <c r="H146" s="238" t="s">
        <v>2438</v>
      </c>
      <c r="I146" s="456" t="s">
        <v>1655</v>
      </c>
      <c r="J146" s="456">
        <v>3</v>
      </c>
      <c r="K146" s="504" t="s">
        <v>10472</v>
      </c>
      <c r="L146" s="500">
        <v>9620253264</v>
      </c>
      <c r="M146" s="453">
        <v>55</v>
      </c>
      <c r="N146" s="453" t="s">
        <v>10155</v>
      </c>
      <c r="O146" s="501">
        <v>50</v>
      </c>
      <c r="P146" s="453" t="s">
        <v>6151</v>
      </c>
      <c r="Q146" s="502" t="s">
        <v>6180</v>
      </c>
      <c r="R146" s="456" t="s">
        <v>51</v>
      </c>
      <c r="S146" s="456" t="s">
        <v>51</v>
      </c>
      <c r="T146" s="456" t="s">
        <v>51</v>
      </c>
      <c r="U146" s="512">
        <v>39.85</v>
      </c>
      <c r="V146" s="488"/>
      <c r="W146" s="488"/>
      <c r="X146" s="488"/>
      <c r="Y146" s="457"/>
      <c r="Z146" s="457"/>
      <c r="AA146" s="457"/>
      <c r="AB146" s="457"/>
      <c r="AC146" s="453" t="s">
        <v>9853</v>
      </c>
      <c r="AD146" s="450" t="s">
        <v>10134</v>
      </c>
      <c r="AE146" s="453"/>
      <c r="AF146" s="503">
        <v>35444</v>
      </c>
      <c r="AG146" s="502" t="s">
        <v>10473</v>
      </c>
      <c r="AH146" s="502" t="s">
        <v>10474</v>
      </c>
      <c r="AI146" s="502">
        <v>9880187207</v>
      </c>
      <c r="AJ146" s="502" t="s">
        <v>3939</v>
      </c>
      <c r="AK146" s="502" t="s">
        <v>3834</v>
      </c>
      <c r="AL146" s="502" t="s">
        <v>1642</v>
      </c>
      <c r="AM146" s="457"/>
      <c r="AN146" s="457"/>
      <c r="AO146" s="561"/>
    </row>
    <row r="147" spans="1:41" ht="99.75">
      <c r="A147" s="559">
        <v>155</v>
      </c>
      <c r="B147" s="560"/>
      <c r="C147" s="496" t="s">
        <v>10475</v>
      </c>
      <c r="D147" s="497" t="s">
        <v>10476</v>
      </c>
      <c r="E147" s="498" t="s">
        <v>3823</v>
      </c>
      <c r="F147" s="12" t="s">
        <v>699</v>
      </c>
      <c r="G147" s="237" t="s">
        <v>2437</v>
      </c>
      <c r="H147" s="238" t="s">
        <v>2438</v>
      </c>
      <c r="I147" s="456" t="s">
        <v>1655</v>
      </c>
      <c r="J147" s="456">
        <v>3</v>
      </c>
      <c r="K147" s="504" t="s">
        <v>10477</v>
      </c>
      <c r="L147" s="500">
        <v>8762329261</v>
      </c>
      <c r="M147" s="453">
        <v>85.12</v>
      </c>
      <c r="N147" s="453" t="s">
        <v>10155</v>
      </c>
      <c r="O147" s="501">
        <v>76.599999999999994</v>
      </c>
      <c r="P147" s="453" t="s">
        <v>6213</v>
      </c>
      <c r="Q147" s="502" t="s">
        <v>9160</v>
      </c>
      <c r="R147" s="456" t="s">
        <v>51</v>
      </c>
      <c r="S147" s="456" t="s">
        <v>51</v>
      </c>
      <c r="T147" s="456" t="s">
        <v>51</v>
      </c>
      <c r="U147" s="453">
        <v>70.150000000000006</v>
      </c>
      <c r="V147" s="488"/>
      <c r="W147" s="488"/>
      <c r="X147" s="488"/>
      <c r="Y147" s="457"/>
      <c r="Z147" s="457"/>
      <c r="AA147" s="457"/>
      <c r="AB147" s="457"/>
      <c r="AC147" s="453" t="s">
        <v>10133</v>
      </c>
      <c r="AD147" s="450" t="s">
        <v>10134</v>
      </c>
      <c r="AE147" s="453"/>
      <c r="AF147" s="503">
        <v>35822</v>
      </c>
      <c r="AG147" s="502" t="s">
        <v>10478</v>
      </c>
      <c r="AH147" s="502" t="s">
        <v>10479</v>
      </c>
      <c r="AI147" s="502">
        <v>9948778408</v>
      </c>
      <c r="AJ147" s="502" t="s">
        <v>10256</v>
      </c>
      <c r="AK147" s="502" t="s">
        <v>3834</v>
      </c>
      <c r="AL147" s="502" t="s">
        <v>1642</v>
      </c>
      <c r="AM147" s="457"/>
      <c r="AN147" s="457"/>
      <c r="AO147" s="561"/>
    </row>
    <row r="148" spans="1:41" ht="99.75">
      <c r="A148" s="559">
        <v>157</v>
      </c>
      <c r="B148" s="560"/>
      <c r="C148" s="496" t="s">
        <v>10480</v>
      </c>
      <c r="D148" s="497" t="s">
        <v>10481</v>
      </c>
      <c r="E148" s="498" t="s">
        <v>3837</v>
      </c>
      <c r="F148" s="12" t="s">
        <v>699</v>
      </c>
      <c r="G148" s="237" t="s">
        <v>2437</v>
      </c>
      <c r="H148" s="238" t="s">
        <v>2438</v>
      </c>
      <c r="I148" s="456" t="s">
        <v>1655</v>
      </c>
      <c r="J148" s="456">
        <v>3</v>
      </c>
      <c r="K148" s="504" t="s">
        <v>10482</v>
      </c>
      <c r="L148" s="500">
        <v>8884737721</v>
      </c>
      <c r="M148" s="453"/>
      <c r="N148" s="453"/>
      <c r="O148" s="501">
        <v>60</v>
      </c>
      <c r="P148" s="453"/>
      <c r="Q148" s="502" t="s">
        <v>6180</v>
      </c>
      <c r="R148" s="456" t="s">
        <v>51</v>
      </c>
      <c r="S148" s="456" t="s">
        <v>51</v>
      </c>
      <c r="T148" s="456" t="s">
        <v>51</v>
      </c>
      <c r="U148" s="512">
        <v>56.62</v>
      </c>
      <c r="V148" s="488"/>
      <c r="W148" s="488"/>
      <c r="X148" s="488"/>
      <c r="Y148" s="457"/>
      <c r="Z148" s="457"/>
      <c r="AA148" s="457"/>
      <c r="AB148" s="457"/>
      <c r="AC148" s="453" t="s">
        <v>10133</v>
      </c>
      <c r="AD148" s="450" t="s">
        <v>10134</v>
      </c>
      <c r="AE148" s="453"/>
      <c r="AF148" s="503">
        <v>35654</v>
      </c>
      <c r="AG148" s="502" t="s">
        <v>10483</v>
      </c>
      <c r="AH148" s="502" t="s">
        <v>10484</v>
      </c>
      <c r="AI148" s="502">
        <v>8123974117</v>
      </c>
      <c r="AJ148" s="502" t="s">
        <v>150</v>
      </c>
      <c r="AK148" s="502" t="s">
        <v>3834</v>
      </c>
      <c r="AL148" s="502" t="s">
        <v>1642</v>
      </c>
      <c r="AM148" s="457"/>
      <c r="AN148" s="457"/>
      <c r="AO148" s="561"/>
    </row>
    <row r="149" spans="1:41" ht="99.75">
      <c r="A149" s="559">
        <v>158</v>
      </c>
      <c r="B149" s="560"/>
      <c r="C149" s="219" t="s">
        <v>10485</v>
      </c>
      <c r="D149" s="562" t="s">
        <v>10486</v>
      </c>
      <c r="E149" s="498" t="s">
        <v>3837</v>
      </c>
      <c r="F149" s="12" t="s">
        <v>699</v>
      </c>
      <c r="G149" s="237" t="s">
        <v>2437</v>
      </c>
      <c r="H149" s="238" t="s">
        <v>2438</v>
      </c>
      <c r="I149" s="456" t="s">
        <v>1655</v>
      </c>
      <c r="J149" s="456">
        <v>3</v>
      </c>
      <c r="K149" s="504" t="s">
        <v>10487</v>
      </c>
      <c r="L149" s="456">
        <v>7795075550</v>
      </c>
      <c r="M149" s="453"/>
      <c r="N149" s="453"/>
      <c r="O149" s="459">
        <v>70</v>
      </c>
      <c r="P149" s="453"/>
      <c r="Q149" s="258" t="s">
        <v>10488</v>
      </c>
      <c r="R149" s="456" t="s">
        <v>51</v>
      </c>
      <c r="S149" s="456" t="s">
        <v>51</v>
      </c>
      <c r="T149" s="456" t="s">
        <v>51</v>
      </c>
      <c r="U149" s="512">
        <v>28.15</v>
      </c>
      <c r="V149" s="488"/>
      <c r="W149" s="488"/>
      <c r="X149" s="488"/>
      <c r="Y149" s="457"/>
      <c r="Z149" s="457"/>
      <c r="AA149" s="457"/>
      <c r="AB149" s="457"/>
      <c r="AC149" s="453" t="s">
        <v>10133</v>
      </c>
      <c r="AD149" s="450" t="s">
        <v>10134</v>
      </c>
      <c r="AE149" s="453"/>
      <c r="AF149" s="563">
        <v>35877</v>
      </c>
      <c r="AG149" s="460" t="s">
        <v>10489</v>
      </c>
      <c r="AH149" s="460" t="s">
        <v>10490</v>
      </c>
      <c r="AI149" s="487">
        <v>9886909077</v>
      </c>
      <c r="AJ149" s="460" t="s">
        <v>3902</v>
      </c>
      <c r="AK149" s="460" t="s">
        <v>3834</v>
      </c>
      <c r="AL149" s="564" t="s">
        <v>1642</v>
      </c>
      <c r="AM149" s="457"/>
      <c r="AN149" s="457"/>
      <c r="AO149" s="561"/>
    </row>
    <row r="150" spans="1:41" ht="99.75">
      <c r="A150" s="559">
        <v>159</v>
      </c>
      <c r="B150" s="560"/>
      <c r="C150" s="496" t="s">
        <v>10491</v>
      </c>
      <c r="D150" s="497" t="s">
        <v>10492</v>
      </c>
      <c r="E150" s="498" t="s">
        <v>3837</v>
      </c>
      <c r="F150" s="12" t="s">
        <v>699</v>
      </c>
      <c r="G150" s="237" t="s">
        <v>2437</v>
      </c>
      <c r="H150" s="238" t="s">
        <v>2438</v>
      </c>
      <c r="I150" s="456" t="s">
        <v>1655</v>
      </c>
      <c r="J150" s="456">
        <v>3</v>
      </c>
      <c r="K150" s="504" t="s">
        <v>10493</v>
      </c>
      <c r="L150" s="500">
        <v>9008435677</v>
      </c>
      <c r="M150" s="453">
        <v>75</v>
      </c>
      <c r="N150" s="453" t="s">
        <v>126</v>
      </c>
      <c r="O150" s="501">
        <v>74</v>
      </c>
      <c r="P150" s="453" t="s">
        <v>6213</v>
      </c>
      <c r="Q150" s="502" t="s">
        <v>127</v>
      </c>
      <c r="R150" s="456" t="s">
        <v>51</v>
      </c>
      <c r="S150" s="456" t="s">
        <v>51</v>
      </c>
      <c r="T150" s="456" t="s">
        <v>51</v>
      </c>
      <c r="U150" s="453"/>
      <c r="V150" s="488"/>
      <c r="W150" s="488"/>
      <c r="X150" s="488"/>
      <c r="Y150" s="457"/>
      <c r="Z150" s="457"/>
      <c r="AA150" s="457"/>
      <c r="AB150" s="457"/>
      <c r="AC150" s="453" t="s">
        <v>10133</v>
      </c>
      <c r="AD150" s="450" t="s">
        <v>10134</v>
      </c>
      <c r="AE150" s="453"/>
      <c r="AF150" s="503">
        <v>36042</v>
      </c>
      <c r="AG150" s="502" t="s">
        <v>10494</v>
      </c>
      <c r="AH150" s="502" t="s">
        <v>10495</v>
      </c>
      <c r="AI150" s="502">
        <v>9945211429</v>
      </c>
      <c r="AJ150" s="502" t="s">
        <v>6900</v>
      </c>
      <c r="AK150" s="502" t="s">
        <v>4009</v>
      </c>
      <c r="AL150" s="502" t="s">
        <v>1642</v>
      </c>
      <c r="AM150" s="457"/>
      <c r="AN150" s="457"/>
      <c r="AO150" s="561"/>
    </row>
    <row r="151" spans="1:41" ht="99.75">
      <c r="A151" s="565"/>
      <c r="B151" s="566"/>
      <c r="C151" s="505" t="s">
        <v>10496</v>
      </c>
      <c r="D151" s="506" t="s">
        <v>10497</v>
      </c>
      <c r="E151" s="507" t="s">
        <v>3837</v>
      </c>
      <c r="F151" s="12" t="s">
        <v>699</v>
      </c>
      <c r="G151" s="237" t="s">
        <v>2437</v>
      </c>
      <c r="H151" s="238" t="s">
        <v>2438</v>
      </c>
      <c r="I151" s="480" t="s">
        <v>1655</v>
      </c>
      <c r="J151" s="480">
        <v>3</v>
      </c>
      <c r="K151" s="484" t="s">
        <v>10498</v>
      </c>
      <c r="L151" s="509">
        <v>9916995107</v>
      </c>
      <c r="M151" s="480"/>
      <c r="N151" s="480"/>
      <c r="O151" s="507">
        <v>72</v>
      </c>
      <c r="P151" s="480"/>
      <c r="Q151" s="505" t="s">
        <v>10499</v>
      </c>
      <c r="R151" s="480" t="s">
        <v>51</v>
      </c>
      <c r="S151" s="480" t="s">
        <v>51</v>
      </c>
      <c r="T151" s="480" t="s">
        <v>51</v>
      </c>
      <c r="U151" s="480">
        <v>29.69</v>
      </c>
      <c r="V151" s="510"/>
      <c r="W151" s="510"/>
      <c r="X151" s="510"/>
      <c r="Y151" s="483"/>
      <c r="Z151" s="483"/>
      <c r="AA151" s="483"/>
      <c r="AB151" s="483"/>
      <c r="AC151" s="480" t="s">
        <v>10133</v>
      </c>
      <c r="AD151" s="477" t="s">
        <v>10134</v>
      </c>
      <c r="AE151" s="480"/>
      <c r="AF151" s="511">
        <v>35294</v>
      </c>
      <c r="AG151" s="505" t="s">
        <v>10500</v>
      </c>
      <c r="AH151" s="505" t="s">
        <v>10501</v>
      </c>
      <c r="AI151" s="505">
        <v>9945648381</v>
      </c>
      <c r="AJ151" s="505" t="s">
        <v>10502</v>
      </c>
      <c r="AK151" s="505" t="s">
        <v>3834</v>
      </c>
      <c r="AL151" s="505" t="s">
        <v>1642</v>
      </c>
      <c r="AM151" s="483"/>
      <c r="AN151" s="483"/>
      <c r="AO151" s="567"/>
    </row>
    <row r="152" spans="1:41" ht="99.75">
      <c r="A152" s="559">
        <v>160</v>
      </c>
      <c r="B152" s="560"/>
      <c r="C152" s="496" t="s">
        <v>10503</v>
      </c>
      <c r="D152" s="497" t="s">
        <v>10504</v>
      </c>
      <c r="E152" s="498" t="s">
        <v>3837</v>
      </c>
      <c r="F152" s="12" t="s">
        <v>699</v>
      </c>
      <c r="G152" s="237" t="s">
        <v>2437</v>
      </c>
      <c r="H152" s="238" t="s">
        <v>2438</v>
      </c>
      <c r="I152" s="456" t="s">
        <v>1655</v>
      </c>
      <c r="J152" s="456">
        <v>3</v>
      </c>
      <c r="K152" s="504" t="s">
        <v>10505</v>
      </c>
      <c r="L152" s="500">
        <v>9480107855</v>
      </c>
      <c r="M152" s="453">
        <v>59.52</v>
      </c>
      <c r="N152" s="453" t="s">
        <v>10155</v>
      </c>
      <c r="O152" s="501">
        <v>87</v>
      </c>
      <c r="P152" s="453" t="s">
        <v>6151</v>
      </c>
      <c r="Q152" s="502" t="s">
        <v>9160</v>
      </c>
      <c r="R152" s="456" t="s">
        <v>51</v>
      </c>
      <c r="S152" s="456" t="s">
        <v>51</v>
      </c>
      <c r="T152" s="456" t="s">
        <v>51</v>
      </c>
      <c r="U152" s="453"/>
      <c r="V152" s="488"/>
      <c r="W152" s="488"/>
      <c r="X152" s="488"/>
      <c r="Y152" s="457"/>
      <c r="Z152" s="457"/>
      <c r="AA152" s="457"/>
      <c r="AB152" s="457"/>
      <c r="AC152" s="453" t="s">
        <v>9853</v>
      </c>
      <c r="AD152" s="450" t="s">
        <v>9853</v>
      </c>
      <c r="AE152" s="453"/>
      <c r="AF152" s="503">
        <v>35900</v>
      </c>
      <c r="AG152" s="502" t="s">
        <v>10506</v>
      </c>
      <c r="AH152" s="502" t="s">
        <v>10507</v>
      </c>
      <c r="AI152" s="502">
        <v>9482395924</v>
      </c>
      <c r="AJ152" s="502" t="s">
        <v>3902</v>
      </c>
      <c r="AK152" s="502" t="s">
        <v>3834</v>
      </c>
      <c r="AL152" s="502" t="s">
        <v>1642</v>
      </c>
      <c r="AM152" s="457"/>
      <c r="AN152" s="457"/>
      <c r="AO152" s="561"/>
    </row>
    <row r="153" spans="1:41" ht="99.75">
      <c r="A153" s="559">
        <v>161</v>
      </c>
      <c r="B153" s="560"/>
      <c r="C153" s="496" t="s">
        <v>10508</v>
      </c>
      <c r="D153" s="497" t="s">
        <v>10509</v>
      </c>
      <c r="E153" s="498" t="s">
        <v>3837</v>
      </c>
      <c r="F153" s="12" t="s">
        <v>699</v>
      </c>
      <c r="G153" s="237" t="s">
        <v>2437</v>
      </c>
      <c r="H153" s="238" t="s">
        <v>2438</v>
      </c>
      <c r="I153" s="456" t="s">
        <v>1655</v>
      </c>
      <c r="J153" s="456">
        <v>3</v>
      </c>
      <c r="K153" s="504" t="s">
        <v>10510</v>
      </c>
      <c r="L153" s="500">
        <v>9745128666</v>
      </c>
      <c r="M153" s="453">
        <v>68.400000000000006</v>
      </c>
      <c r="N153" s="453" t="s">
        <v>50</v>
      </c>
      <c r="O153" s="501">
        <v>70</v>
      </c>
      <c r="P153" s="453" t="s">
        <v>6151</v>
      </c>
      <c r="Q153" s="502" t="s">
        <v>6180</v>
      </c>
      <c r="R153" s="456" t="s">
        <v>51</v>
      </c>
      <c r="S153" s="456" t="s">
        <v>51</v>
      </c>
      <c r="T153" s="456" t="s">
        <v>51</v>
      </c>
      <c r="U153" s="453">
        <v>46.31</v>
      </c>
      <c r="V153" s="488"/>
      <c r="W153" s="488"/>
      <c r="X153" s="488"/>
      <c r="Y153" s="457"/>
      <c r="Z153" s="457"/>
      <c r="AA153" s="457"/>
      <c r="AB153" s="457"/>
      <c r="AC153" s="453" t="s">
        <v>10133</v>
      </c>
      <c r="AD153" s="450" t="s">
        <v>10134</v>
      </c>
      <c r="AE153" s="453"/>
      <c r="AF153" s="503">
        <v>35838</v>
      </c>
      <c r="AG153" s="502" t="s">
        <v>10511</v>
      </c>
      <c r="AH153" s="502" t="s">
        <v>10512</v>
      </c>
      <c r="AI153" s="502">
        <v>8089632834</v>
      </c>
      <c r="AJ153" s="502" t="s">
        <v>3911</v>
      </c>
      <c r="AK153" s="502" t="s">
        <v>3834</v>
      </c>
      <c r="AL153" s="502" t="s">
        <v>1642</v>
      </c>
      <c r="AM153" s="457"/>
      <c r="AN153" s="457"/>
      <c r="AO153" s="561"/>
    </row>
    <row r="154" spans="1:41" ht="99.75">
      <c r="A154" s="559">
        <v>162</v>
      </c>
      <c r="B154" s="560"/>
      <c r="C154" s="496" t="s">
        <v>10513</v>
      </c>
      <c r="D154" s="497" t="s">
        <v>10514</v>
      </c>
      <c r="E154" s="498" t="s">
        <v>3837</v>
      </c>
      <c r="F154" s="12" t="s">
        <v>699</v>
      </c>
      <c r="G154" s="237" t="s">
        <v>2437</v>
      </c>
      <c r="H154" s="238" t="s">
        <v>2438</v>
      </c>
      <c r="I154" s="456" t="s">
        <v>1655</v>
      </c>
      <c r="J154" s="456">
        <v>3</v>
      </c>
      <c r="K154" s="504" t="s">
        <v>10515</v>
      </c>
      <c r="L154" s="500">
        <v>8792681223</v>
      </c>
      <c r="M154" s="453"/>
      <c r="N154" s="453"/>
      <c r="O154" s="501">
        <v>59.16</v>
      </c>
      <c r="P154" s="453"/>
      <c r="Q154" s="502" t="s">
        <v>6180</v>
      </c>
      <c r="R154" s="456" t="s">
        <v>51</v>
      </c>
      <c r="S154" s="456" t="s">
        <v>51</v>
      </c>
      <c r="T154" s="456" t="s">
        <v>51</v>
      </c>
      <c r="U154" s="453">
        <v>50.55</v>
      </c>
      <c r="V154" s="488"/>
      <c r="W154" s="488"/>
      <c r="X154" s="488"/>
      <c r="Y154" s="457"/>
      <c r="Z154" s="457"/>
      <c r="AA154" s="457"/>
      <c r="AB154" s="457"/>
      <c r="AC154" s="453" t="s">
        <v>10133</v>
      </c>
      <c r="AD154" s="450" t="s">
        <v>10134</v>
      </c>
      <c r="AE154" s="453"/>
      <c r="AF154" s="503">
        <v>35285</v>
      </c>
      <c r="AG154" s="502" t="s">
        <v>10516</v>
      </c>
      <c r="AH154" s="502" t="s">
        <v>10517</v>
      </c>
      <c r="AI154" s="502" t="s">
        <v>10518</v>
      </c>
      <c r="AJ154" s="502" t="s">
        <v>4820</v>
      </c>
      <c r="AK154" s="502" t="s">
        <v>3834</v>
      </c>
      <c r="AL154" s="502" t="s">
        <v>1642</v>
      </c>
      <c r="AM154" s="457"/>
      <c r="AN154" s="457"/>
      <c r="AO154" s="561"/>
    </row>
    <row r="155" spans="1:41" ht="99.75">
      <c r="A155" s="559">
        <v>163</v>
      </c>
      <c r="B155" s="560"/>
      <c r="C155" s="496" t="s">
        <v>10519</v>
      </c>
      <c r="D155" s="497" t="s">
        <v>10520</v>
      </c>
      <c r="E155" s="498" t="s">
        <v>3837</v>
      </c>
      <c r="F155" s="12" t="s">
        <v>699</v>
      </c>
      <c r="G155" s="237" t="s">
        <v>2437</v>
      </c>
      <c r="H155" s="238" t="s">
        <v>2438</v>
      </c>
      <c r="I155" s="456" t="s">
        <v>1655</v>
      </c>
      <c r="J155" s="456">
        <v>3</v>
      </c>
      <c r="K155" s="504" t="s">
        <v>10521</v>
      </c>
      <c r="L155" s="500">
        <v>8861140984</v>
      </c>
      <c r="M155" s="453">
        <v>71</v>
      </c>
      <c r="N155" s="453" t="s">
        <v>10155</v>
      </c>
      <c r="O155" s="501">
        <v>72</v>
      </c>
      <c r="P155" s="453" t="s">
        <v>6213</v>
      </c>
      <c r="Q155" s="502" t="s">
        <v>6180</v>
      </c>
      <c r="R155" s="456" t="s">
        <v>51</v>
      </c>
      <c r="S155" s="456" t="s">
        <v>51</v>
      </c>
      <c r="T155" s="456" t="s">
        <v>51</v>
      </c>
      <c r="U155" s="512">
        <v>39.69</v>
      </c>
      <c r="V155" s="488"/>
      <c r="W155" s="488"/>
      <c r="X155" s="488"/>
      <c r="Y155" s="457"/>
      <c r="Z155" s="457"/>
      <c r="AA155" s="457"/>
      <c r="AB155" s="457"/>
      <c r="AC155" s="453" t="s">
        <v>10133</v>
      </c>
      <c r="AD155" s="450" t="s">
        <v>10134</v>
      </c>
      <c r="AE155" s="453"/>
      <c r="AF155" s="503">
        <v>36022</v>
      </c>
      <c r="AG155" s="502" t="s">
        <v>10522</v>
      </c>
      <c r="AH155" s="502" t="s">
        <v>10523</v>
      </c>
      <c r="AI155" s="502">
        <v>9343740904</v>
      </c>
      <c r="AJ155" s="502" t="s">
        <v>4820</v>
      </c>
      <c r="AK155" s="502" t="s">
        <v>3834</v>
      </c>
      <c r="AL155" s="502" t="s">
        <v>1642</v>
      </c>
      <c r="AM155" s="457"/>
      <c r="AN155" s="457"/>
      <c r="AO155" s="561"/>
    </row>
    <row r="156" spans="1:41" ht="99.75">
      <c r="A156" s="559">
        <v>1</v>
      </c>
      <c r="B156" s="560"/>
      <c r="C156" s="487" t="s">
        <v>10524</v>
      </c>
      <c r="D156" s="457"/>
      <c r="E156" s="457"/>
      <c r="F156" s="12" t="s">
        <v>699</v>
      </c>
      <c r="G156" s="237" t="s">
        <v>914</v>
      </c>
      <c r="H156" s="238" t="s">
        <v>915</v>
      </c>
      <c r="I156" s="488" t="s">
        <v>10034</v>
      </c>
      <c r="J156" s="456">
        <v>1</v>
      </c>
      <c r="K156" s="489" t="s">
        <v>10525</v>
      </c>
      <c r="L156" s="487">
        <v>8792885417</v>
      </c>
      <c r="M156" s="457"/>
      <c r="N156" s="457"/>
      <c r="O156" s="457"/>
      <c r="P156" s="457"/>
      <c r="Q156" s="457"/>
      <c r="R156" s="457"/>
      <c r="S156" s="457"/>
      <c r="T156" s="457"/>
      <c r="U156" s="457"/>
      <c r="V156" s="457"/>
      <c r="W156" s="457"/>
      <c r="X156" s="457"/>
      <c r="Y156" s="457"/>
      <c r="Z156" s="457"/>
      <c r="AA156" s="457"/>
      <c r="AB156" s="457"/>
      <c r="AC156" s="457"/>
      <c r="AD156" s="457"/>
      <c r="AE156" s="457"/>
      <c r="AF156" s="457"/>
      <c r="AG156" s="457"/>
      <c r="AH156" s="457"/>
      <c r="AI156" s="490"/>
      <c r="AJ156" s="457"/>
      <c r="AK156" s="457"/>
      <c r="AL156" s="457"/>
      <c r="AM156" s="457"/>
      <c r="AN156" s="457"/>
      <c r="AO156" s="561"/>
    </row>
    <row r="157" spans="1:41" ht="99.75">
      <c r="A157" s="559">
        <v>2</v>
      </c>
      <c r="B157" s="560"/>
      <c r="C157" s="487" t="s">
        <v>10526</v>
      </c>
      <c r="D157" s="457"/>
      <c r="E157" s="457"/>
      <c r="F157" s="12" t="s">
        <v>699</v>
      </c>
      <c r="G157" s="237" t="s">
        <v>914</v>
      </c>
      <c r="H157" s="238" t="s">
        <v>915</v>
      </c>
      <c r="I157" s="488" t="s">
        <v>10034</v>
      </c>
      <c r="J157" s="456">
        <v>1</v>
      </c>
      <c r="K157" s="489" t="s">
        <v>10527</v>
      </c>
      <c r="L157" s="487">
        <v>7736271855</v>
      </c>
      <c r="M157" s="457"/>
      <c r="N157" s="457"/>
      <c r="O157" s="457"/>
      <c r="P157" s="457"/>
      <c r="Q157" s="457"/>
      <c r="R157" s="457"/>
      <c r="S157" s="457"/>
      <c r="T157" s="457"/>
      <c r="U157" s="457"/>
      <c r="V157" s="457"/>
      <c r="W157" s="457"/>
      <c r="X157" s="457"/>
      <c r="Y157" s="457"/>
      <c r="Z157" s="457"/>
      <c r="AA157" s="457"/>
      <c r="AB157" s="457"/>
      <c r="AC157" s="457"/>
      <c r="AD157" s="457"/>
      <c r="AE157" s="457"/>
      <c r="AF157" s="457"/>
      <c r="AG157" s="457"/>
      <c r="AH157" s="457"/>
      <c r="AI157" s="490"/>
      <c r="AJ157" s="457"/>
      <c r="AK157" s="457"/>
      <c r="AL157" s="457"/>
      <c r="AM157" s="457"/>
      <c r="AN157" s="457"/>
      <c r="AO157" s="561"/>
    </row>
    <row r="158" spans="1:41" ht="99.75">
      <c r="A158" s="559">
        <v>3</v>
      </c>
      <c r="B158" s="560"/>
      <c r="C158" s="487" t="s">
        <v>10528</v>
      </c>
      <c r="D158" s="457"/>
      <c r="E158" s="457"/>
      <c r="F158" s="12" t="s">
        <v>699</v>
      </c>
      <c r="G158" s="237" t="s">
        <v>914</v>
      </c>
      <c r="H158" s="238" t="s">
        <v>915</v>
      </c>
      <c r="I158" s="488" t="s">
        <v>10034</v>
      </c>
      <c r="J158" s="456">
        <v>1</v>
      </c>
      <c r="K158" s="489" t="s">
        <v>10529</v>
      </c>
      <c r="L158" s="487">
        <v>9995201001</v>
      </c>
      <c r="M158" s="457"/>
      <c r="N158" s="457"/>
      <c r="O158" s="457"/>
      <c r="P158" s="457"/>
      <c r="Q158" s="457"/>
      <c r="R158" s="457"/>
      <c r="S158" s="457"/>
      <c r="T158" s="457"/>
      <c r="U158" s="457"/>
      <c r="V158" s="457"/>
      <c r="W158" s="457"/>
      <c r="X158" s="457"/>
      <c r="Y158" s="457"/>
      <c r="Z158" s="457"/>
      <c r="AA158" s="457"/>
      <c r="AB158" s="457"/>
      <c r="AC158" s="457"/>
      <c r="AD158" s="457"/>
      <c r="AE158" s="457"/>
      <c r="AF158" s="457"/>
      <c r="AG158" s="457"/>
      <c r="AH158" s="457"/>
      <c r="AI158" s="490"/>
      <c r="AJ158" s="457"/>
      <c r="AK158" s="457"/>
      <c r="AL158" s="457"/>
      <c r="AM158" s="457"/>
      <c r="AN158" s="457"/>
      <c r="AO158" s="561"/>
    </row>
    <row r="159" spans="1:41" ht="99.75">
      <c r="A159" s="559">
        <v>4</v>
      </c>
      <c r="B159" s="560"/>
      <c r="C159" s="487" t="s">
        <v>10530</v>
      </c>
      <c r="D159" s="457"/>
      <c r="E159" s="457"/>
      <c r="F159" s="12" t="s">
        <v>699</v>
      </c>
      <c r="G159" s="237" t="s">
        <v>914</v>
      </c>
      <c r="H159" s="238" t="s">
        <v>915</v>
      </c>
      <c r="I159" s="488" t="s">
        <v>10034</v>
      </c>
      <c r="J159" s="456">
        <v>1</v>
      </c>
      <c r="K159" s="489" t="s">
        <v>10531</v>
      </c>
      <c r="L159" s="487">
        <v>9508832367</v>
      </c>
      <c r="M159" s="457"/>
      <c r="N159" s="457"/>
      <c r="O159" s="457"/>
      <c r="P159" s="457"/>
      <c r="Q159" s="457"/>
      <c r="R159" s="457"/>
      <c r="S159" s="457"/>
      <c r="T159" s="457"/>
      <c r="U159" s="457"/>
      <c r="V159" s="457"/>
      <c r="W159" s="457"/>
      <c r="X159" s="457"/>
      <c r="Y159" s="457"/>
      <c r="Z159" s="457"/>
      <c r="AA159" s="457"/>
      <c r="AB159" s="457"/>
      <c r="AC159" s="457"/>
      <c r="AD159" s="457"/>
      <c r="AE159" s="457"/>
      <c r="AF159" s="457"/>
      <c r="AG159" s="457"/>
      <c r="AH159" s="457"/>
      <c r="AI159" s="490"/>
      <c r="AJ159" s="457"/>
      <c r="AK159" s="457"/>
      <c r="AL159" s="457"/>
      <c r="AM159" s="457"/>
      <c r="AN159" s="457"/>
      <c r="AO159" s="561"/>
    </row>
    <row r="160" spans="1:41" ht="99.75">
      <c r="A160" s="559">
        <v>5</v>
      </c>
      <c r="B160" s="560"/>
      <c r="C160" s="487" t="s">
        <v>10532</v>
      </c>
      <c r="D160" s="457"/>
      <c r="E160" s="457"/>
      <c r="F160" s="12" t="s">
        <v>699</v>
      </c>
      <c r="G160" s="237" t="s">
        <v>914</v>
      </c>
      <c r="H160" s="238" t="s">
        <v>915</v>
      </c>
      <c r="I160" s="488" t="s">
        <v>10034</v>
      </c>
      <c r="J160" s="456">
        <v>1</v>
      </c>
      <c r="K160" s="489" t="s">
        <v>10533</v>
      </c>
      <c r="L160" s="487">
        <v>9400933111</v>
      </c>
      <c r="M160" s="457"/>
      <c r="N160" s="457"/>
      <c r="O160" s="457"/>
      <c r="P160" s="457"/>
      <c r="Q160" s="457"/>
      <c r="R160" s="457"/>
      <c r="S160" s="457"/>
      <c r="T160" s="457"/>
      <c r="U160" s="457"/>
      <c r="V160" s="457"/>
      <c r="W160" s="457"/>
      <c r="X160" s="457"/>
      <c r="Y160" s="457"/>
      <c r="Z160" s="457"/>
      <c r="AA160" s="457"/>
      <c r="AB160" s="457"/>
      <c r="AC160" s="457"/>
      <c r="AD160" s="457"/>
      <c r="AE160" s="457"/>
      <c r="AF160" s="457"/>
      <c r="AG160" s="457"/>
      <c r="AH160" s="457"/>
      <c r="AI160" s="490"/>
      <c r="AJ160" s="457"/>
      <c r="AK160" s="457"/>
      <c r="AL160" s="457"/>
      <c r="AM160" s="457"/>
      <c r="AN160" s="457"/>
      <c r="AO160" s="561"/>
    </row>
    <row r="161" spans="1:41" ht="99.75">
      <c r="A161" s="559">
        <v>6</v>
      </c>
      <c r="B161" s="560"/>
      <c r="C161" s="487" t="s">
        <v>4989</v>
      </c>
      <c r="D161" s="457"/>
      <c r="E161" s="457"/>
      <c r="F161" s="12" t="s">
        <v>699</v>
      </c>
      <c r="G161" s="237" t="s">
        <v>914</v>
      </c>
      <c r="H161" s="238" t="s">
        <v>915</v>
      </c>
      <c r="I161" s="488" t="s">
        <v>10034</v>
      </c>
      <c r="J161" s="456">
        <v>1</v>
      </c>
      <c r="K161" s="489" t="s">
        <v>10534</v>
      </c>
      <c r="L161" s="487">
        <v>9651806009</v>
      </c>
      <c r="M161" s="457"/>
      <c r="N161" s="457"/>
      <c r="O161" s="457"/>
      <c r="P161" s="457"/>
      <c r="Q161" s="457"/>
      <c r="R161" s="457"/>
      <c r="S161" s="457"/>
      <c r="T161" s="457"/>
      <c r="U161" s="457"/>
      <c r="V161" s="457"/>
      <c r="W161" s="457"/>
      <c r="X161" s="457"/>
      <c r="Y161" s="457"/>
      <c r="Z161" s="457"/>
      <c r="AA161" s="457"/>
      <c r="AB161" s="457"/>
      <c r="AC161" s="457"/>
      <c r="AD161" s="457"/>
      <c r="AE161" s="457"/>
      <c r="AF161" s="457"/>
      <c r="AG161" s="457"/>
      <c r="AH161" s="457"/>
      <c r="AI161" s="490"/>
      <c r="AJ161" s="457"/>
      <c r="AK161" s="457"/>
      <c r="AL161" s="457"/>
      <c r="AM161" s="457"/>
      <c r="AN161" s="457"/>
      <c r="AO161" s="561"/>
    </row>
    <row r="162" spans="1:41" ht="99.75">
      <c r="A162" s="559">
        <v>7</v>
      </c>
      <c r="B162" s="560"/>
      <c r="C162" s="487" t="s">
        <v>10535</v>
      </c>
      <c r="D162" s="457"/>
      <c r="E162" s="457"/>
      <c r="F162" s="12" t="s">
        <v>699</v>
      </c>
      <c r="G162" s="237" t="s">
        <v>914</v>
      </c>
      <c r="H162" s="238" t="s">
        <v>915</v>
      </c>
      <c r="I162" s="488" t="s">
        <v>10034</v>
      </c>
      <c r="J162" s="456">
        <v>1</v>
      </c>
      <c r="K162" s="489" t="s">
        <v>10536</v>
      </c>
      <c r="L162" s="487">
        <v>8431442009</v>
      </c>
      <c r="M162" s="457"/>
      <c r="N162" s="457"/>
      <c r="O162" s="457"/>
      <c r="P162" s="457"/>
      <c r="Q162" s="457"/>
      <c r="R162" s="457"/>
      <c r="S162" s="457"/>
      <c r="T162" s="457"/>
      <c r="U162" s="457"/>
      <c r="V162" s="457"/>
      <c r="W162" s="457"/>
      <c r="X162" s="457"/>
      <c r="Y162" s="457"/>
      <c r="Z162" s="457"/>
      <c r="AA162" s="457"/>
      <c r="AB162" s="457"/>
      <c r="AC162" s="457"/>
      <c r="AD162" s="457"/>
      <c r="AE162" s="457"/>
      <c r="AF162" s="457"/>
      <c r="AG162" s="457"/>
      <c r="AH162" s="457"/>
      <c r="AI162" s="490"/>
      <c r="AJ162" s="457"/>
      <c r="AK162" s="457"/>
      <c r="AL162" s="457"/>
      <c r="AM162" s="457"/>
      <c r="AN162" s="457"/>
      <c r="AO162" s="561"/>
    </row>
    <row r="163" spans="1:41" ht="99.75">
      <c r="A163" s="559">
        <v>8</v>
      </c>
      <c r="B163" s="560"/>
      <c r="C163" s="487" t="s">
        <v>10537</v>
      </c>
      <c r="D163" s="457"/>
      <c r="E163" s="457"/>
      <c r="F163" s="12" t="s">
        <v>699</v>
      </c>
      <c r="G163" s="237" t="s">
        <v>914</v>
      </c>
      <c r="H163" s="238" t="s">
        <v>915</v>
      </c>
      <c r="I163" s="488" t="s">
        <v>10034</v>
      </c>
      <c r="J163" s="456">
        <v>1</v>
      </c>
      <c r="K163" s="489" t="s">
        <v>10538</v>
      </c>
      <c r="L163" s="487">
        <v>7899079453</v>
      </c>
      <c r="M163" s="457"/>
      <c r="N163" s="457"/>
      <c r="O163" s="457"/>
      <c r="P163" s="457"/>
      <c r="Q163" s="457"/>
      <c r="R163" s="457"/>
      <c r="S163" s="457"/>
      <c r="T163" s="457"/>
      <c r="U163" s="457"/>
      <c r="V163" s="457"/>
      <c r="W163" s="457"/>
      <c r="X163" s="457"/>
      <c r="Y163" s="457"/>
      <c r="Z163" s="457"/>
      <c r="AA163" s="457"/>
      <c r="AB163" s="457"/>
      <c r="AC163" s="457"/>
      <c r="AD163" s="457"/>
      <c r="AE163" s="457"/>
      <c r="AF163" s="457"/>
      <c r="AG163" s="457"/>
      <c r="AH163" s="457"/>
      <c r="AI163" s="490"/>
      <c r="AJ163" s="457"/>
      <c r="AK163" s="457"/>
      <c r="AL163" s="457"/>
      <c r="AM163" s="457"/>
      <c r="AN163" s="457"/>
      <c r="AO163" s="561"/>
    </row>
    <row r="164" spans="1:41" ht="99.75">
      <c r="A164" s="559">
        <v>9</v>
      </c>
      <c r="B164" s="560"/>
      <c r="C164" s="487" t="s">
        <v>10539</v>
      </c>
      <c r="D164" s="457"/>
      <c r="E164" s="457"/>
      <c r="F164" s="12" t="s">
        <v>699</v>
      </c>
      <c r="G164" s="237" t="s">
        <v>914</v>
      </c>
      <c r="H164" s="238" t="s">
        <v>915</v>
      </c>
      <c r="I164" s="488" t="s">
        <v>10034</v>
      </c>
      <c r="J164" s="456">
        <v>1</v>
      </c>
      <c r="K164" s="489" t="s">
        <v>10540</v>
      </c>
      <c r="L164" s="487">
        <v>7829604201</v>
      </c>
      <c r="M164" s="457"/>
      <c r="N164" s="457"/>
      <c r="O164" s="457"/>
      <c r="P164" s="457"/>
      <c r="Q164" s="457"/>
      <c r="R164" s="457"/>
      <c r="S164" s="457"/>
      <c r="T164" s="457"/>
      <c r="U164" s="457"/>
      <c r="V164" s="457"/>
      <c r="W164" s="457"/>
      <c r="X164" s="457"/>
      <c r="Y164" s="457"/>
      <c r="Z164" s="457"/>
      <c r="AA164" s="457"/>
      <c r="AB164" s="457"/>
      <c r="AC164" s="457"/>
      <c r="AD164" s="457"/>
      <c r="AE164" s="457"/>
      <c r="AF164" s="457"/>
      <c r="AG164" s="457"/>
      <c r="AH164" s="457"/>
      <c r="AI164" s="490"/>
      <c r="AJ164" s="457"/>
      <c r="AK164" s="457"/>
      <c r="AL164" s="457"/>
      <c r="AM164" s="457"/>
      <c r="AN164" s="457"/>
      <c r="AO164" s="561"/>
    </row>
    <row r="165" spans="1:41" ht="99.75">
      <c r="A165" s="559">
        <v>10</v>
      </c>
      <c r="B165" s="560"/>
      <c r="C165" s="487" t="s">
        <v>10541</v>
      </c>
      <c r="D165" s="457"/>
      <c r="E165" s="457"/>
      <c r="F165" s="12" t="s">
        <v>699</v>
      </c>
      <c r="G165" s="237" t="s">
        <v>914</v>
      </c>
      <c r="H165" s="238" t="s">
        <v>915</v>
      </c>
      <c r="I165" s="488" t="s">
        <v>10034</v>
      </c>
      <c r="J165" s="456">
        <v>1</v>
      </c>
      <c r="K165" s="489" t="s">
        <v>10542</v>
      </c>
      <c r="L165" s="487">
        <v>8105185624</v>
      </c>
      <c r="M165" s="457"/>
      <c r="N165" s="457"/>
      <c r="O165" s="457"/>
      <c r="P165" s="457"/>
      <c r="Q165" s="457"/>
      <c r="R165" s="457"/>
      <c r="S165" s="457"/>
      <c r="T165" s="457"/>
      <c r="U165" s="457"/>
      <c r="V165" s="457"/>
      <c r="W165" s="457"/>
      <c r="X165" s="457"/>
      <c r="Y165" s="457"/>
      <c r="Z165" s="457"/>
      <c r="AA165" s="457"/>
      <c r="AB165" s="457"/>
      <c r="AC165" s="457"/>
      <c r="AD165" s="457"/>
      <c r="AE165" s="457"/>
      <c r="AF165" s="457"/>
      <c r="AG165" s="457"/>
      <c r="AH165" s="457"/>
      <c r="AI165" s="490"/>
      <c r="AJ165" s="457"/>
      <c r="AK165" s="457"/>
      <c r="AL165" s="457"/>
      <c r="AM165" s="457"/>
      <c r="AN165" s="457"/>
      <c r="AO165" s="561"/>
    </row>
    <row r="166" spans="1:41" ht="99.75">
      <c r="A166" s="559">
        <v>11</v>
      </c>
      <c r="B166" s="560"/>
      <c r="C166" s="487" t="s">
        <v>10543</v>
      </c>
      <c r="D166" s="457"/>
      <c r="E166" s="457"/>
      <c r="F166" s="12" t="s">
        <v>699</v>
      </c>
      <c r="G166" s="237" t="s">
        <v>914</v>
      </c>
      <c r="H166" s="238" t="s">
        <v>915</v>
      </c>
      <c r="I166" s="488" t="s">
        <v>10034</v>
      </c>
      <c r="J166" s="456">
        <v>1</v>
      </c>
      <c r="K166" s="489"/>
      <c r="L166" s="487"/>
      <c r="M166" s="457"/>
      <c r="N166" s="457"/>
      <c r="O166" s="457"/>
      <c r="P166" s="457"/>
      <c r="Q166" s="457"/>
      <c r="R166" s="457"/>
      <c r="S166" s="457"/>
      <c r="T166" s="457"/>
      <c r="U166" s="457"/>
      <c r="V166" s="457"/>
      <c r="W166" s="457"/>
      <c r="X166" s="457"/>
      <c r="Y166" s="457"/>
      <c r="Z166" s="457"/>
      <c r="AA166" s="457"/>
      <c r="AB166" s="457"/>
      <c r="AC166" s="457"/>
      <c r="AD166" s="457"/>
      <c r="AE166" s="457"/>
      <c r="AF166" s="457"/>
      <c r="AG166" s="457"/>
      <c r="AH166" s="457"/>
      <c r="AI166" s="490"/>
      <c r="AJ166" s="457"/>
      <c r="AK166" s="457"/>
      <c r="AL166" s="457"/>
      <c r="AM166" s="457"/>
      <c r="AN166" s="457"/>
      <c r="AO166" s="561"/>
    </row>
    <row r="167" spans="1:41" ht="99.75">
      <c r="A167" s="559">
        <v>12</v>
      </c>
      <c r="B167" s="560"/>
      <c r="C167" s="487" t="s">
        <v>10544</v>
      </c>
      <c r="D167" s="457"/>
      <c r="E167" s="457"/>
      <c r="F167" s="12" t="s">
        <v>699</v>
      </c>
      <c r="G167" s="237" t="s">
        <v>914</v>
      </c>
      <c r="H167" s="238" t="s">
        <v>915</v>
      </c>
      <c r="I167" s="488" t="s">
        <v>10034</v>
      </c>
      <c r="J167" s="456">
        <v>1</v>
      </c>
      <c r="K167" s="489" t="s">
        <v>10545</v>
      </c>
      <c r="L167" s="487">
        <v>7001344425</v>
      </c>
      <c r="M167" s="457"/>
      <c r="N167" s="457"/>
      <c r="O167" s="457"/>
      <c r="P167" s="457"/>
      <c r="Q167" s="457"/>
      <c r="R167" s="457"/>
      <c r="S167" s="457"/>
      <c r="T167" s="457"/>
      <c r="U167" s="457"/>
      <c r="V167" s="457"/>
      <c r="W167" s="457"/>
      <c r="X167" s="457"/>
      <c r="Y167" s="457"/>
      <c r="Z167" s="457"/>
      <c r="AA167" s="457"/>
      <c r="AB167" s="457"/>
      <c r="AC167" s="457"/>
      <c r="AD167" s="457"/>
      <c r="AE167" s="457"/>
      <c r="AF167" s="457"/>
      <c r="AG167" s="457"/>
      <c r="AH167" s="457"/>
      <c r="AI167" s="490"/>
      <c r="AJ167" s="457"/>
      <c r="AK167" s="457"/>
      <c r="AL167" s="457"/>
      <c r="AM167" s="457"/>
      <c r="AN167" s="457"/>
      <c r="AO167" s="561"/>
    </row>
    <row r="168" spans="1:41" ht="99.75">
      <c r="A168" s="559">
        <v>13</v>
      </c>
      <c r="B168" s="560"/>
      <c r="C168" s="487" t="s">
        <v>10546</v>
      </c>
      <c r="D168" s="457"/>
      <c r="E168" s="457"/>
      <c r="F168" s="12" t="s">
        <v>699</v>
      </c>
      <c r="G168" s="237" t="s">
        <v>914</v>
      </c>
      <c r="H168" s="238" t="s">
        <v>915</v>
      </c>
      <c r="I168" s="488" t="s">
        <v>10034</v>
      </c>
      <c r="J168" s="456">
        <v>1</v>
      </c>
      <c r="K168" s="489" t="s">
        <v>10547</v>
      </c>
      <c r="L168" s="487">
        <v>9986802055</v>
      </c>
      <c r="M168" s="457"/>
      <c r="N168" s="457"/>
      <c r="O168" s="457"/>
      <c r="P168" s="457"/>
      <c r="Q168" s="457"/>
      <c r="R168" s="457"/>
      <c r="S168" s="457"/>
      <c r="T168" s="457"/>
      <c r="U168" s="457"/>
      <c r="V168" s="457"/>
      <c r="W168" s="457"/>
      <c r="X168" s="457"/>
      <c r="Y168" s="457"/>
      <c r="Z168" s="457"/>
      <c r="AA168" s="457"/>
      <c r="AB168" s="457"/>
      <c r="AC168" s="457"/>
      <c r="AD168" s="457"/>
      <c r="AE168" s="457"/>
      <c r="AF168" s="457"/>
      <c r="AG168" s="457"/>
      <c r="AH168" s="457"/>
      <c r="AI168" s="490"/>
      <c r="AJ168" s="457"/>
      <c r="AK168" s="457"/>
      <c r="AL168" s="457"/>
      <c r="AM168" s="457"/>
      <c r="AN168" s="457"/>
      <c r="AO168" s="561"/>
    </row>
    <row r="169" spans="1:41" ht="99.75">
      <c r="A169" s="559">
        <v>14</v>
      </c>
      <c r="B169" s="560"/>
      <c r="C169" s="487" t="s">
        <v>10548</v>
      </c>
      <c r="D169" s="457"/>
      <c r="E169" s="457"/>
      <c r="F169" s="12" t="s">
        <v>699</v>
      </c>
      <c r="G169" s="237" t="s">
        <v>914</v>
      </c>
      <c r="H169" s="238" t="s">
        <v>915</v>
      </c>
      <c r="I169" s="488" t="s">
        <v>10034</v>
      </c>
      <c r="J169" s="456">
        <v>1</v>
      </c>
      <c r="K169" s="489" t="s">
        <v>10549</v>
      </c>
      <c r="L169" s="487">
        <v>8105699399</v>
      </c>
      <c r="M169" s="457"/>
      <c r="N169" s="457"/>
      <c r="O169" s="457"/>
      <c r="P169" s="457"/>
      <c r="Q169" s="457"/>
      <c r="R169" s="457"/>
      <c r="S169" s="457"/>
      <c r="T169" s="457"/>
      <c r="U169" s="457"/>
      <c r="V169" s="457"/>
      <c r="W169" s="457"/>
      <c r="X169" s="457"/>
      <c r="Y169" s="457"/>
      <c r="Z169" s="457"/>
      <c r="AA169" s="457"/>
      <c r="AB169" s="457"/>
      <c r="AC169" s="457"/>
      <c r="AD169" s="457"/>
      <c r="AE169" s="457"/>
      <c r="AF169" s="457"/>
      <c r="AG169" s="457"/>
      <c r="AH169" s="457"/>
      <c r="AI169" s="490"/>
      <c r="AJ169" s="457"/>
      <c r="AK169" s="457"/>
      <c r="AL169" s="457"/>
      <c r="AM169" s="457"/>
      <c r="AN169" s="457"/>
      <c r="AO169" s="561"/>
    </row>
    <row r="170" spans="1:41" ht="99.75">
      <c r="A170" s="559">
        <v>15</v>
      </c>
      <c r="B170" s="560"/>
      <c r="C170" s="487" t="s">
        <v>10550</v>
      </c>
      <c r="D170" s="457"/>
      <c r="E170" s="457"/>
      <c r="F170" s="12" t="s">
        <v>699</v>
      </c>
      <c r="G170" s="237" t="s">
        <v>914</v>
      </c>
      <c r="H170" s="238" t="s">
        <v>915</v>
      </c>
      <c r="I170" s="488" t="s">
        <v>10034</v>
      </c>
      <c r="J170" s="456">
        <v>1</v>
      </c>
      <c r="K170" s="489" t="s">
        <v>10551</v>
      </c>
      <c r="L170" s="487">
        <v>8105544610</v>
      </c>
      <c r="M170" s="457"/>
      <c r="N170" s="457"/>
      <c r="O170" s="457"/>
      <c r="P170" s="457"/>
      <c r="Q170" s="457"/>
      <c r="R170" s="457"/>
      <c r="S170" s="457"/>
      <c r="T170" s="457"/>
      <c r="U170" s="457"/>
      <c r="V170" s="457"/>
      <c r="W170" s="457"/>
      <c r="X170" s="457"/>
      <c r="Y170" s="457"/>
      <c r="Z170" s="457"/>
      <c r="AA170" s="457"/>
      <c r="AB170" s="457"/>
      <c r="AC170" s="457"/>
      <c r="AD170" s="457"/>
      <c r="AE170" s="457"/>
      <c r="AF170" s="457"/>
      <c r="AG170" s="457"/>
      <c r="AH170" s="457"/>
      <c r="AI170" s="490"/>
      <c r="AJ170" s="457"/>
      <c r="AK170" s="457"/>
      <c r="AL170" s="457"/>
      <c r="AM170" s="457"/>
      <c r="AN170" s="457"/>
      <c r="AO170" s="561"/>
    </row>
    <row r="171" spans="1:41" ht="99.75">
      <c r="A171" s="559">
        <v>16</v>
      </c>
      <c r="B171" s="560"/>
      <c r="C171" s="487" t="s">
        <v>10552</v>
      </c>
      <c r="D171" s="457"/>
      <c r="E171" s="457"/>
      <c r="F171" s="12" t="s">
        <v>699</v>
      </c>
      <c r="G171" s="237" t="s">
        <v>914</v>
      </c>
      <c r="H171" s="238" t="s">
        <v>915</v>
      </c>
      <c r="I171" s="488" t="s">
        <v>10034</v>
      </c>
      <c r="J171" s="456">
        <v>1</v>
      </c>
      <c r="K171" s="489" t="s">
        <v>10553</v>
      </c>
      <c r="L171" s="487">
        <v>9526272339</v>
      </c>
      <c r="M171" s="457"/>
      <c r="N171" s="457"/>
      <c r="O171" s="457"/>
      <c r="P171" s="457"/>
      <c r="Q171" s="457"/>
      <c r="R171" s="457"/>
      <c r="S171" s="457"/>
      <c r="T171" s="457"/>
      <c r="U171" s="457"/>
      <c r="V171" s="457"/>
      <c r="W171" s="457"/>
      <c r="X171" s="457"/>
      <c r="Y171" s="457"/>
      <c r="Z171" s="457"/>
      <c r="AA171" s="457"/>
      <c r="AB171" s="457"/>
      <c r="AC171" s="457"/>
      <c r="AD171" s="457"/>
      <c r="AE171" s="457"/>
      <c r="AF171" s="457"/>
      <c r="AG171" s="457"/>
      <c r="AH171" s="457"/>
      <c r="AI171" s="490"/>
      <c r="AJ171" s="457"/>
      <c r="AK171" s="457"/>
      <c r="AL171" s="457"/>
      <c r="AM171" s="457"/>
      <c r="AN171" s="457"/>
      <c r="AO171" s="561"/>
    </row>
    <row r="172" spans="1:41" ht="99.75">
      <c r="A172" s="559">
        <v>17</v>
      </c>
      <c r="B172" s="560"/>
      <c r="C172" s="487" t="s">
        <v>10554</v>
      </c>
      <c r="D172" s="457"/>
      <c r="E172" s="457"/>
      <c r="F172" s="12" t="s">
        <v>699</v>
      </c>
      <c r="G172" s="237" t="s">
        <v>914</v>
      </c>
      <c r="H172" s="238" t="s">
        <v>915</v>
      </c>
      <c r="I172" s="488" t="s">
        <v>10034</v>
      </c>
      <c r="J172" s="456">
        <v>1</v>
      </c>
      <c r="K172" s="489" t="s">
        <v>10555</v>
      </c>
      <c r="L172" s="487">
        <v>8123345953</v>
      </c>
      <c r="M172" s="457"/>
      <c r="N172" s="457"/>
      <c r="O172" s="457"/>
      <c r="P172" s="457"/>
      <c r="Q172" s="457"/>
      <c r="R172" s="457"/>
      <c r="S172" s="457"/>
      <c r="T172" s="457"/>
      <c r="U172" s="457"/>
      <c r="V172" s="457"/>
      <c r="W172" s="457"/>
      <c r="X172" s="457"/>
      <c r="Y172" s="457"/>
      <c r="Z172" s="457"/>
      <c r="AA172" s="457"/>
      <c r="AB172" s="457"/>
      <c r="AC172" s="457"/>
      <c r="AD172" s="457"/>
      <c r="AE172" s="457"/>
      <c r="AF172" s="457"/>
      <c r="AG172" s="457"/>
      <c r="AH172" s="457"/>
      <c r="AI172" s="490"/>
      <c r="AJ172" s="457"/>
      <c r="AK172" s="457"/>
      <c r="AL172" s="457"/>
      <c r="AM172" s="457"/>
      <c r="AN172" s="457"/>
      <c r="AO172" s="561"/>
    </row>
    <row r="173" spans="1:41" ht="99.75">
      <c r="A173" s="559">
        <v>18</v>
      </c>
      <c r="B173" s="560"/>
      <c r="C173" s="487" t="s">
        <v>10556</v>
      </c>
      <c r="D173" s="457"/>
      <c r="E173" s="457"/>
      <c r="F173" s="12" t="s">
        <v>699</v>
      </c>
      <c r="G173" s="237" t="s">
        <v>914</v>
      </c>
      <c r="H173" s="238" t="s">
        <v>915</v>
      </c>
      <c r="I173" s="488" t="s">
        <v>10034</v>
      </c>
      <c r="J173" s="456">
        <v>1</v>
      </c>
      <c r="K173" s="489" t="s">
        <v>10557</v>
      </c>
      <c r="L173" s="487">
        <v>9036009833</v>
      </c>
      <c r="M173" s="457"/>
      <c r="N173" s="457"/>
      <c r="O173" s="457"/>
      <c r="P173" s="457"/>
      <c r="Q173" s="457"/>
      <c r="R173" s="457"/>
      <c r="S173" s="457"/>
      <c r="T173" s="457"/>
      <c r="U173" s="457"/>
      <c r="V173" s="457"/>
      <c r="W173" s="457"/>
      <c r="X173" s="457"/>
      <c r="Y173" s="457"/>
      <c r="Z173" s="457"/>
      <c r="AA173" s="457"/>
      <c r="AB173" s="457"/>
      <c r="AC173" s="457"/>
      <c r="AD173" s="457"/>
      <c r="AE173" s="457"/>
      <c r="AF173" s="457"/>
      <c r="AG173" s="457"/>
      <c r="AH173" s="457"/>
      <c r="AI173" s="490"/>
      <c r="AJ173" s="457"/>
      <c r="AK173" s="457"/>
      <c r="AL173" s="457"/>
      <c r="AM173" s="457"/>
      <c r="AN173" s="457"/>
      <c r="AO173" s="561"/>
    </row>
    <row r="174" spans="1:41" ht="99.75">
      <c r="A174" s="559">
        <v>19</v>
      </c>
      <c r="B174" s="560"/>
      <c r="C174" s="487" t="s">
        <v>10558</v>
      </c>
      <c r="D174" s="457"/>
      <c r="E174" s="457"/>
      <c r="F174" s="12" t="s">
        <v>699</v>
      </c>
      <c r="G174" s="237" t="s">
        <v>914</v>
      </c>
      <c r="H174" s="238" t="s">
        <v>915</v>
      </c>
      <c r="I174" s="488" t="s">
        <v>10034</v>
      </c>
      <c r="J174" s="456">
        <v>1</v>
      </c>
      <c r="K174" s="489" t="s">
        <v>10559</v>
      </c>
      <c r="L174" s="487">
        <v>9663552335</v>
      </c>
      <c r="M174" s="457"/>
      <c r="N174" s="457"/>
      <c r="O174" s="457"/>
      <c r="P174" s="457"/>
      <c r="Q174" s="457"/>
      <c r="R174" s="457"/>
      <c r="S174" s="457"/>
      <c r="T174" s="457"/>
      <c r="U174" s="457"/>
      <c r="V174" s="457"/>
      <c r="W174" s="457"/>
      <c r="X174" s="457"/>
      <c r="Y174" s="457"/>
      <c r="Z174" s="457"/>
      <c r="AA174" s="457"/>
      <c r="AB174" s="457"/>
      <c r="AC174" s="457"/>
      <c r="AD174" s="457"/>
      <c r="AE174" s="457"/>
      <c r="AF174" s="457"/>
      <c r="AG174" s="457"/>
      <c r="AH174" s="457"/>
      <c r="AI174" s="490"/>
      <c r="AJ174" s="457"/>
      <c r="AK174" s="457"/>
      <c r="AL174" s="457"/>
      <c r="AM174" s="457"/>
      <c r="AN174" s="457"/>
      <c r="AO174" s="561"/>
    </row>
    <row r="175" spans="1:41" ht="99.75">
      <c r="A175" s="559">
        <v>20</v>
      </c>
      <c r="B175" s="560"/>
      <c r="C175" s="487" t="s">
        <v>10560</v>
      </c>
      <c r="D175" s="457"/>
      <c r="E175" s="457"/>
      <c r="F175" s="12" t="s">
        <v>699</v>
      </c>
      <c r="G175" s="237" t="s">
        <v>914</v>
      </c>
      <c r="H175" s="238" t="s">
        <v>915</v>
      </c>
      <c r="I175" s="488" t="s">
        <v>10034</v>
      </c>
      <c r="J175" s="456">
        <v>1</v>
      </c>
      <c r="K175" s="489" t="s">
        <v>10561</v>
      </c>
      <c r="L175" s="487">
        <v>8891114000</v>
      </c>
      <c r="M175" s="457"/>
      <c r="N175" s="457"/>
      <c r="O175" s="457"/>
      <c r="P175" s="457"/>
      <c r="Q175" s="457"/>
      <c r="R175" s="457"/>
      <c r="S175" s="457"/>
      <c r="T175" s="457"/>
      <c r="U175" s="457"/>
      <c r="V175" s="457"/>
      <c r="W175" s="457"/>
      <c r="X175" s="457"/>
      <c r="Y175" s="457"/>
      <c r="Z175" s="457"/>
      <c r="AA175" s="457"/>
      <c r="AB175" s="457"/>
      <c r="AC175" s="457"/>
      <c r="AD175" s="457"/>
      <c r="AE175" s="457"/>
      <c r="AF175" s="457"/>
      <c r="AG175" s="457"/>
      <c r="AH175" s="457"/>
      <c r="AI175" s="490"/>
      <c r="AJ175" s="457"/>
      <c r="AK175" s="457"/>
      <c r="AL175" s="457"/>
      <c r="AM175" s="457"/>
      <c r="AN175" s="457"/>
      <c r="AO175" s="561"/>
    </row>
    <row r="176" spans="1:41" ht="99.75">
      <c r="A176" s="559">
        <v>21</v>
      </c>
      <c r="B176" s="560"/>
      <c r="C176" s="487" t="s">
        <v>10562</v>
      </c>
      <c r="D176" s="457"/>
      <c r="E176" s="457"/>
      <c r="F176" s="12" t="s">
        <v>699</v>
      </c>
      <c r="G176" s="237" t="s">
        <v>914</v>
      </c>
      <c r="H176" s="238" t="s">
        <v>915</v>
      </c>
      <c r="I176" s="488" t="s">
        <v>10034</v>
      </c>
      <c r="J176" s="456">
        <v>1</v>
      </c>
      <c r="K176" s="489" t="s">
        <v>10563</v>
      </c>
      <c r="L176" s="487">
        <v>8792335584</v>
      </c>
      <c r="M176" s="457"/>
      <c r="N176" s="457"/>
      <c r="O176" s="457"/>
      <c r="P176" s="457"/>
      <c r="Q176" s="457"/>
      <c r="R176" s="457"/>
      <c r="S176" s="457"/>
      <c r="T176" s="457"/>
      <c r="U176" s="457"/>
      <c r="V176" s="457"/>
      <c r="W176" s="457"/>
      <c r="X176" s="457"/>
      <c r="Y176" s="457"/>
      <c r="Z176" s="457"/>
      <c r="AA176" s="457"/>
      <c r="AB176" s="457"/>
      <c r="AC176" s="457"/>
      <c r="AD176" s="457"/>
      <c r="AE176" s="457"/>
      <c r="AF176" s="457"/>
      <c r="AG176" s="457"/>
      <c r="AH176" s="457"/>
      <c r="AI176" s="490"/>
      <c r="AJ176" s="457"/>
      <c r="AK176" s="457"/>
      <c r="AL176" s="457"/>
      <c r="AM176" s="457"/>
      <c r="AN176" s="457"/>
      <c r="AO176" s="561"/>
    </row>
    <row r="177" spans="1:41" ht="99.75">
      <c r="A177" s="559">
        <v>22</v>
      </c>
      <c r="B177" s="560"/>
      <c r="C177" s="487" t="s">
        <v>10564</v>
      </c>
      <c r="D177" s="457"/>
      <c r="E177" s="457"/>
      <c r="F177" s="12" t="s">
        <v>699</v>
      </c>
      <c r="G177" s="237" t="s">
        <v>914</v>
      </c>
      <c r="H177" s="238" t="s">
        <v>915</v>
      </c>
      <c r="I177" s="488" t="s">
        <v>10034</v>
      </c>
      <c r="J177" s="456">
        <v>1</v>
      </c>
      <c r="K177" s="489" t="s">
        <v>10565</v>
      </c>
      <c r="L177" s="487">
        <v>9206208857</v>
      </c>
      <c r="M177" s="457"/>
      <c r="N177" s="457"/>
      <c r="O177" s="457"/>
      <c r="P177" s="457"/>
      <c r="Q177" s="457"/>
      <c r="R177" s="457"/>
      <c r="S177" s="457"/>
      <c r="T177" s="457"/>
      <c r="U177" s="457"/>
      <c r="V177" s="457"/>
      <c r="W177" s="457"/>
      <c r="X177" s="457"/>
      <c r="Y177" s="457"/>
      <c r="Z177" s="457"/>
      <c r="AA177" s="457"/>
      <c r="AB177" s="457"/>
      <c r="AC177" s="457"/>
      <c r="AD177" s="457"/>
      <c r="AE177" s="457"/>
      <c r="AF177" s="457"/>
      <c r="AG177" s="457"/>
      <c r="AH177" s="457"/>
      <c r="AI177" s="490"/>
      <c r="AJ177" s="457"/>
      <c r="AK177" s="457"/>
      <c r="AL177" s="457"/>
      <c r="AM177" s="457"/>
      <c r="AN177" s="457"/>
      <c r="AO177" s="561"/>
    </row>
    <row r="178" spans="1:41" ht="99.75">
      <c r="A178" s="559">
        <v>23</v>
      </c>
      <c r="B178" s="560"/>
      <c r="C178" s="487" t="s">
        <v>10566</v>
      </c>
      <c r="D178" s="457"/>
      <c r="E178" s="457"/>
      <c r="F178" s="12" t="s">
        <v>699</v>
      </c>
      <c r="G178" s="237" t="s">
        <v>914</v>
      </c>
      <c r="H178" s="238" t="s">
        <v>915</v>
      </c>
      <c r="I178" s="488" t="s">
        <v>10034</v>
      </c>
      <c r="J178" s="456">
        <v>1</v>
      </c>
      <c r="K178" s="489" t="s">
        <v>10567</v>
      </c>
      <c r="L178" s="487">
        <v>8884350557</v>
      </c>
      <c r="M178" s="457"/>
      <c r="N178" s="457"/>
      <c r="O178" s="457"/>
      <c r="P178" s="457"/>
      <c r="Q178" s="457"/>
      <c r="R178" s="457"/>
      <c r="S178" s="457"/>
      <c r="T178" s="457"/>
      <c r="U178" s="457"/>
      <c r="V178" s="457"/>
      <c r="W178" s="457"/>
      <c r="X178" s="457"/>
      <c r="Y178" s="457"/>
      <c r="Z178" s="457"/>
      <c r="AA178" s="457"/>
      <c r="AB178" s="457"/>
      <c r="AC178" s="457"/>
      <c r="AD178" s="457"/>
      <c r="AE178" s="457"/>
      <c r="AF178" s="457"/>
      <c r="AG178" s="457"/>
      <c r="AH178" s="457"/>
      <c r="AI178" s="490"/>
      <c r="AJ178" s="457"/>
      <c r="AK178" s="457"/>
      <c r="AL178" s="457"/>
      <c r="AM178" s="457"/>
      <c r="AN178" s="457"/>
      <c r="AO178" s="561"/>
    </row>
    <row r="179" spans="1:41" ht="99.75">
      <c r="A179" s="559">
        <v>24</v>
      </c>
      <c r="B179" s="560"/>
      <c r="C179" s="487" t="s">
        <v>10568</v>
      </c>
      <c r="D179" s="457"/>
      <c r="E179" s="457"/>
      <c r="F179" s="12" t="s">
        <v>699</v>
      </c>
      <c r="G179" s="237" t="s">
        <v>914</v>
      </c>
      <c r="H179" s="238" t="s">
        <v>915</v>
      </c>
      <c r="I179" s="488" t="s">
        <v>10034</v>
      </c>
      <c r="J179" s="456">
        <v>1</v>
      </c>
      <c r="K179" s="489" t="s">
        <v>10569</v>
      </c>
      <c r="L179" s="487">
        <v>8892922020</v>
      </c>
      <c r="M179" s="457"/>
      <c r="N179" s="457"/>
      <c r="O179" s="457"/>
      <c r="P179" s="457"/>
      <c r="Q179" s="457"/>
      <c r="R179" s="457"/>
      <c r="S179" s="457"/>
      <c r="T179" s="457"/>
      <c r="U179" s="457"/>
      <c r="V179" s="457"/>
      <c r="W179" s="457"/>
      <c r="X179" s="457"/>
      <c r="Y179" s="457"/>
      <c r="Z179" s="457"/>
      <c r="AA179" s="457"/>
      <c r="AB179" s="457"/>
      <c r="AC179" s="457"/>
      <c r="AD179" s="457"/>
      <c r="AE179" s="457"/>
      <c r="AF179" s="457"/>
      <c r="AG179" s="457"/>
      <c r="AH179" s="457"/>
      <c r="AI179" s="490"/>
      <c r="AJ179" s="457"/>
      <c r="AK179" s="457"/>
      <c r="AL179" s="457"/>
      <c r="AM179" s="457"/>
      <c r="AN179" s="457"/>
      <c r="AO179" s="561"/>
    </row>
    <row r="180" spans="1:41" ht="99.75">
      <c r="A180" s="559">
        <v>25</v>
      </c>
      <c r="B180" s="560"/>
      <c r="C180" s="487" t="s">
        <v>10570</v>
      </c>
      <c r="D180" s="457"/>
      <c r="E180" s="457"/>
      <c r="F180" s="12" t="s">
        <v>699</v>
      </c>
      <c r="G180" s="237" t="s">
        <v>914</v>
      </c>
      <c r="H180" s="238" t="s">
        <v>915</v>
      </c>
      <c r="I180" s="488" t="s">
        <v>10034</v>
      </c>
      <c r="J180" s="456">
        <v>1</v>
      </c>
      <c r="K180" s="461" t="s">
        <v>10571</v>
      </c>
      <c r="L180" s="461">
        <v>9060122727</v>
      </c>
      <c r="M180" s="457"/>
      <c r="N180" s="457"/>
      <c r="O180" s="457"/>
      <c r="P180" s="457"/>
      <c r="Q180" s="457"/>
      <c r="R180" s="457"/>
      <c r="S180" s="457"/>
      <c r="T180" s="457"/>
      <c r="U180" s="457"/>
      <c r="V180" s="457"/>
      <c r="W180" s="457"/>
      <c r="X180" s="457"/>
      <c r="Y180" s="457"/>
      <c r="Z180" s="457"/>
      <c r="AA180" s="457"/>
      <c r="AB180" s="457"/>
      <c r="AC180" s="457"/>
      <c r="AD180" s="457"/>
      <c r="AE180" s="457"/>
      <c r="AF180" s="457"/>
      <c r="AG180" s="457"/>
      <c r="AH180" s="457"/>
      <c r="AI180" s="490"/>
      <c r="AJ180" s="457"/>
      <c r="AK180" s="457"/>
      <c r="AL180" s="457"/>
      <c r="AM180" s="457"/>
      <c r="AN180" s="457"/>
      <c r="AO180" s="561"/>
    </row>
    <row r="181" spans="1:41" ht="99.75">
      <c r="A181" s="559">
        <v>26</v>
      </c>
      <c r="B181" s="560"/>
      <c r="C181" s="487" t="s">
        <v>10572</v>
      </c>
      <c r="D181" s="457"/>
      <c r="E181" s="457"/>
      <c r="F181" s="12" t="s">
        <v>699</v>
      </c>
      <c r="G181" s="237" t="s">
        <v>914</v>
      </c>
      <c r="H181" s="238" t="s">
        <v>915</v>
      </c>
      <c r="I181" s="488" t="s">
        <v>10034</v>
      </c>
      <c r="J181" s="456">
        <v>1</v>
      </c>
      <c r="K181" s="489" t="s">
        <v>10573</v>
      </c>
      <c r="L181" s="487">
        <v>9902985071</v>
      </c>
      <c r="M181" s="457"/>
      <c r="N181" s="457"/>
      <c r="O181" s="457"/>
      <c r="P181" s="457"/>
      <c r="Q181" s="457"/>
      <c r="R181" s="457"/>
      <c r="S181" s="457"/>
      <c r="T181" s="457"/>
      <c r="U181" s="457"/>
      <c r="V181" s="457"/>
      <c r="W181" s="457"/>
      <c r="X181" s="457"/>
      <c r="Y181" s="457"/>
      <c r="Z181" s="457"/>
      <c r="AA181" s="457"/>
      <c r="AB181" s="457"/>
      <c r="AC181" s="457"/>
      <c r="AD181" s="457"/>
      <c r="AE181" s="457"/>
      <c r="AF181" s="457"/>
      <c r="AG181" s="457"/>
      <c r="AH181" s="457"/>
      <c r="AI181" s="490"/>
      <c r="AJ181" s="457"/>
      <c r="AK181" s="457"/>
      <c r="AL181" s="457"/>
      <c r="AM181" s="457"/>
      <c r="AN181" s="457"/>
      <c r="AO181" s="561"/>
    </row>
    <row r="182" spans="1:41" ht="99.75">
      <c r="A182" s="559">
        <v>27</v>
      </c>
      <c r="B182" s="560"/>
      <c r="C182" s="487" t="s">
        <v>10574</v>
      </c>
      <c r="D182" s="457"/>
      <c r="E182" s="457"/>
      <c r="F182" s="12" t="s">
        <v>699</v>
      </c>
      <c r="G182" s="237" t="s">
        <v>914</v>
      </c>
      <c r="H182" s="238" t="s">
        <v>915</v>
      </c>
      <c r="I182" s="488" t="s">
        <v>10034</v>
      </c>
      <c r="J182" s="456">
        <v>1</v>
      </c>
      <c r="K182" s="489" t="s">
        <v>10575</v>
      </c>
      <c r="L182" s="487">
        <v>9620545388</v>
      </c>
      <c r="M182" s="457"/>
      <c r="N182" s="457"/>
      <c r="O182" s="457"/>
      <c r="P182" s="457"/>
      <c r="Q182" s="457"/>
      <c r="R182" s="457"/>
      <c r="S182" s="457"/>
      <c r="T182" s="457"/>
      <c r="U182" s="457"/>
      <c r="V182" s="457"/>
      <c r="W182" s="457"/>
      <c r="X182" s="457"/>
      <c r="Y182" s="457"/>
      <c r="Z182" s="457"/>
      <c r="AA182" s="457"/>
      <c r="AB182" s="457"/>
      <c r="AC182" s="457"/>
      <c r="AD182" s="457"/>
      <c r="AE182" s="457"/>
      <c r="AF182" s="457"/>
      <c r="AG182" s="457"/>
      <c r="AH182" s="457"/>
      <c r="AI182" s="490"/>
      <c r="AJ182" s="457"/>
      <c r="AK182" s="457"/>
      <c r="AL182" s="457"/>
      <c r="AM182" s="457"/>
      <c r="AN182" s="457"/>
      <c r="AO182" s="561"/>
    </row>
    <row r="183" spans="1:41" ht="99.75">
      <c r="A183" s="559">
        <v>28</v>
      </c>
      <c r="B183" s="560"/>
      <c r="C183" s="487" t="s">
        <v>10576</v>
      </c>
      <c r="D183" s="457"/>
      <c r="E183" s="457"/>
      <c r="F183" s="12" t="s">
        <v>699</v>
      </c>
      <c r="G183" s="237" t="s">
        <v>914</v>
      </c>
      <c r="H183" s="238" t="s">
        <v>915</v>
      </c>
      <c r="I183" s="488" t="s">
        <v>10034</v>
      </c>
      <c r="J183" s="456">
        <v>1</v>
      </c>
      <c r="K183" s="489" t="s">
        <v>10577</v>
      </c>
      <c r="L183" s="487">
        <v>8497817357</v>
      </c>
      <c r="M183" s="457"/>
      <c r="N183" s="457"/>
      <c r="O183" s="457"/>
      <c r="P183" s="457"/>
      <c r="Q183" s="457"/>
      <c r="R183" s="457"/>
      <c r="S183" s="457"/>
      <c r="T183" s="457"/>
      <c r="U183" s="457"/>
      <c r="V183" s="457"/>
      <c r="W183" s="457"/>
      <c r="X183" s="457"/>
      <c r="Y183" s="457"/>
      <c r="Z183" s="457"/>
      <c r="AA183" s="457"/>
      <c r="AB183" s="457"/>
      <c r="AC183" s="457"/>
      <c r="AD183" s="457"/>
      <c r="AE183" s="457"/>
      <c r="AF183" s="457"/>
      <c r="AG183" s="457"/>
      <c r="AH183" s="457"/>
      <c r="AI183" s="490"/>
      <c r="AJ183" s="457"/>
      <c r="AK183" s="457"/>
      <c r="AL183" s="457"/>
      <c r="AM183" s="457"/>
      <c r="AN183" s="457"/>
      <c r="AO183" s="561"/>
    </row>
    <row r="184" spans="1:41" ht="99.75">
      <c r="A184" s="559">
        <v>29</v>
      </c>
      <c r="B184" s="560"/>
      <c r="C184" s="487" t="s">
        <v>10578</v>
      </c>
      <c r="D184" s="457"/>
      <c r="E184" s="457"/>
      <c r="F184" s="12" t="s">
        <v>699</v>
      </c>
      <c r="G184" s="237" t="s">
        <v>914</v>
      </c>
      <c r="H184" s="238" t="s">
        <v>915</v>
      </c>
      <c r="I184" s="488" t="s">
        <v>10034</v>
      </c>
      <c r="J184" s="456">
        <v>1</v>
      </c>
      <c r="K184" s="489" t="s">
        <v>10579</v>
      </c>
      <c r="L184" s="487">
        <v>9945984718</v>
      </c>
      <c r="M184" s="457"/>
      <c r="N184" s="457"/>
      <c r="O184" s="457"/>
      <c r="P184" s="457"/>
      <c r="Q184" s="457"/>
      <c r="R184" s="457"/>
      <c r="S184" s="457"/>
      <c r="T184" s="457"/>
      <c r="U184" s="457"/>
      <c r="V184" s="457"/>
      <c r="W184" s="457"/>
      <c r="X184" s="457"/>
      <c r="Y184" s="457"/>
      <c r="Z184" s="457"/>
      <c r="AA184" s="457"/>
      <c r="AB184" s="457"/>
      <c r="AC184" s="457"/>
      <c r="AD184" s="457"/>
      <c r="AE184" s="457"/>
      <c r="AF184" s="457"/>
      <c r="AG184" s="457"/>
      <c r="AH184" s="457"/>
      <c r="AI184" s="490"/>
      <c r="AJ184" s="457"/>
      <c r="AK184" s="457"/>
      <c r="AL184" s="457"/>
      <c r="AM184" s="457"/>
      <c r="AN184" s="457"/>
      <c r="AO184" s="561"/>
    </row>
    <row r="185" spans="1:41" ht="99.75">
      <c r="A185" s="559">
        <v>30</v>
      </c>
      <c r="B185" s="560"/>
      <c r="C185" s="487" t="s">
        <v>10580</v>
      </c>
      <c r="D185" s="457"/>
      <c r="E185" s="457"/>
      <c r="F185" s="12" t="s">
        <v>699</v>
      </c>
      <c r="G185" s="237" t="s">
        <v>914</v>
      </c>
      <c r="H185" s="238" t="s">
        <v>915</v>
      </c>
      <c r="I185" s="488" t="s">
        <v>10034</v>
      </c>
      <c r="J185" s="456">
        <v>1</v>
      </c>
      <c r="K185" s="489" t="s">
        <v>10581</v>
      </c>
      <c r="L185" s="487">
        <v>9916488855</v>
      </c>
      <c r="M185" s="457"/>
      <c r="N185" s="457"/>
      <c r="O185" s="457"/>
      <c r="P185" s="457"/>
      <c r="Q185" s="457"/>
      <c r="R185" s="457"/>
      <c r="S185" s="457"/>
      <c r="T185" s="457"/>
      <c r="U185" s="457"/>
      <c r="V185" s="457"/>
      <c r="W185" s="457"/>
      <c r="X185" s="457"/>
      <c r="Y185" s="457"/>
      <c r="Z185" s="457"/>
      <c r="AA185" s="457"/>
      <c r="AB185" s="457"/>
      <c r="AC185" s="457"/>
      <c r="AD185" s="457"/>
      <c r="AE185" s="457"/>
      <c r="AF185" s="457"/>
      <c r="AG185" s="457"/>
      <c r="AH185" s="457"/>
      <c r="AI185" s="490"/>
      <c r="AJ185" s="457"/>
      <c r="AK185" s="457"/>
      <c r="AL185" s="457"/>
      <c r="AM185" s="457"/>
      <c r="AN185" s="457"/>
      <c r="AO185" s="561"/>
    </row>
    <row r="186" spans="1:41" ht="99.75">
      <c r="A186" s="559">
        <v>31</v>
      </c>
      <c r="B186" s="560"/>
      <c r="C186" s="487" t="s">
        <v>10582</v>
      </c>
      <c r="D186" s="457"/>
      <c r="E186" s="457"/>
      <c r="F186" s="12" t="s">
        <v>699</v>
      </c>
      <c r="G186" s="237" t="s">
        <v>914</v>
      </c>
      <c r="H186" s="238" t="s">
        <v>915</v>
      </c>
      <c r="I186" s="488" t="s">
        <v>10034</v>
      </c>
      <c r="J186" s="456">
        <v>1</v>
      </c>
      <c r="K186" s="489" t="s">
        <v>10583</v>
      </c>
      <c r="L186" s="487">
        <v>9686188889</v>
      </c>
      <c r="M186" s="457"/>
      <c r="N186" s="457"/>
      <c r="O186" s="457"/>
      <c r="P186" s="457"/>
      <c r="Q186" s="457"/>
      <c r="R186" s="457"/>
      <c r="S186" s="457"/>
      <c r="T186" s="457"/>
      <c r="U186" s="457"/>
      <c r="V186" s="457"/>
      <c r="W186" s="457"/>
      <c r="X186" s="457"/>
      <c r="Y186" s="457"/>
      <c r="Z186" s="457"/>
      <c r="AA186" s="457"/>
      <c r="AB186" s="457"/>
      <c r="AC186" s="457"/>
      <c r="AD186" s="457"/>
      <c r="AE186" s="457"/>
      <c r="AF186" s="457"/>
      <c r="AG186" s="457"/>
      <c r="AH186" s="457"/>
      <c r="AI186" s="490"/>
      <c r="AJ186" s="457"/>
      <c r="AK186" s="457"/>
      <c r="AL186" s="457"/>
      <c r="AM186" s="457"/>
      <c r="AN186" s="457"/>
      <c r="AO186" s="561"/>
    </row>
    <row r="187" spans="1:41" ht="99.75">
      <c r="A187" s="559">
        <v>32</v>
      </c>
      <c r="B187" s="560"/>
      <c r="C187" s="487" t="s">
        <v>10584</v>
      </c>
      <c r="D187" s="457"/>
      <c r="E187" s="457"/>
      <c r="F187" s="12" t="s">
        <v>699</v>
      </c>
      <c r="G187" s="237" t="s">
        <v>914</v>
      </c>
      <c r="H187" s="238" t="s">
        <v>915</v>
      </c>
      <c r="I187" s="488" t="s">
        <v>10034</v>
      </c>
      <c r="J187" s="456">
        <v>1</v>
      </c>
      <c r="K187" s="489" t="s">
        <v>10585</v>
      </c>
      <c r="L187" s="487">
        <v>9471576455</v>
      </c>
      <c r="M187" s="457"/>
      <c r="N187" s="457"/>
      <c r="O187" s="457"/>
      <c r="P187" s="457"/>
      <c r="Q187" s="457"/>
      <c r="R187" s="457"/>
      <c r="S187" s="457"/>
      <c r="T187" s="457"/>
      <c r="U187" s="457"/>
      <c r="V187" s="457"/>
      <c r="W187" s="457"/>
      <c r="X187" s="457"/>
      <c r="Y187" s="457"/>
      <c r="Z187" s="457"/>
      <c r="AA187" s="457"/>
      <c r="AB187" s="457"/>
      <c r="AC187" s="457"/>
      <c r="AD187" s="457"/>
      <c r="AE187" s="457"/>
      <c r="AF187" s="457"/>
      <c r="AG187" s="457"/>
      <c r="AH187" s="457"/>
      <c r="AI187" s="490"/>
      <c r="AJ187" s="457"/>
      <c r="AK187" s="457"/>
      <c r="AL187" s="457"/>
      <c r="AM187" s="457"/>
      <c r="AN187" s="457"/>
      <c r="AO187" s="561"/>
    </row>
    <row r="188" spans="1:41" ht="99.75">
      <c r="A188" s="559">
        <v>33</v>
      </c>
      <c r="B188" s="560"/>
      <c r="C188" s="487" t="s">
        <v>10586</v>
      </c>
      <c r="D188" s="457"/>
      <c r="E188" s="457"/>
      <c r="F188" s="12" t="s">
        <v>699</v>
      </c>
      <c r="G188" s="237" t="s">
        <v>914</v>
      </c>
      <c r="H188" s="238" t="s">
        <v>915</v>
      </c>
      <c r="I188" s="488" t="s">
        <v>10034</v>
      </c>
      <c r="J188" s="456">
        <v>1</v>
      </c>
      <c r="K188" s="489" t="s">
        <v>10587</v>
      </c>
      <c r="L188" s="487">
        <v>9404319292</v>
      </c>
      <c r="M188" s="457"/>
      <c r="N188" s="457"/>
      <c r="O188" s="457"/>
      <c r="P188" s="457"/>
      <c r="Q188" s="457"/>
      <c r="R188" s="457"/>
      <c r="S188" s="457"/>
      <c r="T188" s="457"/>
      <c r="U188" s="457"/>
      <c r="V188" s="457"/>
      <c r="W188" s="457"/>
      <c r="X188" s="457"/>
      <c r="Y188" s="457"/>
      <c r="Z188" s="457"/>
      <c r="AA188" s="457"/>
      <c r="AB188" s="457"/>
      <c r="AC188" s="457"/>
      <c r="AD188" s="457"/>
      <c r="AE188" s="457"/>
      <c r="AF188" s="457"/>
      <c r="AG188" s="457"/>
      <c r="AH188" s="457"/>
      <c r="AI188" s="490"/>
      <c r="AJ188" s="457"/>
      <c r="AK188" s="457"/>
      <c r="AL188" s="457"/>
      <c r="AM188" s="457"/>
      <c r="AN188" s="457"/>
      <c r="AO188" s="561"/>
    </row>
    <row r="189" spans="1:41" ht="99.75">
      <c r="A189" s="559">
        <v>34</v>
      </c>
      <c r="B189" s="560"/>
      <c r="C189" s="487" t="s">
        <v>10588</v>
      </c>
      <c r="D189" s="457"/>
      <c r="E189" s="457"/>
      <c r="F189" s="12" t="s">
        <v>699</v>
      </c>
      <c r="G189" s="237" t="s">
        <v>914</v>
      </c>
      <c r="H189" s="238" t="s">
        <v>915</v>
      </c>
      <c r="I189" s="488" t="s">
        <v>10034</v>
      </c>
      <c r="J189" s="456">
        <v>1</v>
      </c>
      <c r="K189" s="489" t="s">
        <v>10589</v>
      </c>
      <c r="L189" s="487">
        <v>9582249494</v>
      </c>
      <c r="M189" s="457"/>
      <c r="N189" s="457"/>
      <c r="O189" s="457"/>
      <c r="P189" s="457"/>
      <c r="Q189" s="457"/>
      <c r="R189" s="457"/>
      <c r="S189" s="457"/>
      <c r="T189" s="457"/>
      <c r="U189" s="457"/>
      <c r="V189" s="457"/>
      <c r="W189" s="457"/>
      <c r="X189" s="457"/>
      <c r="Y189" s="457"/>
      <c r="Z189" s="457"/>
      <c r="AA189" s="457"/>
      <c r="AB189" s="457"/>
      <c r="AC189" s="457"/>
      <c r="AD189" s="457"/>
      <c r="AE189" s="457"/>
      <c r="AF189" s="457"/>
      <c r="AG189" s="457"/>
      <c r="AH189" s="457"/>
      <c r="AI189" s="490"/>
      <c r="AJ189" s="457"/>
      <c r="AK189" s="457"/>
      <c r="AL189" s="457"/>
      <c r="AM189" s="457"/>
      <c r="AN189" s="457"/>
      <c r="AO189" s="561"/>
    </row>
    <row r="190" spans="1:41" ht="99.75">
      <c r="A190" s="559">
        <v>35</v>
      </c>
      <c r="B190" s="560"/>
      <c r="C190" s="487" t="s">
        <v>10590</v>
      </c>
      <c r="D190" s="457"/>
      <c r="E190" s="457"/>
      <c r="F190" s="12" t="s">
        <v>699</v>
      </c>
      <c r="G190" s="237" t="s">
        <v>914</v>
      </c>
      <c r="H190" s="238" t="s">
        <v>915</v>
      </c>
      <c r="I190" s="488" t="s">
        <v>10034</v>
      </c>
      <c r="J190" s="456">
        <v>1</v>
      </c>
      <c r="K190" s="489" t="s">
        <v>10591</v>
      </c>
      <c r="L190" s="487">
        <v>8089695736</v>
      </c>
      <c r="M190" s="457"/>
      <c r="N190" s="457"/>
      <c r="O190" s="457"/>
      <c r="P190" s="457"/>
      <c r="Q190" s="457"/>
      <c r="R190" s="457"/>
      <c r="S190" s="457"/>
      <c r="T190" s="457"/>
      <c r="U190" s="457"/>
      <c r="V190" s="457"/>
      <c r="W190" s="457"/>
      <c r="X190" s="457"/>
      <c r="Y190" s="457"/>
      <c r="Z190" s="457"/>
      <c r="AA190" s="457"/>
      <c r="AB190" s="457"/>
      <c r="AC190" s="457"/>
      <c r="AD190" s="457"/>
      <c r="AE190" s="457"/>
      <c r="AF190" s="457"/>
      <c r="AG190" s="457"/>
      <c r="AH190" s="457"/>
      <c r="AI190" s="490"/>
      <c r="AJ190" s="457"/>
      <c r="AK190" s="457"/>
      <c r="AL190" s="457"/>
      <c r="AM190" s="457"/>
      <c r="AN190" s="457"/>
      <c r="AO190" s="561"/>
    </row>
    <row r="191" spans="1:41" ht="99.75">
      <c r="A191" s="559">
        <v>36</v>
      </c>
      <c r="B191" s="560"/>
      <c r="C191" s="461" t="s">
        <v>10592</v>
      </c>
      <c r="D191" s="457"/>
      <c r="E191" s="457"/>
      <c r="F191" s="12" t="s">
        <v>699</v>
      </c>
      <c r="G191" s="237" t="s">
        <v>914</v>
      </c>
      <c r="H191" s="238" t="s">
        <v>915</v>
      </c>
      <c r="I191" s="488" t="s">
        <v>10034</v>
      </c>
      <c r="J191" s="456">
        <v>1</v>
      </c>
      <c r="K191" s="461" t="s">
        <v>10593</v>
      </c>
      <c r="L191" s="461">
        <v>9880165945</v>
      </c>
      <c r="M191" s="457"/>
      <c r="N191" s="457"/>
      <c r="O191" s="457"/>
      <c r="P191" s="457"/>
      <c r="Q191" s="457"/>
      <c r="R191" s="457"/>
      <c r="S191" s="457"/>
      <c r="T191" s="457"/>
      <c r="U191" s="457"/>
      <c r="V191" s="457"/>
      <c r="W191" s="457"/>
      <c r="X191" s="457"/>
      <c r="Y191" s="457"/>
      <c r="Z191" s="457"/>
      <c r="AA191" s="457"/>
      <c r="AB191" s="457"/>
      <c r="AC191" s="457"/>
      <c r="AD191" s="457"/>
      <c r="AE191" s="457"/>
      <c r="AF191" s="457"/>
      <c r="AG191" s="457"/>
      <c r="AH191" s="457"/>
      <c r="AI191" s="490"/>
      <c r="AJ191" s="457"/>
      <c r="AK191" s="457"/>
      <c r="AL191" s="457"/>
      <c r="AM191" s="457"/>
      <c r="AN191" s="457"/>
      <c r="AO191" s="561"/>
    </row>
    <row r="192" spans="1:41" ht="99.75">
      <c r="A192" s="559">
        <v>37</v>
      </c>
      <c r="B192" s="560"/>
      <c r="C192" s="461" t="s">
        <v>10594</v>
      </c>
      <c r="D192" s="457"/>
      <c r="E192" s="457"/>
      <c r="F192" s="12" t="s">
        <v>699</v>
      </c>
      <c r="G192" s="237" t="s">
        <v>914</v>
      </c>
      <c r="H192" s="238" t="s">
        <v>915</v>
      </c>
      <c r="I192" s="488" t="s">
        <v>10034</v>
      </c>
      <c r="J192" s="456">
        <v>1</v>
      </c>
      <c r="K192" s="461" t="s">
        <v>10595</v>
      </c>
      <c r="L192" s="461">
        <v>7829525805</v>
      </c>
      <c r="M192" s="457"/>
      <c r="N192" s="457"/>
      <c r="O192" s="457"/>
      <c r="P192" s="457"/>
      <c r="Q192" s="457"/>
      <c r="R192" s="457"/>
      <c r="S192" s="457"/>
      <c r="T192" s="457"/>
      <c r="U192" s="457"/>
      <c r="V192" s="457"/>
      <c r="W192" s="457"/>
      <c r="X192" s="457"/>
      <c r="Y192" s="457"/>
      <c r="Z192" s="457"/>
      <c r="AA192" s="457"/>
      <c r="AB192" s="457"/>
      <c r="AC192" s="457"/>
      <c r="AD192" s="457"/>
      <c r="AE192" s="457"/>
      <c r="AF192" s="457"/>
      <c r="AG192" s="457"/>
      <c r="AH192" s="457"/>
      <c r="AI192" s="490"/>
      <c r="AJ192" s="457"/>
      <c r="AK192" s="457"/>
      <c r="AL192" s="457"/>
      <c r="AM192" s="457"/>
      <c r="AN192" s="457"/>
      <c r="AO192" s="561"/>
    </row>
    <row r="193" spans="1:41" ht="99.75">
      <c r="A193" s="559">
        <v>38</v>
      </c>
      <c r="B193" s="560"/>
      <c r="C193" s="487" t="s">
        <v>10596</v>
      </c>
      <c r="D193" s="457"/>
      <c r="E193" s="457"/>
      <c r="F193" s="12" t="s">
        <v>699</v>
      </c>
      <c r="G193" s="237" t="s">
        <v>914</v>
      </c>
      <c r="H193" s="238" t="s">
        <v>915</v>
      </c>
      <c r="I193" s="488" t="s">
        <v>10034</v>
      </c>
      <c r="J193" s="456">
        <v>1</v>
      </c>
      <c r="K193" s="461" t="s">
        <v>10597</v>
      </c>
      <c r="L193" s="461">
        <v>9071018276</v>
      </c>
      <c r="M193" s="457"/>
      <c r="N193" s="457"/>
      <c r="O193" s="457"/>
      <c r="P193" s="457"/>
      <c r="Q193" s="457"/>
      <c r="R193" s="457"/>
      <c r="S193" s="457"/>
      <c r="T193" s="457"/>
      <c r="U193" s="457"/>
      <c r="V193" s="457"/>
      <c r="W193" s="457"/>
      <c r="X193" s="457"/>
      <c r="Y193" s="457"/>
      <c r="Z193" s="457"/>
      <c r="AA193" s="457"/>
      <c r="AB193" s="457"/>
      <c r="AC193" s="457"/>
      <c r="AD193" s="457"/>
      <c r="AE193" s="457"/>
      <c r="AF193" s="457"/>
      <c r="AG193" s="457"/>
      <c r="AH193" s="457"/>
      <c r="AI193" s="490"/>
      <c r="AJ193" s="457"/>
      <c r="AK193" s="457"/>
      <c r="AL193" s="457"/>
      <c r="AM193" s="457"/>
      <c r="AN193" s="457"/>
      <c r="AO193" s="561"/>
    </row>
    <row r="194" spans="1:41" ht="99.75">
      <c r="A194" s="559">
        <v>39</v>
      </c>
      <c r="B194" s="560"/>
      <c r="C194" s="487" t="s">
        <v>10598</v>
      </c>
      <c r="D194" s="457"/>
      <c r="E194" s="457"/>
      <c r="F194" s="12" t="s">
        <v>699</v>
      </c>
      <c r="G194" s="237" t="s">
        <v>914</v>
      </c>
      <c r="H194" s="238" t="s">
        <v>915</v>
      </c>
      <c r="I194" s="488" t="s">
        <v>10034</v>
      </c>
      <c r="J194" s="456">
        <v>1</v>
      </c>
      <c r="K194" s="489"/>
      <c r="L194" s="487"/>
      <c r="M194" s="457"/>
      <c r="N194" s="457"/>
      <c r="O194" s="457"/>
      <c r="P194" s="457"/>
      <c r="Q194" s="457"/>
      <c r="R194" s="457"/>
      <c r="S194" s="457"/>
      <c r="T194" s="457"/>
      <c r="U194" s="457"/>
      <c r="V194" s="457"/>
      <c r="W194" s="457"/>
      <c r="X194" s="457"/>
      <c r="Y194" s="457"/>
      <c r="Z194" s="457"/>
      <c r="AA194" s="457"/>
      <c r="AB194" s="457"/>
      <c r="AC194" s="457"/>
      <c r="AD194" s="457"/>
      <c r="AE194" s="457"/>
      <c r="AF194" s="457"/>
      <c r="AG194" s="457"/>
      <c r="AH194" s="457"/>
      <c r="AI194" s="490"/>
      <c r="AJ194" s="457"/>
      <c r="AK194" s="457"/>
      <c r="AL194" s="457"/>
      <c r="AM194" s="457"/>
      <c r="AN194" s="457"/>
      <c r="AO194" s="561"/>
    </row>
    <row r="195" spans="1:41" ht="99.75">
      <c r="A195" s="559">
        <v>40</v>
      </c>
      <c r="B195" s="560"/>
      <c r="C195" s="461" t="s">
        <v>10599</v>
      </c>
      <c r="D195" s="457"/>
      <c r="E195" s="457"/>
      <c r="F195" s="12" t="s">
        <v>699</v>
      </c>
      <c r="G195" s="237" t="s">
        <v>914</v>
      </c>
      <c r="H195" s="238" t="s">
        <v>915</v>
      </c>
      <c r="I195" s="488" t="s">
        <v>10034</v>
      </c>
      <c r="J195" s="456">
        <v>1</v>
      </c>
      <c r="K195" s="495"/>
      <c r="L195" s="461"/>
      <c r="M195" s="457"/>
      <c r="N195" s="457"/>
      <c r="O195" s="457"/>
      <c r="P195" s="457"/>
      <c r="Q195" s="457"/>
      <c r="R195" s="457"/>
      <c r="S195" s="457"/>
      <c r="T195" s="457"/>
      <c r="U195" s="457"/>
      <c r="V195" s="457"/>
      <c r="W195" s="457"/>
      <c r="X195" s="457"/>
      <c r="Y195" s="457"/>
      <c r="Z195" s="457"/>
      <c r="AA195" s="457"/>
      <c r="AB195" s="457"/>
      <c r="AC195" s="457"/>
      <c r="AD195" s="457"/>
      <c r="AE195" s="457"/>
      <c r="AF195" s="457"/>
      <c r="AG195" s="457"/>
      <c r="AH195" s="457"/>
      <c r="AI195" s="490"/>
      <c r="AJ195" s="457"/>
      <c r="AK195" s="457"/>
      <c r="AL195" s="457"/>
      <c r="AM195" s="457"/>
      <c r="AN195" s="457"/>
      <c r="AO195" s="561"/>
    </row>
    <row r="196" spans="1:41" ht="99.75">
      <c r="A196" s="559">
        <v>41</v>
      </c>
      <c r="B196" s="560"/>
      <c r="C196" s="461" t="s">
        <v>10600</v>
      </c>
      <c r="D196" s="457"/>
      <c r="E196" s="457"/>
      <c r="F196" s="12" t="s">
        <v>699</v>
      </c>
      <c r="G196" s="237" t="s">
        <v>914</v>
      </c>
      <c r="H196" s="238" t="s">
        <v>915</v>
      </c>
      <c r="I196" s="488" t="s">
        <v>10034</v>
      </c>
      <c r="J196" s="456">
        <v>1</v>
      </c>
      <c r="K196" s="495"/>
      <c r="L196" s="461"/>
      <c r="M196" s="457"/>
      <c r="N196" s="457"/>
      <c r="O196" s="457"/>
      <c r="P196" s="457"/>
      <c r="Q196" s="457"/>
      <c r="R196" s="457"/>
      <c r="S196" s="457"/>
      <c r="T196" s="457"/>
      <c r="U196" s="457"/>
      <c r="V196" s="457"/>
      <c r="W196" s="457"/>
      <c r="X196" s="457"/>
      <c r="Y196" s="457"/>
      <c r="Z196" s="457"/>
      <c r="AA196" s="457"/>
      <c r="AB196" s="457"/>
      <c r="AC196" s="457"/>
      <c r="AD196" s="457"/>
      <c r="AE196" s="457"/>
      <c r="AF196" s="457"/>
      <c r="AG196" s="457"/>
      <c r="AH196" s="457"/>
      <c r="AI196" s="490"/>
      <c r="AJ196" s="457"/>
      <c r="AK196" s="457"/>
      <c r="AL196" s="457"/>
      <c r="AM196" s="457"/>
      <c r="AN196" s="457"/>
      <c r="AO196" s="561"/>
    </row>
    <row r="197" spans="1:41" ht="99.75">
      <c r="A197" s="559">
        <v>42</v>
      </c>
      <c r="B197" s="560"/>
      <c r="C197" s="461" t="s">
        <v>10601</v>
      </c>
      <c r="D197" s="457"/>
      <c r="E197" s="457"/>
      <c r="F197" s="12" t="s">
        <v>699</v>
      </c>
      <c r="G197" s="237" t="s">
        <v>914</v>
      </c>
      <c r="H197" s="238" t="s">
        <v>915</v>
      </c>
      <c r="I197" s="488" t="s">
        <v>10034</v>
      </c>
      <c r="J197" s="456">
        <v>1</v>
      </c>
      <c r="K197" s="495"/>
      <c r="L197" s="461"/>
      <c r="M197" s="457"/>
      <c r="N197" s="457"/>
      <c r="O197" s="457"/>
      <c r="P197" s="457"/>
      <c r="Q197" s="457"/>
      <c r="R197" s="457"/>
      <c r="S197" s="457"/>
      <c r="T197" s="457"/>
      <c r="U197" s="457"/>
      <c r="V197" s="457"/>
      <c r="W197" s="457"/>
      <c r="X197" s="457"/>
      <c r="Y197" s="457"/>
      <c r="Z197" s="457"/>
      <c r="AA197" s="457"/>
      <c r="AB197" s="457"/>
      <c r="AC197" s="457"/>
      <c r="AD197" s="457"/>
      <c r="AE197" s="457"/>
      <c r="AF197" s="457"/>
      <c r="AG197" s="457"/>
      <c r="AH197" s="457"/>
      <c r="AI197" s="490"/>
      <c r="AJ197" s="457"/>
      <c r="AK197" s="457"/>
      <c r="AL197" s="457"/>
      <c r="AM197" s="457"/>
      <c r="AN197" s="457"/>
      <c r="AO197" s="561"/>
    </row>
    <row r="198" spans="1:41" ht="99.75">
      <c r="A198" s="559">
        <v>43</v>
      </c>
      <c r="B198" s="560"/>
      <c r="C198" s="461" t="s">
        <v>10602</v>
      </c>
      <c r="D198" s="457"/>
      <c r="E198" s="457"/>
      <c r="F198" s="12" t="s">
        <v>699</v>
      </c>
      <c r="G198" s="237" t="s">
        <v>914</v>
      </c>
      <c r="H198" s="238" t="s">
        <v>915</v>
      </c>
      <c r="I198" s="488" t="s">
        <v>10034</v>
      </c>
      <c r="J198" s="456">
        <v>1</v>
      </c>
      <c r="K198" s="495"/>
      <c r="L198" s="461"/>
      <c r="M198" s="457"/>
      <c r="N198" s="457"/>
      <c r="O198" s="457"/>
      <c r="P198" s="457"/>
      <c r="Q198" s="457"/>
      <c r="R198" s="457"/>
      <c r="S198" s="457"/>
      <c r="T198" s="457"/>
      <c r="U198" s="457"/>
      <c r="V198" s="457"/>
      <c r="W198" s="457"/>
      <c r="X198" s="457"/>
      <c r="Y198" s="457"/>
      <c r="Z198" s="457"/>
      <c r="AA198" s="457"/>
      <c r="AB198" s="457"/>
      <c r="AC198" s="457"/>
      <c r="AD198" s="457"/>
      <c r="AE198" s="457"/>
      <c r="AF198" s="457"/>
      <c r="AG198" s="457"/>
      <c r="AH198" s="457"/>
      <c r="AI198" s="490"/>
      <c r="AJ198" s="457"/>
      <c r="AK198" s="457"/>
      <c r="AL198" s="457"/>
      <c r="AM198" s="457"/>
      <c r="AN198" s="457"/>
      <c r="AO198" s="561"/>
    </row>
    <row r="199" spans="1:41" ht="100.5" thickBot="1">
      <c r="A199" s="559">
        <v>44</v>
      </c>
      <c r="B199" s="560"/>
      <c r="C199" s="568" t="s">
        <v>10603</v>
      </c>
      <c r="D199" s="457"/>
      <c r="E199" s="457"/>
      <c r="F199" s="441" t="s">
        <v>699</v>
      </c>
      <c r="G199" s="442" t="s">
        <v>914</v>
      </c>
      <c r="H199" s="443" t="s">
        <v>915</v>
      </c>
      <c r="I199" s="488" t="s">
        <v>10034</v>
      </c>
      <c r="J199" s="456">
        <v>1</v>
      </c>
      <c r="K199" s="569" t="s">
        <v>10604</v>
      </c>
      <c r="L199" s="490">
        <v>9874839244</v>
      </c>
      <c r="M199" s="457"/>
      <c r="N199" s="457"/>
      <c r="O199" s="457"/>
      <c r="P199" s="457"/>
      <c r="Q199" s="457"/>
      <c r="R199" s="457"/>
      <c r="S199" s="457"/>
      <c r="T199" s="457"/>
      <c r="U199" s="457"/>
      <c r="V199" s="457"/>
      <c r="W199" s="457"/>
      <c r="X199" s="457"/>
      <c r="Y199" s="457"/>
      <c r="Z199" s="457"/>
      <c r="AA199" s="457"/>
      <c r="AB199" s="457"/>
      <c r="AC199" s="457"/>
      <c r="AD199" s="457"/>
      <c r="AE199" s="457"/>
      <c r="AF199" s="457"/>
      <c r="AG199" s="457"/>
      <c r="AH199" s="457"/>
      <c r="AI199" s="490"/>
      <c r="AJ199" s="457"/>
      <c r="AK199" s="457"/>
      <c r="AL199" s="457"/>
      <c r="AM199" s="457"/>
      <c r="AN199" s="457"/>
      <c r="AO199" s="561"/>
    </row>
    <row r="200" spans="1:41" ht="100.5" thickBot="1">
      <c r="A200" s="559">
        <v>45</v>
      </c>
      <c r="B200" s="560"/>
      <c r="C200" s="490" t="s">
        <v>10605</v>
      </c>
      <c r="D200" s="457"/>
      <c r="E200" s="457"/>
      <c r="F200" s="441" t="s">
        <v>699</v>
      </c>
      <c r="G200" s="442" t="s">
        <v>914</v>
      </c>
      <c r="H200" s="443" t="s">
        <v>915</v>
      </c>
      <c r="I200" s="488" t="s">
        <v>10034</v>
      </c>
      <c r="J200" s="456">
        <v>1</v>
      </c>
      <c r="K200" s="569" t="s">
        <v>10606</v>
      </c>
      <c r="L200" s="490">
        <v>8134003821</v>
      </c>
      <c r="M200" s="457"/>
      <c r="N200" s="457"/>
      <c r="O200" s="457"/>
      <c r="P200" s="457"/>
      <c r="Q200" s="457"/>
      <c r="R200" s="457"/>
      <c r="S200" s="457"/>
      <c r="T200" s="457"/>
      <c r="U200" s="457"/>
      <c r="V200" s="457"/>
      <c r="W200" s="457"/>
      <c r="X200" s="457"/>
      <c r="Y200" s="457"/>
      <c r="Z200" s="457"/>
      <c r="AA200" s="457"/>
      <c r="AB200" s="457"/>
      <c r="AC200" s="457"/>
      <c r="AD200" s="457"/>
      <c r="AE200" s="457"/>
      <c r="AF200" s="457"/>
      <c r="AG200" s="457"/>
      <c r="AH200" s="457"/>
      <c r="AI200" s="490"/>
      <c r="AJ200" s="457"/>
      <c r="AK200" s="457"/>
      <c r="AL200" s="457"/>
      <c r="AM200" s="457"/>
      <c r="AN200" s="457"/>
      <c r="AO200" s="561"/>
    </row>
    <row r="201" spans="1:41" ht="100.5" thickBot="1">
      <c r="A201" s="559">
        <v>172</v>
      </c>
      <c r="B201" s="560"/>
      <c r="C201" s="570" t="s">
        <v>10607</v>
      </c>
      <c r="D201" s="457"/>
      <c r="E201" s="457"/>
      <c r="F201" s="441" t="s">
        <v>699</v>
      </c>
      <c r="G201" s="442" t="s">
        <v>914</v>
      </c>
      <c r="H201" s="443" t="s">
        <v>915</v>
      </c>
      <c r="I201" s="488" t="s">
        <v>10034</v>
      </c>
      <c r="J201" s="456">
        <v>1</v>
      </c>
      <c r="K201" s="570" t="s">
        <v>10608</v>
      </c>
      <c r="L201" s="570">
        <v>9071949796</v>
      </c>
      <c r="M201" s="457"/>
      <c r="N201" s="457"/>
      <c r="O201" s="457"/>
      <c r="P201" s="457"/>
      <c r="Q201" s="457"/>
      <c r="R201" s="457"/>
      <c r="S201" s="457"/>
      <c r="T201" s="457"/>
      <c r="U201" s="457"/>
      <c r="V201" s="457"/>
      <c r="W201" s="457"/>
      <c r="X201" s="457"/>
      <c r="Y201" s="457"/>
      <c r="Z201" s="457"/>
      <c r="AA201" s="457"/>
      <c r="AB201" s="457"/>
      <c r="AC201" s="457"/>
      <c r="AD201" s="457"/>
      <c r="AE201" s="457"/>
      <c r="AF201" s="457"/>
      <c r="AG201" s="457"/>
      <c r="AH201" s="457"/>
      <c r="AI201" s="490"/>
      <c r="AJ201" s="457"/>
      <c r="AK201" s="457"/>
      <c r="AL201" s="457"/>
      <c r="AM201" s="457"/>
      <c r="AN201" s="457"/>
      <c r="AO201" s="561"/>
    </row>
    <row r="202" spans="1:41" ht="100.5" thickBot="1">
      <c r="A202" s="559">
        <v>173</v>
      </c>
      <c r="B202" s="560"/>
      <c r="C202" s="570" t="s">
        <v>10609</v>
      </c>
      <c r="D202" s="457"/>
      <c r="E202" s="457"/>
      <c r="F202" s="441" t="s">
        <v>699</v>
      </c>
      <c r="G202" s="442" t="s">
        <v>914</v>
      </c>
      <c r="H202" s="443" t="s">
        <v>915</v>
      </c>
      <c r="I202" s="488" t="s">
        <v>10034</v>
      </c>
      <c r="J202" s="456">
        <v>1</v>
      </c>
      <c r="K202" s="570" t="s">
        <v>10610</v>
      </c>
      <c r="L202" s="570">
        <v>9048494690</v>
      </c>
      <c r="M202" s="457"/>
      <c r="N202" s="457"/>
      <c r="O202" s="457"/>
      <c r="P202" s="457"/>
      <c r="Q202" s="457"/>
      <c r="R202" s="457"/>
      <c r="S202" s="457"/>
      <c r="T202" s="457"/>
      <c r="U202" s="457"/>
      <c r="V202" s="457"/>
      <c r="W202" s="457"/>
      <c r="X202" s="457"/>
      <c r="Y202" s="457"/>
      <c r="Z202" s="457"/>
      <c r="AA202" s="457"/>
      <c r="AB202" s="457"/>
      <c r="AC202" s="457"/>
      <c r="AD202" s="457"/>
      <c r="AE202" s="457"/>
      <c r="AF202" s="457"/>
      <c r="AG202" s="457"/>
      <c r="AH202" s="457"/>
      <c r="AI202" s="490"/>
      <c r="AJ202" s="457"/>
      <c r="AK202" s="457"/>
      <c r="AL202" s="457"/>
      <c r="AM202" s="457"/>
      <c r="AN202" s="457"/>
      <c r="AO202" s="561"/>
    </row>
    <row r="203" spans="1:41" ht="100.5" thickBot="1">
      <c r="A203" s="559">
        <v>174</v>
      </c>
      <c r="B203" s="560"/>
      <c r="C203" s="570" t="s">
        <v>10611</v>
      </c>
      <c r="D203" s="457"/>
      <c r="E203" s="457"/>
      <c r="F203" s="441" t="s">
        <v>699</v>
      </c>
      <c r="G203" s="442" t="s">
        <v>914</v>
      </c>
      <c r="H203" s="443" t="s">
        <v>915</v>
      </c>
      <c r="I203" s="488" t="s">
        <v>10034</v>
      </c>
      <c r="J203" s="456">
        <v>1</v>
      </c>
      <c r="K203" s="570" t="s">
        <v>10612</v>
      </c>
      <c r="L203" s="570">
        <v>8884930841</v>
      </c>
      <c r="M203" s="457"/>
      <c r="N203" s="457"/>
      <c r="O203" s="457"/>
      <c r="P203" s="457"/>
      <c r="Q203" s="457"/>
      <c r="R203" s="457"/>
      <c r="S203" s="457"/>
      <c r="T203" s="457"/>
      <c r="U203" s="457"/>
      <c r="V203" s="457"/>
      <c r="W203" s="457"/>
      <c r="X203" s="457"/>
      <c r="Y203" s="457"/>
      <c r="Z203" s="457"/>
      <c r="AA203" s="457"/>
      <c r="AB203" s="457"/>
      <c r="AC203" s="457"/>
      <c r="AD203" s="457"/>
      <c r="AE203" s="457"/>
      <c r="AF203" s="457"/>
      <c r="AG203" s="457"/>
      <c r="AH203" s="457"/>
      <c r="AI203" s="490"/>
      <c r="AJ203" s="457"/>
      <c r="AK203" s="457"/>
      <c r="AL203" s="457"/>
      <c r="AM203" s="457"/>
      <c r="AN203" s="457"/>
      <c r="AO203" s="561"/>
    </row>
    <row r="204" spans="1:41" ht="100.5" thickBot="1">
      <c r="A204" s="559">
        <v>175</v>
      </c>
      <c r="B204" s="560"/>
      <c r="C204" s="570" t="s">
        <v>10613</v>
      </c>
      <c r="D204" s="457"/>
      <c r="E204" s="457"/>
      <c r="F204" s="441" t="s">
        <v>699</v>
      </c>
      <c r="G204" s="442" t="s">
        <v>914</v>
      </c>
      <c r="H204" s="443" t="s">
        <v>915</v>
      </c>
      <c r="I204" s="488" t="s">
        <v>10034</v>
      </c>
      <c r="J204" s="456">
        <v>1</v>
      </c>
      <c r="K204" s="570" t="s">
        <v>10614</v>
      </c>
      <c r="L204" s="570">
        <v>9516089589</v>
      </c>
      <c r="M204" s="457"/>
      <c r="N204" s="457"/>
      <c r="O204" s="457"/>
      <c r="P204" s="457"/>
      <c r="Q204" s="457"/>
      <c r="R204" s="457"/>
      <c r="S204" s="457"/>
      <c r="T204" s="457"/>
      <c r="U204" s="457"/>
      <c r="V204" s="457"/>
      <c r="W204" s="457"/>
      <c r="X204" s="457"/>
      <c r="Y204" s="457"/>
      <c r="Z204" s="457"/>
      <c r="AA204" s="457"/>
      <c r="AB204" s="457"/>
      <c r="AC204" s="457"/>
      <c r="AD204" s="457"/>
      <c r="AE204" s="457"/>
      <c r="AF204" s="457"/>
      <c r="AG204" s="457"/>
      <c r="AH204" s="457"/>
      <c r="AI204" s="490"/>
      <c r="AJ204" s="457"/>
      <c r="AK204" s="457"/>
      <c r="AL204" s="457"/>
      <c r="AM204" s="457"/>
      <c r="AN204" s="457"/>
      <c r="AO204" s="561"/>
    </row>
    <row r="205" spans="1:41" ht="100.5" thickBot="1">
      <c r="A205" s="559">
        <v>177</v>
      </c>
      <c r="B205" s="560"/>
      <c r="C205" s="571" t="s">
        <v>10615</v>
      </c>
      <c r="D205" s="457"/>
      <c r="E205" s="457"/>
      <c r="F205" s="441" t="s">
        <v>699</v>
      </c>
      <c r="G205" s="442" t="s">
        <v>914</v>
      </c>
      <c r="H205" s="443" t="s">
        <v>915</v>
      </c>
      <c r="I205" s="488" t="s">
        <v>10034</v>
      </c>
      <c r="J205" s="456">
        <v>1</v>
      </c>
      <c r="K205" s="572" t="s">
        <v>10616</v>
      </c>
      <c r="L205" s="570">
        <v>8271723973</v>
      </c>
      <c r="M205" s="457"/>
      <c r="N205" s="457"/>
      <c r="O205" s="457"/>
      <c r="P205" s="457"/>
      <c r="Q205" s="457"/>
      <c r="R205" s="457"/>
      <c r="S205" s="457"/>
      <c r="T205" s="457"/>
      <c r="U205" s="457"/>
      <c r="V205" s="457"/>
      <c r="W205" s="457"/>
      <c r="X205" s="457"/>
      <c r="Y205" s="457"/>
      <c r="Z205" s="457"/>
      <c r="AA205" s="457"/>
      <c r="AB205" s="457"/>
      <c r="AC205" s="457"/>
      <c r="AD205" s="457"/>
      <c r="AE205" s="457"/>
      <c r="AF205" s="457"/>
      <c r="AG205" s="457"/>
      <c r="AH205" s="457"/>
      <c r="AI205" s="490"/>
      <c r="AJ205" s="457"/>
      <c r="AK205" s="457"/>
      <c r="AL205" s="457"/>
      <c r="AM205" s="457"/>
      <c r="AN205" s="457"/>
      <c r="AO205" s="561"/>
    </row>
    <row r="206" spans="1:41" ht="100.5" thickBot="1">
      <c r="A206" s="559">
        <v>179</v>
      </c>
      <c r="B206" s="560"/>
      <c r="C206" s="570" t="s">
        <v>10617</v>
      </c>
      <c r="D206" s="457"/>
      <c r="E206" s="457"/>
      <c r="F206" s="441" t="s">
        <v>699</v>
      </c>
      <c r="G206" s="442" t="s">
        <v>914</v>
      </c>
      <c r="H206" s="443" t="s">
        <v>915</v>
      </c>
      <c r="I206" s="488" t="s">
        <v>10034</v>
      </c>
      <c r="J206" s="456">
        <v>1</v>
      </c>
      <c r="K206" s="572" t="s">
        <v>10618</v>
      </c>
      <c r="L206" s="570">
        <v>8434225017</v>
      </c>
      <c r="M206" s="457"/>
      <c r="N206" s="457"/>
      <c r="O206" s="457"/>
      <c r="P206" s="457"/>
      <c r="Q206" s="457"/>
      <c r="R206" s="457"/>
      <c r="S206" s="457"/>
      <c r="T206" s="457"/>
      <c r="U206" s="457"/>
      <c r="V206" s="457"/>
      <c r="W206" s="457"/>
      <c r="X206" s="457"/>
      <c r="Y206" s="457"/>
      <c r="Z206" s="457"/>
      <c r="AA206" s="457"/>
      <c r="AB206" s="457"/>
      <c r="AC206" s="457"/>
      <c r="AD206" s="457"/>
      <c r="AE206" s="457"/>
      <c r="AF206" s="457"/>
      <c r="AG206" s="457"/>
      <c r="AH206" s="457"/>
      <c r="AI206" s="490"/>
      <c r="AJ206" s="457"/>
      <c r="AK206" s="457"/>
      <c r="AL206" s="457"/>
      <c r="AM206" s="457"/>
      <c r="AN206" s="457"/>
      <c r="AO206" s="561"/>
    </row>
    <row r="207" spans="1:41" ht="100.5" thickBot="1">
      <c r="A207" s="559">
        <v>180</v>
      </c>
      <c r="B207" s="560"/>
      <c r="C207" s="570" t="s">
        <v>10619</v>
      </c>
      <c r="D207" s="457"/>
      <c r="E207" s="457"/>
      <c r="F207" s="441" t="s">
        <v>699</v>
      </c>
      <c r="G207" s="442" t="s">
        <v>914</v>
      </c>
      <c r="H207" s="443" t="s">
        <v>915</v>
      </c>
      <c r="I207" s="488" t="s">
        <v>10034</v>
      </c>
      <c r="J207" s="456">
        <v>1</v>
      </c>
      <c r="K207" s="572" t="s">
        <v>10620</v>
      </c>
      <c r="L207" s="570">
        <v>9967249854</v>
      </c>
      <c r="M207" s="457"/>
      <c r="N207" s="457"/>
      <c r="O207" s="457"/>
      <c r="P207" s="457"/>
      <c r="Q207" s="457"/>
      <c r="R207" s="457"/>
      <c r="S207" s="457"/>
      <c r="T207" s="457"/>
      <c r="U207" s="457"/>
      <c r="V207" s="457"/>
      <c r="W207" s="457"/>
      <c r="X207" s="457"/>
      <c r="Y207" s="457"/>
      <c r="Z207" s="457"/>
      <c r="AA207" s="457"/>
      <c r="AB207" s="457"/>
      <c r="AC207" s="457"/>
      <c r="AD207" s="457"/>
      <c r="AE207" s="457"/>
      <c r="AF207" s="457"/>
      <c r="AG207" s="457"/>
      <c r="AH207" s="457"/>
      <c r="AI207" s="490"/>
      <c r="AJ207" s="457"/>
      <c r="AK207" s="457"/>
      <c r="AL207" s="457"/>
      <c r="AM207" s="457"/>
      <c r="AN207" s="457"/>
      <c r="AO207" s="561"/>
    </row>
    <row r="208" spans="1:41" ht="100.5" thickBot="1">
      <c r="A208" s="559">
        <v>184</v>
      </c>
      <c r="B208" s="560"/>
      <c r="C208" s="570" t="s">
        <v>10621</v>
      </c>
      <c r="D208" s="457"/>
      <c r="E208" s="457"/>
      <c r="F208" s="441" t="s">
        <v>699</v>
      </c>
      <c r="G208" s="442" t="s">
        <v>914</v>
      </c>
      <c r="H208" s="443" t="s">
        <v>915</v>
      </c>
      <c r="I208" s="488" t="s">
        <v>10034</v>
      </c>
      <c r="J208" s="456">
        <v>1</v>
      </c>
      <c r="K208" s="572" t="s">
        <v>10622</v>
      </c>
      <c r="L208" s="570">
        <v>9442120791</v>
      </c>
      <c r="M208" s="457"/>
      <c r="N208" s="457"/>
      <c r="O208" s="457"/>
      <c r="P208" s="457"/>
      <c r="Q208" s="457"/>
      <c r="R208" s="457"/>
      <c r="S208" s="457"/>
      <c r="T208" s="457"/>
      <c r="U208" s="457"/>
      <c r="V208" s="457"/>
      <c r="W208" s="457"/>
      <c r="X208" s="457"/>
      <c r="Y208" s="457"/>
      <c r="Z208" s="457"/>
      <c r="AA208" s="457"/>
      <c r="AB208" s="457"/>
      <c r="AC208" s="457"/>
      <c r="AD208" s="457"/>
      <c r="AE208" s="457"/>
      <c r="AF208" s="457"/>
      <c r="AG208" s="457"/>
      <c r="AH208" s="457"/>
      <c r="AI208" s="490"/>
      <c r="AJ208" s="457"/>
      <c r="AK208" s="457"/>
      <c r="AL208" s="457"/>
      <c r="AM208" s="457"/>
      <c r="AN208" s="457"/>
      <c r="AO208" s="561"/>
    </row>
    <row r="209" spans="1:41" ht="102.75" thickBot="1">
      <c r="A209" s="573">
        <v>67</v>
      </c>
      <c r="B209" s="574"/>
      <c r="C209" s="575" t="s">
        <v>10623</v>
      </c>
      <c r="D209" s="576" t="s">
        <v>10624</v>
      </c>
      <c r="E209" s="513" t="s">
        <v>73</v>
      </c>
      <c r="F209" s="441" t="s">
        <v>699</v>
      </c>
      <c r="G209" s="442" t="s">
        <v>914</v>
      </c>
      <c r="H209" s="443" t="s">
        <v>915</v>
      </c>
      <c r="I209" s="513" t="s">
        <v>7693</v>
      </c>
      <c r="J209" s="513">
        <v>5</v>
      </c>
      <c r="K209" s="577" t="str">
        <f>HYPERLINK("mailto:mohammedkashi17@gmail.com","mohammedkashi17@gmail.com")</f>
        <v>mohammedkashi17@gmail.com</v>
      </c>
      <c r="L209" s="578">
        <v>8892422772</v>
      </c>
      <c r="M209" s="513">
        <v>47</v>
      </c>
      <c r="N209" s="513" t="s">
        <v>50</v>
      </c>
      <c r="O209" s="579">
        <v>47</v>
      </c>
      <c r="P209" s="513" t="s">
        <v>10625</v>
      </c>
      <c r="Q209" s="513" t="s">
        <v>1287</v>
      </c>
      <c r="R209" s="513" t="s">
        <v>51</v>
      </c>
      <c r="S209" s="513" t="s">
        <v>51</v>
      </c>
      <c r="T209" s="513" t="s">
        <v>51</v>
      </c>
      <c r="U209" s="513">
        <v>50</v>
      </c>
      <c r="V209" s="513">
        <v>41.6</v>
      </c>
      <c r="W209" s="513">
        <v>40.67</v>
      </c>
      <c r="X209" s="513" t="s">
        <v>10626</v>
      </c>
      <c r="Y209" s="580"/>
      <c r="Z209" s="580"/>
      <c r="AA209" s="580"/>
      <c r="AB209" s="580"/>
      <c r="AC209" s="579" t="s">
        <v>100</v>
      </c>
      <c r="AD209" s="513" t="s">
        <v>53</v>
      </c>
      <c r="AE209" s="581" t="s">
        <v>10627</v>
      </c>
      <c r="AF209" s="582" t="s">
        <v>10628</v>
      </c>
      <c r="AG209" s="583" t="s">
        <v>10629</v>
      </c>
      <c r="AH209" s="583" t="s">
        <v>10630</v>
      </c>
      <c r="AI209" s="584">
        <v>96597998409</v>
      </c>
      <c r="AJ209" s="513" t="s">
        <v>9853</v>
      </c>
      <c r="AK209" s="513" t="s">
        <v>178</v>
      </c>
      <c r="AL209" s="513" t="s">
        <v>61</v>
      </c>
      <c r="AM209" s="580"/>
      <c r="AN209" s="580"/>
      <c r="AO209" s="585"/>
    </row>
    <row r="210" spans="1:41" ht="128.25" thickBot="1">
      <c r="A210" s="586">
        <v>69</v>
      </c>
      <c r="B210" s="587"/>
      <c r="C210" s="451" t="s">
        <v>10631</v>
      </c>
      <c r="D210" s="452" t="s">
        <v>10632</v>
      </c>
      <c r="E210" s="453" t="s">
        <v>73</v>
      </c>
      <c r="F210" s="441" t="s">
        <v>699</v>
      </c>
      <c r="G210" s="442" t="s">
        <v>914</v>
      </c>
      <c r="H210" s="443" t="s">
        <v>915</v>
      </c>
      <c r="I210" s="453" t="s">
        <v>7693</v>
      </c>
      <c r="J210" s="453">
        <v>5</v>
      </c>
      <c r="K210" s="454" t="str">
        <f>HYPERLINK("mailto:vivekbaid08@gmail.com","vivekbaid08@gmail.com")</f>
        <v>vivekbaid08@gmail.com</v>
      </c>
      <c r="L210" s="455">
        <v>9408656869</v>
      </c>
      <c r="M210" s="453">
        <v>73</v>
      </c>
      <c r="N210" s="453" t="s">
        <v>50</v>
      </c>
      <c r="O210" s="450">
        <v>73</v>
      </c>
      <c r="P210" s="453" t="s">
        <v>6151</v>
      </c>
      <c r="Q210" s="453" t="s">
        <v>6180</v>
      </c>
      <c r="R210" s="456" t="s">
        <v>51</v>
      </c>
      <c r="S210" s="456" t="s">
        <v>51</v>
      </c>
      <c r="T210" s="456" t="s">
        <v>51</v>
      </c>
      <c r="U210" s="453">
        <v>59</v>
      </c>
      <c r="V210" s="453">
        <v>57</v>
      </c>
      <c r="W210" s="453">
        <v>53</v>
      </c>
      <c r="X210" s="453">
        <v>60</v>
      </c>
      <c r="Y210" s="457"/>
      <c r="Z210" s="457"/>
      <c r="AA210" s="457"/>
      <c r="AB210" s="457"/>
      <c r="AC210" s="458" t="s">
        <v>52</v>
      </c>
      <c r="AD210" s="453" t="s">
        <v>53</v>
      </c>
      <c r="AE210" s="258" t="s">
        <v>10633</v>
      </c>
      <c r="AF210" s="459" t="s">
        <v>10634</v>
      </c>
      <c r="AG210" s="460" t="s">
        <v>10635</v>
      </c>
      <c r="AH210" s="460" t="s">
        <v>10636</v>
      </c>
      <c r="AI210" s="461">
        <v>9825112891</v>
      </c>
      <c r="AJ210" s="453" t="s">
        <v>9853</v>
      </c>
      <c r="AK210" s="453" t="s">
        <v>60</v>
      </c>
      <c r="AL210" s="453" t="s">
        <v>61</v>
      </c>
      <c r="AM210" s="457"/>
      <c r="AN210" s="457"/>
      <c r="AO210" s="561"/>
    </row>
    <row r="211" spans="1:41" ht="100.5" thickBot="1">
      <c r="A211" s="586">
        <v>70</v>
      </c>
      <c r="B211" s="587"/>
      <c r="C211" s="451" t="s">
        <v>10637</v>
      </c>
      <c r="D211" s="452" t="s">
        <v>10638</v>
      </c>
      <c r="E211" s="453" t="s">
        <v>44</v>
      </c>
      <c r="F211" s="441" t="s">
        <v>699</v>
      </c>
      <c r="G211" s="442" t="s">
        <v>914</v>
      </c>
      <c r="H211" s="443" t="s">
        <v>915</v>
      </c>
      <c r="I211" s="453" t="s">
        <v>7693</v>
      </c>
      <c r="J211" s="453">
        <v>5</v>
      </c>
      <c r="K211" s="454" t="str">
        <f>HYPERLINK("mailto:akshatapanditjkd@gmail.com","akshatapanditjkd@gmail.com")</f>
        <v>akshatapanditjkd@gmail.com</v>
      </c>
      <c r="L211" s="455">
        <v>8951892228</v>
      </c>
      <c r="M211" s="453">
        <v>71</v>
      </c>
      <c r="N211" s="453" t="s">
        <v>9832</v>
      </c>
      <c r="O211" s="450">
        <v>71</v>
      </c>
      <c r="P211" s="453" t="s">
        <v>9848</v>
      </c>
      <c r="Q211" s="453" t="s">
        <v>6180</v>
      </c>
      <c r="R211" s="456" t="s">
        <v>51</v>
      </c>
      <c r="S211" s="456" t="s">
        <v>51</v>
      </c>
      <c r="T211" s="456" t="s">
        <v>51</v>
      </c>
      <c r="U211" s="453">
        <v>80</v>
      </c>
      <c r="V211" s="453">
        <v>74</v>
      </c>
      <c r="W211" s="453">
        <v>73</v>
      </c>
      <c r="X211" s="453">
        <v>71.17</v>
      </c>
      <c r="Y211" s="457"/>
      <c r="Z211" s="457"/>
      <c r="AA211" s="457"/>
      <c r="AB211" s="457"/>
      <c r="AC211" s="458" t="s">
        <v>52</v>
      </c>
      <c r="AD211" s="453" t="s">
        <v>53</v>
      </c>
      <c r="AE211" s="211" t="s">
        <v>10639</v>
      </c>
      <c r="AF211" s="214" t="s">
        <v>10640</v>
      </c>
      <c r="AG211" s="209" t="s">
        <v>10641</v>
      </c>
      <c r="AH211" s="209" t="s">
        <v>10642</v>
      </c>
      <c r="AI211" s="461">
        <v>98808240445</v>
      </c>
      <c r="AJ211" s="453" t="s">
        <v>788</v>
      </c>
      <c r="AK211" s="453" t="s">
        <v>60</v>
      </c>
      <c r="AL211" s="453" t="s">
        <v>61</v>
      </c>
      <c r="AM211" s="457"/>
      <c r="AN211" s="457"/>
      <c r="AO211" s="561"/>
    </row>
    <row r="212" spans="1:41" ht="141" thickBot="1">
      <c r="A212" s="586">
        <v>71</v>
      </c>
      <c r="B212" s="587"/>
      <c r="C212" s="451" t="s">
        <v>10643</v>
      </c>
      <c r="D212" s="452" t="s">
        <v>10644</v>
      </c>
      <c r="E212" s="453" t="s">
        <v>44</v>
      </c>
      <c r="F212" s="441" t="s">
        <v>699</v>
      </c>
      <c r="G212" s="442" t="s">
        <v>914</v>
      </c>
      <c r="H212" s="443" t="s">
        <v>915</v>
      </c>
      <c r="I212" s="453" t="s">
        <v>7693</v>
      </c>
      <c r="J212" s="453">
        <v>5</v>
      </c>
      <c r="K212" s="454" t="str">
        <f>HYPERLINK("mailto:anagha2924@gmail.com","anagha2924@gmail.com")</f>
        <v>anagha2924@gmail.com</v>
      </c>
      <c r="L212" s="455">
        <v>7411878937</v>
      </c>
      <c r="M212" s="453">
        <v>82</v>
      </c>
      <c r="N212" s="453" t="s">
        <v>9832</v>
      </c>
      <c r="O212" s="450">
        <v>82</v>
      </c>
      <c r="P212" s="453" t="s">
        <v>9848</v>
      </c>
      <c r="Q212" s="453" t="s">
        <v>6180</v>
      </c>
      <c r="R212" s="456" t="s">
        <v>51</v>
      </c>
      <c r="S212" s="456" t="s">
        <v>51</v>
      </c>
      <c r="T212" s="456" t="s">
        <v>51</v>
      </c>
      <c r="U212" s="453">
        <v>89</v>
      </c>
      <c r="V212" s="453">
        <v>83</v>
      </c>
      <c r="W212" s="453">
        <v>84</v>
      </c>
      <c r="X212" s="453">
        <v>85</v>
      </c>
      <c r="Y212" s="457"/>
      <c r="Z212" s="457"/>
      <c r="AA212" s="457"/>
      <c r="AB212" s="457"/>
      <c r="AC212" s="458" t="s">
        <v>52</v>
      </c>
      <c r="AD212" s="453" t="s">
        <v>53</v>
      </c>
      <c r="AE212" s="211" t="s">
        <v>10645</v>
      </c>
      <c r="AF212" s="214" t="s">
        <v>10646</v>
      </c>
      <c r="AG212" s="209" t="s">
        <v>10647</v>
      </c>
      <c r="AH212" s="209" t="s">
        <v>10648</v>
      </c>
      <c r="AI212" s="461">
        <v>9036157855</v>
      </c>
      <c r="AJ212" s="453" t="s">
        <v>10649</v>
      </c>
      <c r="AK212" s="453" t="s">
        <v>60</v>
      </c>
      <c r="AL212" s="453" t="s">
        <v>61</v>
      </c>
      <c r="AM212" s="457"/>
      <c r="AN212" s="457"/>
      <c r="AO212" s="561"/>
    </row>
    <row r="213" spans="1:41" ht="102.75" thickBot="1">
      <c r="A213" s="586">
        <v>72</v>
      </c>
      <c r="B213" s="587"/>
      <c r="C213" s="451" t="s">
        <v>10650</v>
      </c>
      <c r="D213" s="452" t="s">
        <v>10651</v>
      </c>
      <c r="E213" s="453" t="s">
        <v>44</v>
      </c>
      <c r="F213" s="441" t="s">
        <v>699</v>
      </c>
      <c r="G213" s="442" t="s">
        <v>914</v>
      </c>
      <c r="H213" s="443" t="s">
        <v>915</v>
      </c>
      <c r="I213" s="453" t="s">
        <v>7693</v>
      </c>
      <c r="J213" s="453">
        <v>5</v>
      </c>
      <c r="K213" s="454" t="str">
        <f>HYPERLINK("mailto:kavya.g.shree@gmail.com","kavya.g.shree@gmail.com")</f>
        <v>kavya.g.shree@gmail.com</v>
      </c>
      <c r="L213" s="455">
        <v>8147246048</v>
      </c>
      <c r="M213" s="453">
        <v>87</v>
      </c>
      <c r="N213" s="453" t="s">
        <v>9832</v>
      </c>
      <c r="O213" s="450">
        <v>87</v>
      </c>
      <c r="P213" s="453" t="s">
        <v>6151</v>
      </c>
      <c r="Q213" s="453" t="s">
        <v>6180</v>
      </c>
      <c r="R213" s="456" t="s">
        <v>51</v>
      </c>
      <c r="S213" s="456" t="s">
        <v>51</v>
      </c>
      <c r="T213" s="456" t="s">
        <v>51</v>
      </c>
      <c r="U213" s="453">
        <v>77</v>
      </c>
      <c r="V213" s="453">
        <v>74</v>
      </c>
      <c r="W213" s="453">
        <v>79</v>
      </c>
      <c r="X213" s="453">
        <v>81.5</v>
      </c>
      <c r="Y213" s="457"/>
      <c r="Z213" s="457"/>
      <c r="AA213" s="457"/>
      <c r="AB213" s="457"/>
      <c r="AC213" s="458" t="s">
        <v>52</v>
      </c>
      <c r="AD213" s="453" t="s">
        <v>53</v>
      </c>
      <c r="AE213" s="219" t="s">
        <v>10652</v>
      </c>
      <c r="AF213" s="214" t="s">
        <v>10653</v>
      </c>
      <c r="AG213" s="209" t="s">
        <v>10654</v>
      </c>
      <c r="AH213" s="209" t="s">
        <v>10655</v>
      </c>
      <c r="AI213" s="461" t="s">
        <v>10656</v>
      </c>
      <c r="AJ213" s="453" t="s">
        <v>10657</v>
      </c>
      <c r="AK213" s="453" t="s">
        <v>60</v>
      </c>
      <c r="AL213" s="453" t="s">
        <v>61</v>
      </c>
      <c r="AM213" s="457"/>
      <c r="AN213" s="457"/>
      <c r="AO213" s="561"/>
    </row>
    <row r="214" spans="1:41" ht="102.75" thickBot="1">
      <c r="A214" s="586">
        <v>73</v>
      </c>
      <c r="B214" s="587"/>
      <c r="C214" s="451" t="s">
        <v>10658</v>
      </c>
      <c r="D214" s="452" t="s">
        <v>10659</v>
      </c>
      <c r="E214" s="453" t="s">
        <v>73</v>
      </c>
      <c r="F214" s="441" t="s">
        <v>699</v>
      </c>
      <c r="G214" s="442" t="s">
        <v>914</v>
      </c>
      <c r="H214" s="443" t="s">
        <v>915</v>
      </c>
      <c r="I214" s="453" t="s">
        <v>7693</v>
      </c>
      <c r="J214" s="453">
        <v>5</v>
      </c>
      <c r="K214" s="454" t="str">
        <f>HYPERLINK("mailto:jackie.scop@gmail.com","jackie.scop@gmail.com")</f>
        <v>jackie.scop@gmail.com</v>
      </c>
      <c r="L214" s="455">
        <v>8892202523</v>
      </c>
      <c r="M214" s="453">
        <v>74</v>
      </c>
      <c r="N214" s="453" t="s">
        <v>9832</v>
      </c>
      <c r="O214" s="450">
        <v>74</v>
      </c>
      <c r="P214" s="453" t="s">
        <v>6151</v>
      </c>
      <c r="Q214" s="453" t="s">
        <v>6180</v>
      </c>
      <c r="R214" s="456" t="s">
        <v>51</v>
      </c>
      <c r="S214" s="456" t="s">
        <v>51</v>
      </c>
      <c r="T214" s="456" t="s">
        <v>51</v>
      </c>
      <c r="U214" s="453">
        <v>83</v>
      </c>
      <c r="V214" s="453">
        <v>78</v>
      </c>
      <c r="W214" s="453">
        <v>74</v>
      </c>
      <c r="X214" s="453">
        <v>80.33</v>
      </c>
      <c r="Y214" s="457"/>
      <c r="Z214" s="457"/>
      <c r="AA214" s="457"/>
      <c r="AB214" s="457"/>
      <c r="AC214" s="458" t="s">
        <v>52</v>
      </c>
      <c r="AD214" s="453" t="s">
        <v>53</v>
      </c>
      <c r="AE214" s="219" t="s">
        <v>10660</v>
      </c>
      <c r="AF214" s="214" t="s">
        <v>10661</v>
      </c>
      <c r="AG214" s="209" t="s">
        <v>10662</v>
      </c>
      <c r="AH214" s="209" t="s">
        <v>10663</v>
      </c>
      <c r="AI214" s="461">
        <v>9620408271</v>
      </c>
      <c r="AJ214" s="453" t="s">
        <v>10649</v>
      </c>
      <c r="AK214" s="453" t="s">
        <v>60</v>
      </c>
      <c r="AL214" s="453" t="s">
        <v>61</v>
      </c>
      <c r="AM214" s="457"/>
      <c r="AN214" s="457"/>
      <c r="AO214" s="561"/>
    </row>
    <row r="215" spans="1:41" ht="100.5" thickBot="1">
      <c r="A215" s="586">
        <v>74</v>
      </c>
      <c r="B215" s="587"/>
      <c r="C215" s="451" t="s">
        <v>10664</v>
      </c>
      <c r="D215" s="452" t="s">
        <v>10665</v>
      </c>
      <c r="E215" s="453" t="s">
        <v>73</v>
      </c>
      <c r="F215" s="441" t="s">
        <v>699</v>
      </c>
      <c r="G215" s="442" t="s">
        <v>914</v>
      </c>
      <c r="H215" s="443" t="s">
        <v>915</v>
      </c>
      <c r="I215" s="453" t="s">
        <v>7693</v>
      </c>
      <c r="J215" s="453">
        <v>5</v>
      </c>
      <c r="K215" s="454" t="str">
        <f>HYPERLINK("mailto:madankumarreddy10@gmail.com","madankumarreddy10@gmail.com")</f>
        <v>madankumarreddy10@gmail.com</v>
      </c>
      <c r="L215" s="455">
        <v>7829100573</v>
      </c>
      <c r="M215" s="453">
        <v>82</v>
      </c>
      <c r="N215" s="453" t="s">
        <v>9832</v>
      </c>
      <c r="O215" s="450">
        <v>82</v>
      </c>
      <c r="P215" s="453" t="s">
        <v>6151</v>
      </c>
      <c r="Q215" s="453" t="s">
        <v>6180</v>
      </c>
      <c r="R215" s="456" t="s">
        <v>51</v>
      </c>
      <c r="S215" s="456" t="s">
        <v>51</v>
      </c>
      <c r="T215" s="456" t="s">
        <v>51</v>
      </c>
      <c r="U215" s="453">
        <v>72</v>
      </c>
      <c r="V215" s="453">
        <v>72</v>
      </c>
      <c r="W215" s="453">
        <v>69</v>
      </c>
      <c r="X215" s="453">
        <v>72.33</v>
      </c>
      <c r="Y215" s="457"/>
      <c r="Z215" s="457"/>
      <c r="AA215" s="457"/>
      <c r="AB215" s="457"/>
      <c r="AC215" s="458" t="s">
        <v>52</v>
      </c>
      <c r="AD215" s="453" t="s">
        <v>53</v>
      </c>
      <c r="AE215" s="258" t="s">
        <v>10666</v>
      </c>
      <c r="AF215" s="459" t="s">
        <v>4641</v>
      </c>
      <c r="AG215" s="460" t="s">
        <v>10667</v>
      </c>
      <c r="AH215" s="460" t="s">
        <v>10668</v>
      </c>
      <c r="AI215" s="461">
        <v>9945463129</v>
      </c>
      <c r="AJ215" s="453" t="s">
        <v>2655</v>
      </c>
      <c r="AK215" s="453" t="s">
        <v>60</v>
      </c>
      <c r="AL215" s="453" t="s">
        <v>61</v>
      </c>
      <c r="AM215" s="457"/>
      <c r="AN215" s="457"/>
      <c r="AO215" s="561"/>
    </row>
    <row r="216" spans="1:41" ht="102.75" thickBot="1">
      <c r="A216" s="586">
        <v>75</v>
      </c>
      <c r="B216" s="587"/>
      <c r="C216" s="451" t="s">
        <v>10669</v>
      </c>
      <c r="D216" s="452" t="s">
        <v>10670</v>
      </c>
      <c r="E216" s="453" t="s">
        <v>44</v>
      </c>
      <c r="F216" s="441" t="s">
        <v>699</v>
      </c>
      <c r="G216" s="442" t="s">
        <v>914</v>
      </c>
      <c r="H216" s="443" t="s">
        <v>915</v>
      </c>
      <c r="I216" s="453" t="s">
        <v>7693</v>
      </c>
      <c r="J216" s="453">
        <v>5</v>
      </c>
      <c r="K216" s="454" t="str">
        <f>HYPERLINK("mailto:monica.sukumar96@gmail.com","monica.sukumar96@gmail.com")</f>
        <v>monica.sukumar96@gmail.com</v>
      </c>
      <c r="L216" s="455">
        <v>9945696228</v>
      </c>
      <c r="M216" s="453">
        <v>57</v>
      </c>
      <c r="N216" s="453" t="s">
        <v>9832</v>
      </c>
      <c r="O216" s="450">
        <v>57</v>
      </c>
      <c r="P216" s="453" t="s">
        <v>9848</v>
      </c>
      <c r="Q216" s="453" t="s">
        <v>6180</v>
      </c>
      <c r="R216" s="456" t="s">
        <v>51</v>
      </c>
      <c r="S216" s="456" t="s">
        <v>51</v>
      </c>
      <c r="T216" s="456" t="s">
        <v>51</v>
      </c>
      <c r="U216" s="453">
        <v>68</v>
      </c>
      <c r="V216" s="453">
        <v>67.16</v>
      </c>
      <c r="W216" s="453">
        <v>63.33</v>
      </c>
      <c r="X216" s="453">
        <v>64.33</v>
      </c>
      <c r="Y216" s="457"/>
      <c r="Z216" s="457"/>
      <c r="AA216" s="457"/>
      <c r="AB216" s="457"/>
      <c r="AC216" s="458" t="s">
        <v>100</v>
      </c>
      <c r="AD216" s="453" t="s">
        <v>53</v>
      </c>
      <c r="AE216" s="211" t="s">
        <v>10671</v>
      </c>
      <c r="AF216" s="214" t="s">
        <v>3801</v>
      </c>
      <c r="AG216" s="209" t="s">
        <v>10672</v>
      </c>
      <c r="AH216" s="209" t="s">
        <v>10673</v>
      </c>
      <c r="AI216" s="461">
        <v>9738215938</v>
      </c>
      <c r="AJ216" s="453" t="s">
        <v>9853</v>
      </c>
      <c r="AK216" s="453" t="s">
        <v>60</v>
      </c>
      <c r="AL216" s="453" t="s">
        <v>61</v>
      </c>
      <c r="AM216" s="457"/>
      <c r="AN216" s="457"/>
      <c r="AO216" s="561"/>
    </row>
    <row r="217" spans="1:41" ht="102.75" thickBot="1">
      <c r="A217" s="586">
        <v>76</v>
      </c>
      <c r="B217" s="587"/>
      <c r="C217" s="451" t="s">
        <v>10674</v>
      </c>
      <c r="D217" s="452" t="s">
        <v>10675</v>
      </c>
      <c r="E217" s="453" t="s">
        <v>73</v>
      </c>
      <c r="F217" s="441" t="s">
        <v>699</v>
      </c>
      <c r="G217" s="442" t="s">
        <v>914</v>
      </c>
      <c r="H217" s="443" t="s">
        <v>915</v>
      </c>
      <c r="I217" s="453" t="s">
        <v>7693</v>
      </c>
      <c r="J217" s="453">
        <v>5</v>
      </c>
      <c r="K217" s="454" t="str">
        <f>HYPERLINK("mailto:pavanm3997@gmail.com","pavanm3997@gmail.com")</f>
        <v>pavanm3997@gmail.com</v>
      </c>
      <c r="L217" s="455">
        <v>7022631110</v>
      </c>
      <c r="M217" s="453">
        <v>53</v>
      </c>
      <c r="N217" s="453" t="s">
        <v>9832</v>
      </c>
      <c r="O217" s="450">
        <v>53</v>
      </c>
      <c r="P217" s="453" t="s">
        <v>9848</v>
      </c>
      <c r="Q217" s="453" t="s">
        <v>6180</v>
      </c>
      <c r="R217" s="456" t="s">
        <v>51</v>
      </c>
      <c r="S217" s="456" t="s">
        <v>51</v>
      </c>
      <c r="T217" s="456" t="s">
        <v>51</v>
      </c>
      <c r="U217" s="453">
        <v>56</v>
      </c>
      <c r="V217" s="453">
        <v>57</v>
      </c>
      <c r="W217" s="453">
        <v>54</v>
      </c>
      <c r="X217" s="453">
        <v>59.33</v>
      </c>
      <c r="Y217" s="457"/>
      <c r="Z217" s="457"/>
      <c r="AA217" s="457"/>
      <c r="AB217" s="457"/>
      <c r="AC217" s="458" t="s">
        <v>100</v>
      </c>
      <c r="AD217" s="453" t="s">
        <v>53</v>
      </c>
      <c r="AE217" s="219" t="s">
        <v>10676</v>
      </c>
      <c r="AF217" s="214" t="s">
        <v>10677</v>
      </c>
      <c r="AG217" s="209" t="s">
        <v>10678</v>
      </c>
      <c r="AH217" s="209" t="s">
        <v>10679</v>
      </c>
      <c r="AI217" s="461">
        <v>9986437766</v>
      </c>
      <c r="AJ217" s="453" t="s">
        <v>9853</v>
      </c>
      <c r="AK217" s="453" t="s">
        <v>60</v>
      </c>
      <c r="AL217" s="453" t="s">
        <v>61</v>
      </c>
      <c r="AM217" s="457"/>
      <c r="AN217" s="457"/>
      <c r="AO217" s="561"/>
    </row>
    <row r="218" spans="1:41" ht="128.25" thickBot="1">
      <c r="A218" s="586">
        <v>77</v>
      </c>
      <c r="B218" s="587"/>
      <c r="C218" s="451" t="s">
        <v>10680</v>
      </c>
      <c r="D218" s="452" t="s">
        <v>10681</v>
      </c>
      <c r="E218" s="453" t="s">
        <v>73</v>
      </c>
      <c r="F218" s="441" t="s">
        <v>699</v>
      </c>
      <c r="G218" s="442" t="s">
        <v>914</v>
      </c>
      <c r="H218" s="443" t="s">
        <v>915</v>
      </c>
      <c r="I218" s="453" t="s">
        <v>7693</v>
      </c>
      <c r="J218" s="453">
        <v>5</v>
      </c>
      <c r="K218" s="454" t="str">
        <f>HYPERLINK("mailto:rakshith.sr6@gmail.com","rakshith.sr6@gmail.com")</f>
        <v>rakshith.sr6@gmail.com</v>
      </c>
      <c r="L218" s="455">
        <v>9844725932</v>
      </c>
      <c r="M218" s="453">
        <v>55</v>
      </c>
      <c r="N218" s="453" t="s">
        <v>9832</v>
      </c>
      <c r="O218" s="450">
        <v>55</v>
      </c>
      <c r="P218" s="453" t="s">
        <v>6151</v>
      </c>
      <c r="Q218" s="453" t="s">
        <v>6180</v>
      </c>
      <c r="R218" s="456" t="s">
        <v>51</v>
      </c>
      <c r="S218" s="456" t="s">
        <v>51</v>
      </c>
      <c r="T218" s="456" t="s">
        <v>51</v>
      </c>
      <c r="U218" s="453">
        <v>55</v>
      </c>
      <c r="V218" s="453">
        <v>65.5</v>
      </c>
      <c r="W218" s="453">
        <v>58</v>
      </c>
      <c r="X218" s="453">
        <v>59.17</v>
      </c>
      <c r="Y218" s="457"/>
      <c r="Z218" s="457"/>
      <c r="AA218" s="457"/>
      <c r="AB218" s="457"/>
      <c r="AC218" s="458" t="s">
        <v>100</v>
      </c>
      <c r="AD218" s="453" t="s">
        <v>53</v>
      </c>
      <c r="AE218" s="211" t="s">
        <v>10682</v>
      </c>
      <c r="AF218" s="214" t="s">
        <v>10683</v>
      </c>
      <c r="AG218" s="209" t="s">
        <v>10684</v>
      </c>
      <c r="AH218" s="209" t="s">
        <v>10685</v>
      </c>
      <c r="AI218" s="461">
        <v>9844515932</v>
      </c>
      <c r="AJ218" s="453" t="s">
        <v>2655</v>
      </c>
      <c r="AK218" s="453" t="s">
        <v>60</v>
      </c>
      <c r="AL218" s="453" t="s">
        <v>61</v>
      </c>
      <c r="AM218" s="457"/>
      <c r="AN218" s="457"/>
      <c r="AO218" s="561"/>
    </row>
    <row r="219" spans="1:41" ht="102.75" thickBot="1">
      <c r="A219" s="586">
        <v>78</v>
      </c>
      <c r="B219" s="587"/>
      <c r="C219" s="451" t="s">
        <v>10686</v>
      </c>
      <c r="D219" s="452" t="s">
        <v>10687</v>
      </c>
      <c r="E219" s="453" t="s">
        <v>73</v>
      </c>
      <c r="F219" s="441" t="s">
        <v>699</v>
      </c>
      <c r="G219" s="442" t="s">
        <v>914</v>
      </c>
      <c r="H219" s="443" t="s">
        <v>915</v>
      </c>
      <c r="I219" s="453" t="s">
        <v>7693</v>
      </c>
      <c r="J219" s="453">
        <v>5</v>
      </c>
      <c r="K219" s="454" t="str">
        <f>HYPERLINK("mailto:sandeshsoans0116@gmail.com","sandeshsoans0116@gmail.com")</f>
        <v>sandeshsoans0116@gmail.com</v>
      </c>
      <c r="L219" s="455">
        <v>8197688939</v>
      </c>
      <c r="M219" s="453">
        <v>88</v>
      </c>
      <c r="N219" s="453" t="s">
        <v>9832</v>
      </c>
      <c r="O219" s="450">
        <v>88</v>
      </c>
      <c r="P219" s="453" t="s">
        <v>6151</v>
      </c>
      <c r="Q219" s="453" t="s">
        <v>6180</v>
      </c>
      <c r="R219" s="456" t="s">
        <v>51</v>
      </c>
      <c r="S219" s="456" t="s">
        <v>51</v>
      </c>
      <c r="T219" s="456" t="s">
        <v>51</v>
      </c>
      <c r="U219" s="453">
        <v>78</v>
      </c>
      <c r="V219" s="453">
        <v>74.400000000000006</v>
      </c>
      <c r="W219" s="453">
        <v>64</v>
      </c>
      <c r="X219" s="453">
        <v>65.17</v>
      </c>
      <c r="Y219" s="457"/>
      <c r="Z219" s="457"/>
      <c r="AA219" s="457"/>
      <c r="AB219" s="457"/>
      <c r="AC219" s="458" t="s">
        <v>52</v>
      </c>
      <c r="AD219" s="453" t="s">
        <v>53</v>
      </c>
      <c r="AE219" s="258" t="s">
        <v>10688</v>
      </c>
      <c r="AF219" s="459" t="s">
        <v>10689</v>
      </c>
      <c r="AG219" s="460" t="s">
        <v>10690</v>
      </c>
      <c r="AH219" s="460" t="s">
        <v>10691</v>
      </c>
      <c r="AI219" s="461">
        <v>9591458709</v>
      </c>
      <c r="AJ219" s="453" t="s">
        <v>10692</v>
      </c>
      <c r="AK219" s="453" t="s">
        <v>60</v>
      </c>
      <c r="AL219" s="453" t="s">
        <v>61</v>
      </c>
      <c r="AM219" s="457"/>
      <c r="AN219" s="457"/>
      <c r="AO219" s="561"/>
    </row>
    <row r="220" spans="1:41" ht="102.75" thickBot="1">
      <c r="A220" s="586">
        <v>79</v>
      </c>
      <c r="B220" s="587"/>
      <c r="C220" s="451" t="s">
        <v>10693</v>
      </c>
      <c r="D220" s="452" t="s">
        <v>10694</v>
      </c>
      <c r="E220" s="453" t="s">
        <v>73</v>
      </c>
      <c r="F220" s="441" t="s">
        <v>699</v>
      </c>
      <c r="G220" s="442" t="s">
        <v>914</v>
      </c>
      <c r="H220" s="443" t="s">
        <v>915</v>
      </c>
      <c r="I220" s="453" t="s">
        <v>7693</v>
      </c>
      <c r="J220" s="453">
        <v>5</v>
      </c>
      <c r="K220" s="454" t="str">
        <f>HYPERLINK("mailto:ujwal.n1997@gmail.com","ujwal.n1997@gmail.com")</f>
        <v>ujwal.n1997@gmail.com</v>
      </c>
      <c r="L220" s="455">
        <v>8884650170</v>
      </c>
      <c r="M220" s="453">
        <v>58</v>
      </c>
      <c r="N220" s="453" t="s">
        <v>9832</v>
      </c>
      <c r="O220" s="450">
        <v>58</v>
      </c>
      <c r="P220" s="453" t="s">
        <v>9848</v>
      </c>
      <c r="Q220" s="453" t="s">
        <v>6180</v>
      </c>
      <c r="R220" s="456" t="s">
        <v>51</v>
      </c>
      <c r="S220" s="456" t="s">
        <v>51</v>
      </c>
      <c r="T220" s="456" t="s">
        <v>51</v>
      </c>
      <c r="U220" s="453">
        <v>67</v>
      </c>
      <c r="V220" s="453">
        <v>61</v>
      </c>
      <c r="W220" s="453">
        <v>49</v>
      </c>
      <c r="X220" s="453">
        <v>51.83</v>
      </c>
      <c r="Y220" s="457"/>
      <c r="Z220" s="457"/>
      <c r="AA220" s="457"/>
      <c r="AB220" s="457"/>
      <c r="AC220" s="458" t="s">
        <v>100</v>
      </c>
      <c r="AD220" s="453" t="s">
        <v>53</v>
      </c>
      <c r="AE220" s="219" t="s">
        <v>10695</v>
      </c>
      <c r="AF220" s="214" t="s">
        <v>10696</v>
      </c>
      <c r="AG220" s="209" t="s">
        <v>10697</v>
      </c>
      <c r="AH220" s="209" t="s">
        <v>10698</v>
      </c>
      <c r="AI220" s="461">
        <v>9880336737</v>
      </c>
      <c r="AJ220" s="453" t="s">
        <v>10699</v>
      </c>
      <c r="AK220" s="453" t="s">
        <v>60</v>
      </c>
      <c r="AL220" s="453" t="s">
        <v>61</v>
      </c>
      <c r="AM220" s="457"/>
      <c r="AN220" s="457"/>
      <c r="AO220" s="561"/>
    </row>
    <row r="221" spans="1:41" ht="114.75">
      <c r="A221" s="586">
        <v>80</v>
      </c>
      <c r="B221" s="587"/>
      <c r="C221" s="451" t="s">
        <v>10700</v>
      </c>
      <c r="D221" s="452" t="s">
        <v>10701</v>
      </c>
      <c r="E221" s="453" t="s">
        <v>73</v>
      </c>
      <c r="F221" s="12" t="s">
        <v>699</v>
      </c>
      <c r="G221" s="237" t="s">
        <v>914</v>
      </c>
      <c r="H221" s="238" t="s">
        <v>915</v>
      </c>
      <c r="I221" s="453" t="s">
        <v>7693</v>
      </c>
      <c r="J221" s="453">
        <v>5</v>
      </c>
      <c r="K221" s="454" t="str">
        <f>HYPERLINK("mailto:akshayjain86703@gmail.com","akshayjain86703@gmail.com")</f>
        <v>akshayjain86703@gmail.com</v>
      </c>
      <c r="L221" s="455">
        <v>9742831670</v>
      </c>
      <c r="M221" s="453">
        <v>84</v>
      </c>
      <c r="N221" s="453" t="s">
        <v>126</v>
      </c>
      <c r="O221" s="450">
        <v>84</v>
      </c>
      <c r="P221" s="453" t="s">
        <v>6151</v>
      </c>
      <c r="Q221" s="453" t="s">
        <v>6180</v>
      </c>
      <c r="R221" s="456" t="s">
        <v>51</v>
      </c>
      <c r="S221" s="456" t="s">
        <v>51</v>
      </c>
      <c r="T221" s="456" t="s">
        <v>51</v>
      </c>
      <c r="U221" s="453">
        <v>78</v>
      </c>
      <c r="V221" s="453">
        <v>76</v>
      </c>
      <c r="W221" s="453">
        <v>71.5</v>
      </c>
      <c r="X221" s="453">
        <v>70.5</v>
      </c>
      <c r="Y221" s="457"/>
      <c r="Z221" s="457"/>
      <c r="AA221" s="457"/>
      <c r="AB221" s="457"/>
      <c r="AC221" s="458" t="s">
        <v>100</v>
      </c>
      <c r="AD221" s="453" t="s">
        <v>53</v>
      </c>
      <c r="AE221" s="258" t="s">
        <v>10702</v>
      </c>
      <c r="AF221" s="459" t="s">
        <v>10703</v>
      </c>
      <c r="AG221" s="460" t="s">
        <v>10704</v>
      </c>
      <c r="AH221" s="460" t="s">
        <v>10705</v>
      </c>
      <c r="AI221" s="461">
        <v>9742831670</v>
      </c>
      <c r="AJ221" s="453" t="s">
        <v>396</v>
      </c>
      <c r="AK221" s="453" t="s">
        <v>60</v>
      </c>
      <c r="AL221" s="453" t="s">
        <v>61</v>
      </c>
      <c r="AM221" s="457"/>
      <c r="AN221" s="457"/>
      <c r="AO221" s="561"/>
    </row>
    <row r="222" spans="1:41" ht="114.75">
      <c r="A222" s="586">
        <v>82</v>
      </c>
      <c r="B222" s="587"/>
      <c r="C222" s="451" t="s">
        <v>10706</v>
      </c>
      <c r="D222" s="452" t="s">
        <v>10707</v>
      </c>
      <c r="E222" s="453" t="s">
        <v>73</v>
      </c>
      <c r="F222" s="12" t="s">
        <v>699</v>
      </c>
      <c r="G222" s="237" t="s">
        <v>914</v>
      </c>
      <c r="H222" s="238" t="s">
        <v>915</v>
      </c>
      <c r="I222" s="453" t="s">
        <v>7693</v>
      </c>
      <c r="J222" s="453">
        <v>5</v>
      </c>
      <c r="K222" s="454" t="str">
        <f>HYPERLINK("mailto:darshud72@gmail.com","darshud72@gmail.com")</f>
        <v>darshud72@gmail.com</v>
      </c>
      <c r="L222" s="455">
        <v>9535794621</v>
      </c>
      <c r="M222" s="453">
        <v>54</v>
      </c>
      <c r="N222" s="453" t="s">
        <v>9832</v>
      </c>
      <c r="O222" s="450">
        <v>54</v>
      </c>
      <c r="P222" s="453" t="s">
        <v>9848</v>
      </c>
      <c r="Q222" s="453" t="s">
        <v>6180</v>
      </c>
      <c r="R222" s="456" t="s">
        <v>51</v>
      </c>
      <c r="S222" s="456" t="s">
        <v>51</v>
      </c>
      <c r="T222" s="456" t="s">
        <v>51</v>
      </c>
      <c r="U222" s="453">
        <v>63</v>
      </c>
      <c r="V222" s="453">
        <v>55</v>
      </c>
      <c r="W222" s="453">
        <v>50</v>
      </c>
      <c r="X222" s="453">
        <v>46</v>
      </c>
      <c r="Y222" s="457"/>
      <c r="Z222" s="457"/>
      <c r="AA222" s="457"/>
      <c r="AB222" s="457"/>
      <c r="AC222" s="458" t="s">
        <v>100</v>
      </c>
      <c r="AD222" s="453" t="s">
        <v>53</v>
      </c>
      <c r="AE222" s="211" t="s">
        <v>10708</v>
      </c>
      <c r="AF222" s="214" t="s">
        <v>10709</v>
      </c>
      <c r="AG222" s="209" t="s">
        <v>10710</v>
      </c>
      <c r="AH222" s="209" t="s">
        <v>10711</v>
      </c>
      <c r="AI222" s="461">
        <v>9945181985</v>
      </c>
      <c r="AJ222" s="453" t="s">
        <v>9992</v>
      </c>
      <c r="AK222" s="453" t="s">
        <v>60</v>
      </c>
      <c r="AL222" s="453" t="s">
        <v>61</v>
      </c>
      <c r="AM222" s="457"/>
      <c r="AN222" s="457"/>
      <c r="AO222" s="561"/>
    </row>
    <row r="223" spans="1:41" ht="178.5">
      <c r="A223" s="586">
        <v>83</v>
      </c>
      <c r="B223" s="587"/>
      <c r="C223" s="451" t="s">
        <v>10712</v>
      </c>
      <c r="D223" s="452" t="s">
        <v>10713</v>
      </c>
      <c r="E223" s="453" t="s">
        <v>44</v>
      </c>
      <c r="F223" s="12" t="s">
        <v>699</v>
      </c>
      <c r="G223" s="237" t="s">
        <v>914</v>
      </c>
      <c r="H223" s="238" t="s">
        <v>915</v>
      </c>
      <c r="I223" s="453" t="s">
        <v>7693</v>
      </c>
      <c r="J223" s="453">
        <v>5</v>
      </c>
      <c r="K223" s="454" t="str">
        <f>HYPERLINK("mailto:litzshroff16@gmail.com","litzshroff16@gmail.com")</f>
        <v>litzshroff16@gmail.com</v>
      </c>
      <c r="L223" s="455">
        <v>9894469994</v>
      </c>
      <c r="M223" s="453">
        <v>69</v>
      </c>
      <c r="N223" s="453" t="s">
        <v>9832</v>
      </c>
      <c r="O223" s="450">
        <v>69</v>
      </c>
      <c r="P223" s="453" t="s">
        <v>9848</v>
      </c>
      <c r="Q223" s="453" t="s">
        <v>6180</v>
      </c>
      <c r="R223" s="456" t="s">
        <v>51</v>
      </c>
      <c r="S223" s="456" t="s">
        <v>51</v>
      </c>
      <c r="T223" s="456" t="s">
        <v>51</v>
      </c>
      <c r="U223" s="453">
        <v>70</v>
      </c>
      <c r="V223" s="453">
        <v>65.5</v>
      </c>
      <c r="W223" s="453">
        <v>49</v>
      </c>
      <c r="X223" s="453">
        <v>64.83</v>
      </c>
      <c r="Y223" s="457"/>
      <c r="Z223" s="457"/>
      <c r="AA223" s="457"/>
      <c r="AB223" s="457"/>
      <c r="AC223" s="458" t="s">
        <v>52</v>
      </c>
      <c r="AD223" s="453" t="s">
        <v>53</v>
      </c>
      <c r="AE223" s="211" t="s">
        <v>10714</v>
      </c>
      <c r="AF223" s="588" t="s">
        <v>9850</v>
      </c>
      <c r="AG223" s="209" t="s">
        <v>10715</v>
      </c>
      <c r="AH223" s="209" t="s">
        <v>10716</v>
      </c>
      <c r="AI223" s="461">
        <v>9894630555</v>
      </c>
      <c r="AJ223" s="453" t="s">
        <v>9853</v>
      </c>
      <c r="AK223" s="453" t="s">
        <v>60</v>
      </c>
      <c r="AL223" s="453" t="s">
        <v>61</v>
      </c>
      <c r="AM223" s="457"/>
      <c r="AN223" s="457"/>
      <c r="AO223" s="561"/>
    </row>
    <row r="224" spans="1:41" ht="127.5">
      <c r="A224" s="586">
        <v>84</v>
      </c>
      <c r="B224" s="587"/>
      <c r="C224" s="451" t="s">
        <v>10717</v>
      </c>
      <c r="D224" s="452" t="s">
        <v>10718</v>
      </c>
      <c r="E224" s="453" t="s">
        <v>73</v>
      </c>
      <c r="F224" s="12" t="s">
        <v>699</v>
      </c>
      <c r="G224" s="237" t="s">
        <v>914</v>
      </c>
      <c r="H224" s="238" t="s">
        <v>915</v>
      </c>
      <c r="I224" s="453" t="s">
        <v>7693</v>
      </c>
      <c r="J224" s="453">
        <v>5</v>
      </c>
      <c r="K224" s="454" t="str">
        <f>HYPERLINK("mailto:veena.hemanth.rao@gmail.com","veena.hemanth.rao@gmail.com / suryarao@live.com")</f>
        <v>veena.hemanth.rao@gmail.com / suryarao@live.com</v>
      </c>
      <c r="L224" s="455">
        <v>8105959472</v>
      </c>
      <c r="M224" s="453">
        <v>54</v>
      </c>
      <c r="N224" s="453" t="s">
        <v>50</v>
      </c>
      <c r="O224" s="450">
        <v>54</v>
      </c>
      <c r="P224" s="453" t="s">
        <v>9848</v>
      </c>
      <c r="Q224" s="453" t="s">
        <v>6180</v>
      </c>
      <c r="R224" s="456" t="s">
        <v>51</v>
      </c>
      <c r="S224" s="456" t="s">
        <v>51</v>
      </c>
      <c r="T224" s="456" t="s">
        <v>51</v>
      </c>
      <c r="U224" s="453">
        <v>59</v>
      </c>
      <c r="V224" s="453">
        <v>57.6</v>
      </c>
      <c r="W224" s="453">
        <v>54</v>
      </c>
      <c r="X224" s="453">
        <v>54.17</v>
      </c>
      <c r="Y224" s="457"/>
      <c r="Z224" s="457"/>
      <c r="AA224" s="457"/>
      <c r="AB224" s="457"/>
      <c r="AC224" s="458" t="s">
        <v>52</v>
      </c>
      <c r="AD224" s="453" t="s">
        <v>53</v>
      </c>
      <c r="AE224" s="211" t="s">
        <v>10719</v>
      </c>
      <c r="AF224" s="214" t="s">
        <v>10720</v>
      </c>
      <c r="AG224" s="209" t="s">
        <v>10721</v>
      </c>
      <c r="AH224" s="209" t="s">
        <v>10722</v>
      </c>
      <c r="AI224" s="461">
        <v>9243114717</v>
      </c>
      <c r="AJ224" s="453" t="s">
        <v>788</v>
      </c>
      <c r="AK224" s="453" t="s">
        <v>60</v>
      </c>
      <c r="AL224" s="453" t="s">
        <v>61</v>
      </c>
      <c r="AM224" s="457"/>
      <c r="AN224" s="457"/>
      <c r="AO224" s="561"/>
    </row>
    <row r="225" spans="1:41" ht="102">
      <c r="A225" s="586">
        <v>85</v>
      </c>
      <c r="B225" s="587"/>
      <c r="C225" s="451" t="s">
        <v>10723</v>
      </c>
      <c r="D225" s="452" t="s">
        <v>10724</v>
      </c>
      <c r="E225" s="453" t="s">
        <v>73</v>
      </c>
      <c r="F225" s="12" t="s">
        <v>699</v>
      </c>
      <c r="G225" s="237" t="s">
        <v>914</v>
      </c>
      <c r="H225" s="238" t="s">
        <v>915</v>
      </c>
      <c r="I225" s="453" t="s">
        <v>7693</v>
      </c>
      <c r="J225" s="453">
        <v>5</v>
      </c>
      <c r="K225" s="454" t="str">
        <f>HYPERLINK("mailto:kpriya0411@gmail.com","kpriya0411@gmail.com")</f>
        <v>kpriya0411@gmail.com</v>
      </c>
      <c r="L225" s="455">
        <v>9591691195</v>
      </c>
      <c r="M225" s="453">
        <v>70</v>
      </c>
      <c r="N225" s="453" t="s">
        <v>126</v>
      </c>
      <c r="O225" s="450">
        <v>70</v>
      </c>
      <c r="P225" s="453" t="s">
        <v>9848</v>
      </c>
      <c r="Q225" s="453" t="s">
        <v>6180</v>
      </c>
      <c r="R225" s="456" t="s">
        <v>51</v>
      </c>
      <c r="S225" s="456" t="s">
        <v>51</v>
      </c>
      <c r="T225" s="456" t="s">
        <v>51</v>
      </c>
      <c r="U225" s="453">
        <v>67</v>
      </c>
      <c r="V225" s="453">
        <v>68</v>
      </c>
      <c r="W225" s="453">
        <v>55</v>
      </c>
      <c r="X225" s="453">
        <v>63.33</v>
      </c>
      <c r="Y225" s="457"/>
      <c r="Z225" s="457"/>
      <c r="AA225" s="457"/>
      <c r="AB225" s="457"/>
      <c r="AC225" s="458" t="s">
        <v>52</v>
      </c>
      <c r="AD225" s="453" t="s">
        <v>53</v>
      </c>
      <c r="AE225" s="211" t="s">
        <v>10725</v>
      </c>
      <c r="AF225" s="214" t="s">
        <v>9975</v>
      </c>
      <c r="AG225" s="209" t="s">
        <v>10726</v>
      </c>
      <c r="AH225" s="209" t="s">
        <v>10727</v>
      </c>
      <c r="AI225" s="461">
        <v>9880839279</v>
      </c>
      <c r="AJ225" s="453" t="s">
        <v>9853</v>
      </c>
      <c r="AK225" s="453" t="s">
        <v>60</v>
      </c>
      <c r="AL225" s="453" t="s">
        <v>61</v>
      </c>
      <c r="AM225" s="457"/>
      <c r="AN225" s="457"/>
      <c r="AO225" s="561"/>
    </row>
    <row r="226" spans="1:41" ht="99.75">
      <c r="A226" s="586">
        <v>86</v>
      </c>
      <c r="B226" s="587"/>
      <c r="C226" s="451" t="s">
        <v>10728</v>
      </c>
      <c r="D226" s="452" t="s">
        <v>10729</v>
      </c>
      <c r="E226" s="453" t="s">
        <v>44</v>
      </c>
      <c r="F226" s="12" t="s">
        <v>699</v>
      </c>
      <c r="G226" s="237" t="s">
        <v>914</v>
      </c>
      <c r="H226" s="238" t="s">
        <v>915</v>
      </c>
      <c r="I226" s="453" t="s">
        <v>7693</v>
      </c>
      <c r="J226" s="453">
        <v>5</v>
      </c>
      <c r="K226" s="454" t="str">
        <f>HYPERLINK("mailto:vinayareddy0143@gmail.com","vinayareddy0143@gmail.com")</f>
        <v>vinayareddy0143@gmail.com</v>
      </c>
      <c r="L226" s="455">
        <v>8861975118</v>
      </c>
      <c r="M226" s="453">
        <v>72</v>
      </c>
      <c r="N226" s="453" t="s">
        <v>9832</v>
      </c>
      <c r="O226" s="450">
        <v>72</v>
      </c>
      <c r="P226" s="453" t="s">
        <v>9848</v>
      </c>
      <c r="Q226" s="453" t="s">
        <v>6180</v>
      </c>
      <c r="R226" s="456" t="s">
        <v>51</v>
      </c>
      <c r="S226" s="456" t="s">
        <v>51</v>
      </c>
      <c r="T226" s="456" t="s">
        <v>51</v>
      </c>
      <c r="U226" s="453">
        <v>66</v>
      </c>
      <c r="V226" s="453">
        <v>73</v>
      </c>
      <c r="W226" s="453">
        <v>68</v>
      </c>
      <c r="X226" s="453">
        <v>64.17</v>
      </c>
      <c r="Y226" s="457"/>
      <c r="Z226" s="457"/>
      <c r="AA226" s="457"/>
      <c r="AB226" s="457"/>
      <c r="AC226" s="458" t="s">
        <v>52</v>
      </c>
      <c r="AD226" s="453" t="s">
        <v>53</v>
      </c>
      <c r="AE226" s="211" t="s">
        <v>10730</v>
      </c>
      <c r="AF226" s="214" t="s">
        <v>10731</v>
      </c>
      <c r="AG226" s="209" t="s">
        <v>10732</v>
      </c>
      <c r="AH226" s="209" t="s">
        <v>10733</v>
      </c>
      <c r="AI226" s="461">
        <v>9972981413</v>
      </c>
      <c r="AJ226" s="453" t="s">
        <v>2655</v>
      </c>
      <c r="AK226" s="453" t="s">
        <v>60</v>
      </c>
      <c r="AL226" s="453" t="s">
        <v>61</v>
      </c>
      <c r="AM226" s="457"/>
      <c r="AN226" s="457"/>
      <c r="AO226" s="561"/>
    </row>
    <row r="227" spans="1:41" ht="127.5">
      <c r="A227" s="586">
        <v>87</v>
      </c>
      <c r="B227" s="587"/>
      <c r="C227" s="462" t="s">
        <v>10734</v>
      </c>
      <c r="D227" s="452" t="s">
        <v>10735</v>
      </c>
      <c r="E227" s="453" t="s">
        <v>73</v>
      </c>
      <c r="F227" s="12" t="s">
        <v>699</v>
      </c>
      <c r="G227" s="237" t="s">
        <v>914</v>
      </c>
      <c r="H227" s="238" t="s">
        <v>915</v>
      </c>
      <c r="I227" s="453" t="s">
        <v>7693</v>
      </c>
      <c r="J227" s="453">
        <v>5</v>
      </c>
      <c r="K227" s="475" t="str">
        <f>HYPERLINK("mailto:akshayba18@gmail.com","akshayba18@gmail.com")</f>
        <v>akshayba18@gmail.com</v>
      </c>
      <c r="L227" s="450"/>
      <c r="M227" s="453">
        <v>56</v>
      </c>
      <c r="N227" s="453" t="s">
        <v>9832</v>
      </c>
      <c r="O227" s="450">
        <v>56</v>
      </c>
      <c r="P227" s="453" t="s">
        <v>9848</v>
      </c>
      <c r="Q227" s="453" t="s">
        <v>6180</v>
      </c>
      <c r="R227" s="456" t="s">
        <v>51</v>
      </c>
      <c r="S227" s="456" t="s">
        <v>51</v>
      </c>
      <c r="T227" s="456" t="s">
        <v>51</v>
      </c>
      <c r="U227" s="453">
        <v>76</v>
      </c>
      <c r="V227" s="453">
        <v>78</v>
      </c>
      <c r="W227" s="453">
        <v>71</v>
      </c>
      <c r="X227" s="453">
        <v>75</v>
      </c>
      <c r="Y227" s="457"/>
      <c r="Z227" s="457"/>
      <c r="AA227" s="457"/>
      <c r="AB227" s="457"/>
      <c r="AC227" s="458" t="s">
        <v>52</v>
      </c>
      <c r="AD227" s="453" t="s">
        <v>53</v>
      </c>
      <c r="AE227" s="211" t="s">
        <v>10736</v>
      </c>
      <c r="AF227" s="214" t="s">
        <v>10737</v>
      </c>
      <c r="AG227" s="209" t="s">
        <v>10738</v>
      </c>
      <c r="AH227" s="209" t="s">
        <v>10739</v>
      </c>
      <c r="AI227" s="461">
        <v>8867103355</v>
      </c>
      <c r="AJ227" s="453" t="s">
        <v>10740</v>
      </c>
      <c r="AK227" s="453" t="s">
        <v>60</v>
      </c>
      <c r="AL227" s="453" t="s">
        <v>61</v>
      </c>
      <c r="AM227" s="457"/>
      <c r="AN227" s="457"/>
      <c r="AO227" s="561"/>
    </row>
    <row r="228" spans="1:41" ht="99.75">
      <c r="A228" s="586">
        <v>88</v>
      </c>
      <c r="B228" s="587"/>
      <c r="C228" s="451" t="s">
        <v>10741</v>
      </c>
      <c r="D228" s="452" t="s">
        <v>10742</v>
      </c>
      <c r="E228" s="453" t="s">
        <v>73</v>
      </c>
      <c r="F228" s="12" t="s">
        <v>699</v>
      </c>
      <c r="G228" s="237" t="s">
        <v>914</v>
      </c>
      <c r="H228" s="238" t="s">
        <v>915</v>
      </c>
      <c r="I228" s="453" t="s">
        <v>7693</v>
      </c>
      <c r="J228" s="453">
        <v>5</v>
      </c>
      <c r="K228" s="454" t="str">
        <f>HYPERLINK("mailto:ayush20srinivas@gmail.com","ayush20srinivas@gmail.com")</f>
        <v>ayush20srinivas@gmail.com</v>
      </c>
      <c r="L228" s="455">
        <v>8105061223</v>
      </c>
      <c r="M228" s="453">
        <v>49</v>
      </c>
      <c r="N228" s="453" t="s">
        <v>9832</v>
      </c>
      <c r="O228" s="450">
        <v>49</v>
      </c>
      <c r="P228" s="453" t="s">
        <v>6151</v>
      </c>
      <c r="Q228" s="453" t="s">
        <v>6180</v>
      </c>
      <c r="R228" s="456" t="s">
        <v>51</v>
      </c>
      <c r="S228" s="456" t="s">
        <v>51</v>
      </c>
      <c r="T228" s="456" t="s">
        <v>51</v>
      </c>
      <c r="U228" s="453">
        <v>54</v>
      </c>
      <c r="V228" s="453">
        <v>55</v>
      </c>
      <c r="W228" s="453">
        <v>50</v>
      </c>
      <c r="X228" s="453">
        <v>51.5</v>
      </c>
      <c r="Y228" s="457"/>
      <c r="Z228" s="457"/>
      <c r="AA228" s="457"/>
      <c r="AB228" s="457"/>
      <c r="AC228" s="458" t="s">
        <v>52</v>
      </c>
      <c r="AD228" s="453" t="s">
        <v>53</v>
      </c>
      <c r="AE228" s="258" t="s">
        <v>10743</v>
      </c>
      <c r="AF228" s="459" t="s">
        <v>9996</v>
      </c>
      <c r="AG228" s="460" t="s">
        <v>10744</v>
      </c>
      <c r="AH228" s="460" t="s">
        <v>2627</v>
      </c>
      <c r="AI228" s="461">
        <v>9964353905</v>
      </c>
      <c r="AJ228" s="453" t="s">
        <v>9853</v>
      </c>
      <c r="AK228" s="453" t="s">
        <v>60</v>
      </c>
      <c r="AL228" s="453" t="s">
        <v>61</v>
      </c>
      <c r="AM228" s="457"/>
      <c r="AN228" s="457"/>
      <c r="AO228" s="561"/>
    </row>
    <row r="229" spans="1:41" ht="99.75">
      <c r="A229" s="586">
        <v>89</v>
      </c>
      <c r="B229" s="587"/>
      <c r="C229" s="451" t="s">
        <v>10745</v>
      </c>
      <c r="D229" s="452" t="s">
        <v>10746</v>
      </c>
      <c r="E229" s="453" t="s">
        <v>44</v>
      </c>
      <c r="F229" s="12" t="s">
        <v>699</v>
      </c>
      <c r="G229" s="237" t="s">
        <v>914</v>
      </c>
      <c r="H229" s="238" t="s">
        <v>915</v>
      </c>
      <c r="I229" s="453" t="s">
        <v>7693</v>
      </c>
      <c r="J229" s="453">
        <v>5</v>
      </c>
      <c r="K229" s="454" t="str">
        <f>HYPERLINK("mailto:deepthigirish6@gmail.com","deepthigirish6@gmail.com")</f>
        <v>deepthigirish6@gmail.com</v>
      </c>
      <c r="L229" s="455">
        <v>9900984344</v>
      </c>
      <c r="M229" s="453">
        <v>81</v>
      </c>
      <c r="N229" s="453" t="s">
        <v>9832</v>
      </c>
      <c r="O229" s="450">
        <v>81</v>
      </c>
      <c r="P229" s="453" t="s">
        <v>9848</v>
      </c>
      <c r="Q229" s="453" t="s">
        <v>6180</v>
      </c>
      <c r="R229" s="456" t="s">
        <v>51</v>
      </c>
      <c r="S229" s="456" t="s">
        <v>51</v>
      </c>
      <c r="T229" s="456" t="s">
        <v>51</v>
      </c>
      <c r="U229" s="453">
        <v>80</v>
      </c>
      <c r="V229" s="453">
        <v>84</v>
      </c>
      <c r="W229" s="453">
        <v>83</v>
      </c>
      <c r="X229" s="453">
        <v>89.67</v>
      </c>
      <c r="Y229" s="457"/>
      <c r="Z229" s="457"/>
      <c r="AA229" s="457"/>
      <c r="AB229" s="457"/>
      <c r="AC229" s="458" t="s">
        <v>52</v>
      </c>
      <c r="AD229" s="453" t="s">
        <v>53</v>
      </c>
      <c r="AE229" s="211" t="s">
        <v>10747</v>
      </c>
      <c r="AF229" s="214" t="s">
        <v>10748</v>
      </c>
      <c r="AG229" s="209" t="s">
        <v>10749</v>
      </c>
      <c r="AH229" s="209" t="s">
        <v>1048</v>
      </c>
      <c r="AI229" s="461">
        <v>9900984344</v>
      </c>
      <c r="AJ229" s="453" t="s">
        <v>10740</v>
      </c>
      <c r="AK229" s="453" t="s">
        <v>60</v>
      </c>
      <c r="AL229" s="453" t="s">
        <v>61</v>
      </c>
      <c r="AM229" s="457"/>
      <c r="AN229" s="457"/>
      <c r="AO229" s="561"/>
    </row>
    <row r="230" spans="1:41" ht="127.5">
      <c r="A230" s="586">
        <v>90</v>
      </c>
      <c r="B230" s="587"/>
      <c r="C230" s="451" t="s">
        <v>10750</v>
      </c>
      <c r="D230" s="452" t="s">
        <v>10751</v>
      </c>
      <c r="E230" s="453" t="s">
        <v>44</v>
      </c>
      <c r="F230" s="12" t="s">
        <v>699</v>
      </c>
      <c r="G230" s="237" t="s">
        <v>914</v>
      </c>
      <c r="H230" s="238" t="s">
        <v>915</v>
      </c>
      <c r="I230" s="453" t="s">
        <v>7693</v>
      </c>
      <c r="J230" s="453">
        <v>5</v>
      </c>
      <c r="K230" s="454" t="str">
        <f>HYPERLINK("mailto:navya.sudhindra@gmail.com","navya.sudhindra@gmail.com")</f>
        <v>navya.sudhindra@gmail.com</v>
      </c>
      <c r="L230" s="455">
        <v>9035315508</v>
      </c>
      <c r="M230" s="453">
        <v>70</v>
      </c>
      <c r="N230" s="453" t="s">
        <v>9832</v>
      </c>
      <c r="O230" s="450">
        <v>65</v>
      </c>
      <c r="P230" s="453" t="s">
        <v>9848</v>
      </c>
      <c r="Q230" s="453" t="s">
        <v>6180</v>
      </c>
      <c r="R230" s="456" t="s">
        <v>51</v>
      </c>
      <c r="S230" s="456" t="s">
        <v>51</v>
      </c>
      <c r="T230" s="456" t="s">
        <v>51</v>
      </c>
      <c r="U230" s="453">
        <v>69</v>
      </c>
      <c r="V230" s="453">
        <v>67</v>
      </c>
      <c r="W230" s="453">
        <v>53</v>
      </c>
      <c r="X230" s="453">
        <v>57.17</v>
      </c>
      <c r="Y230" s="457"/>
      <c r="Z230" s="457"/>
      <c r="AA230" s="457"/>
      <c r="AB230" s="457"/>
      <c r="AC230" s="458" t="s">
        <v>52</v>
      </c>
      <c r="AD230" s="453" t="s">
        <v>53</v>
      </c>
      <c r="AE230" s="258" t="s">
        <v>10752</v>
      </c>
      <c r="AF230" s="459" t="s">
        <v>10753</v>
      </c>
      <c r="AG230" s="460" t="s">
        <v>10754</v>
      </c>
      <c r="AH230" s="460" t="s">
        <v>10755</v>
      </c>
      <c r="AI230" s="461">
        <v>9686117744</v>
      </c>
      <c r="AJ230" s="453" t="s">
        <v>9853</v>
      </c>
      <c r="AK230" s="453" t="s">
        <v>60</v>
      </c>
      <c r="AL230" s="453" t="s">
        <v>61</v>
      </c>
      <c r="AM230" s="457"/>
      <c r="AN230" s="457"/>
      <c r="AO230" s="561"/>
    </row>
    <row r="231" spans="1:41" ht="114.75">
      <c r="A231" s="586">
        <v>91</v>
      </c>
      <c r="B231" s="587"/>
      <c r="C231" s="451" t="s">
        <v>10756</v>
      </c>
      <c r="D231" s="452" t="s">
        <v>10757</v>
      </c>
      <c r="E231" s="453" t="s">
        <v>73</v>
      </c>
      <c r="F231" s="12" t="s">
        <v>699</v>
      </c>
      <c r="G231" s="237" t="s">
        <v>914</v>
      </c>
      <c r="H231" s="238" t="s">
        <v>915</v>
      </c>
      <c r="I231" s="453" t="s">
        <v>7693</v>
      </c>
      <c r="J231" s="453">
        <v>5</v>
      </c>
      <c r="K231" s="454" t="str">
        <f>HYPERLINK("mailto:rakesh.uma89@gmail.com","rakesh.uma89@gmail.com")</f>
        <v>rakesh.uma89@gmail.com</v>
      </c>
      <c r="L231" s="455">
        <v>9620238757</v>
      </c>
      <c r="M231" s="453">
        <v>58</v>
      </c>
      <c r="N231" s="453" t="s">
        <v>9832</v>
      </c>
      <c r="O231" s="450">
        <v>58</v>
      </c>
      <c r="P231" s="453" t="s">
        <v>9848</v>
      </c>
      <c r="Q231" s="453" t="s">
        <v>6180</v>
      </c>
      <c r="R231" s="456" t="s">
        <v>51</v>
      </c>
      <c r="S231" s="456" t="s">
        <v>51</v>
      </c>
      <c r="T231" s="456" t="s">
        <v>51</v>
      </c>
      <c r="U231" s="453">
        <v>65</v>
      </c>
      <c r="V231" s="453">
        <v>62</v>
      </c>
      <c r="W231" s="453">
        <v>60.1</v>
      </c>
      <c r="X231" s="453">
        <v>67</v>
      </c>
      <c r="Y231" s="457"/>
      <c r="Z231" s="457"/>
      <c r="AA231" s="457"/>
      <c r="AB231" s="457"/>
      <c r="AC231" s="458" t="s">
        <v>52</v>
      </c>
      <c r="AD231" s="453" t="s">
        <v>53</v>
      </c>
      <c r="AE231" s="211" t="s">
        <v>10758</v>
      </c>
      <c r="AF231" s="214" t="s">
        <v>10759</v>
      </c>
      <c r="AG231" s="209" t="s">
        <v>10760</v>
      </c>
      <c r="AH231" s="209" t="s">
        <v>10761</v>
      </c>
      <c r="AI231" s="461">
        <v>9741543146</v>
      </c>
      <c r="AJ231" s="453" t="s">
        <v>9925</v>
      </c>
      <c r="AK231" s="453" t="s">
        <v>60</v>
      </c>
      <c r="AL231" s="453" t="s">
        <v>61</v>
      </c>
      <c r="AM231" s="457"/>
      <c r="AN231" s="457"/>
      <c r="AO231" s="561"/>
    </row>
    <row r="232" spans="1:41" ht="140.25">
      <c r="A232" s="586">
        <v>92</v>
      </c>
      <c r="B232" s="587"/>
      <c r="C232" s="451" t="s">
        <v>10762</v>
      </c>
      <c r="D232" s="452" t="s">
        <v>10763</v>
      </c>
      <c r="E232" s="453" t="s">
        <v>73</v>
      </c>
      <c r="F232" s="12" t="s">
        <v>699</v>
      </c>
      <c r="G232" s="237" t="s">
        <v>914</v>
      </c>
      <c r="H232" s="238" t="s">
        <v>915</v>
      </c>
      <c r="I232" s="453" t="s">
        <v>7693</v>
      </c>
      <c r="J232" s="453">
        <v>5</v>
      </c>
      <c r="K232" s="454" t="str">
        <f>HYPERLINK("mailto:siddhant_basu@yahoo.com","siddhant_basu@yahoo.com")</f>
        <v>siddhant_basu@yahoo.com</v>
      </c>
      <c r="L232" s="455">
        <v>9163657354</v>
      </c>
      <c r="M232" s="453">
        <v>76</v>
      </c>
      <c r="N232" s="453" t="s">
        <v>50</v>
      </c>
      <c r="O232" s="450">
        <v>76</v>
      </c>
      <c r="P232" s="453" t="s">
        <v>6151</v>
      </c>
      <c r="Q232" s="453" t="s">
        <v>50</v>
      </c>
      <c r="R232" s="456" t="s">
        <v>51</v>
      </c>
      <c r="S232" s="456" t="s">
        <v>51</v>
      </c>
      <c r="T232" s="456" t="s">
        <v>51</v>
      </c>
      <c r="U232" s="453">
        <v>47</v>
      </c>
      <c r="V232" s="453">
        <v>55</v>
      </c>
      <c r="W232" s="453">
        <v>54</v>
      </c>
      <c r="X232" s="453">
        <v>42.5</v>
      </c>
      <c r="Y232" s="457"/>
      <c r="Z232" s="457"/>
      <c r="AA232" s="457"/>
      <c r="AB232" s="457"/>
      <c r="AC232" s="458" t="s">
        <v>52</v>
      </c>
      <c r="AD232" s="453" t="s">
        <v>53</v>
      </c>
      <c r="AE232" s="211" t="s">
        <v>10764</v>
      </c>
      <c r="AF232" s="588" t="s">
        <v>10765</v>
      </c>
      <c r="AG232" s="209" t="s">
        <v>10766</v>
      </c>
      <c r="AH232" s="209" t="s">
        <v>10767</v>
      </c>
      <c r="AI232" s="461">
        <v>9874096669</v>
      </c>
      <c r="AJ232" s="453" t="s">
        <v>9853</v>
      </c>
      <c r="AK232" s="453" t="s">
        <v>60</v>
      </c>
      <c r="AL232" s="453" t="s">
        <v>61</v>
      </c>
      <c r="AM232" s="457"/>
      <c r="AN232" s="457"/>
      <c r="AO232" s="561"/>
    </row>
    <row r="233" spans="1:41" ht="140.25">
      <c r="A233" s="589">
        <v>6</v>
      </c>
      <c r="B233" s="590"/>
      <c r="C233" s="478" t="s">
        <v>10768</v>
      </c>
      <c r="D233" s="479" t="s">
        <v>10769</v>
      </c>
      <c r="E233" s="480" t="s">
        <v>73</v>
      </c>
      <c r="F233" s="12" t="s">
        <v>699</v>
      </c>
      <c r="G233" s="237" t="s">
        <v>914</v>
      </c>
      <c r="H233" s="238" t="s">
        <v>915</v>
      </c>
      <c r="I233" s="480" t="s">
        <v>7693</v>
      </c>
      <c r="J233" s="480">
        <v>4</v>
      </c>
      <c r="K233" s="481" t="str">
        <f>HYPERLINK("mailto:vrushank18@gmail.com","vrushank18@gmail.com")</f>
        <v>vrushank18@gmail.com</v>
      </c>
      <c r="L233" s="485">
        <v>9663164836</v>
      </c>
      <c r="M233" s="480"/>
      <c r="N233" s="483"/>
      <c r="O233" s="477"/>
      <c r="P233" s="480" t="s">
        <v>10024</v>
      </c>
      <c r="Q233" s="483"/>
      <c r="R233" s="483"/>
      <c r="S233" s="483"/>
      <c r="T233" s="483"/>
      <c r="U233" s="480"/>
      <c r="V233" s="480"/>
      <c r="W233" s="480"/>
      <c r="X233" s="480"/>
      <c r="Y233" s="484"/>
      <c r="Z233" s="483"/>
      <c r="AA233" s="483"/>
      <c r="AB233" s="483"/>
      <c r="AC233" s="479" t="s">
        <v>10024</v>
      </c>
      <c r="AD233" s="484"/>
      <c r="AE233" s="486" t="s">
        <v>10770</v>
      </c>
      <c r="AF233" s="480"/>
      <c r="AG233" s="484"/>
      <c r="AH233" s="484"/>
      <c r="AI233" s="484">
        <v>9972289227</v>
      </c>
      <c r="AJ233" s="480"/>
      <c r="AK233" s="480" t="s">
        <v>60</v>
      </c>
      <c r="AL233" s="480" t="s">
        <v>61</v>
      </c>
      <c r="AM233" s="480" t="s">
        <v>6249</v>
      </c>
      <c r="AN233" s="480" t="s">
        <v>10026</v>
      </c>
      <c r="AO233" s="591" t="s">
        <v>10027</v>
      </c>
    </row>
    <row r="234" spans="1:41" ht="99.75">
      <c r="A234" s="589">
        <v>8</v>
      </c>
      <c r="B234" s="590"/>
      <c r="C234" s="478" t="s">
        <v>10771</v>
      </c>
      <c r="D234" s="479" t="s">
        <v>10772</v>
      </c>
      <c r="E234" s="480" t="s">
        <v>73</v>
      </c>
      <c r="F234" s="12" t="s">
        <v>699</v>
      </c>
      <c r="G234" s="237" t="s">
        <v>914</v>
      </c>
      <c r="H234" s="238" t="s">
        <v>915</v>
      </c>
      <c r="I234" s="480" t="s">
        <v>7693</v>
      </c>
      <c r="J234" s="480">
        <v>4</v>
      </c>
      <c r="K234" s="481" t="str">
        <f>HYPERLINK("mailto:srinivsachandrasekhar67@gmail.com","srinivsachandrasekhar67@gmail.com")</f>
        <v>srinivsachandrasekhar67@gmail.com</v>
      </c>
      <c r="L234" s="482">
        <v>85539000000</v>
      </c>
      <c r="M234" s="480">
        <v>48</v>
      </c>
      <c r="N234" s="483"/>
      <c r="O234" s="477">
        <v>48</v>
      </c>
      <c r="P234" s="480" t="s">
        <v>10773</v>
      </c>
      <c r="Q234" s="483"/>
      <c r="R234" s="483"/>
      <c r="S234" s="483"/>
      <c r="T234" s="483"/>
      <c r="U234" s="480">
        <v>46</v>
      </c>
      <c r="V234" s="480"/>
      <c r="W234" s="480"/>
      <c r="X234" s="480"/>
      <c r="Y234" s="484"/>
      <c r="Z234" s="483"/>
      <c r="AA234" s="483"/>
      <c r="AB234" s="483"/>
      <c r="AC234" s="479" t="s">
        <v>10774</v>
      </c>
      <c r="AD234" s="484"/>
      <c r="AE234" s="486" t="s">
        <v>10775</v>
      </c>
      <c r="AF234" s="480"/>
      <c r="AG234" s="484" t="s">
        <v>10776</v>
      </c>
      <c r="AH234" s="484"/>
      <c r="AI234" s="592" t="s">
        <v>10777</v>
      </c>
      <c r="AJ234" s="480"/>
      <c r="AK234" s="480" t="s">
        <v>60</v>
      </c>
      <c r="AL234" s="480" t="s">
        <v>61</v>
      </c>
      <c r="AM234" s="480" t="s">
        <v>6249</v>
      </c>
      <c r="AN234" s="484"/>
      <c r="AO234" s="591" t="s">
        <v>10027</v>
      </c>
    </row>
    <row r="235" spans="1:41" ht="99.75">
      <c r="A235" s="559">
        <v>5</v>
      </c>
      <c r="B235" s="560"/>
      <c r="C235" s="496" t="s">
        <v>10778</v>
      </c>
      <c r="D235" s="497" t="s">
        <v>10779</v>
      </c>
      <c r="E235" s="498" t="s">
        <v>3837</v>
      </c>
      <c r="F235" s="12" t="s">
        <v>699</v>
      </c>
      <c r="G235" s="237" t="s">
        <v>914</v>
      </c>
      <c r="H235" s="238" t="s">
        <v>915</v>
      </c>
      <c r="I235" s="456" t="s">
        <v>1655</v>
      </c>
      <c r="J235" s="456">
        <v>3</v>
      </c>
      <c r="K235" s="499" t="s">
        <v>10780</v>
      </c>
      <c r="L235" s="500">
        <v>8050610352</v>
      </c>
      <c r="M235" s="453">
        <v>76</v>
      </c>
      <c r="N235" s="453" t="s">
        <v>50</v>
      </c>
      <c r="O235" s="501">
        <v>80</v>
      </c>
      <c r="P235" s="453" t="s">
        <v>10212</v>
      </c>
      <c r="Q235" s="502" t="s">
        <v>50</v>
      </c>
      <c r="R235" s="456" t="s">
        <v>51</v>
      </c>
      <c r="S235" s="456" t="s">
        <v>51</v>
      </c>
      <c r="T235" s="456" t="s">
        <v>51</v>
      </c>
      <c r="U235" s="453">
        <v>73.540000000000006</v>
      </c>
      <c r="V235" s="488"/>
      <c r="W235" s="488"/>
      <c r="X235" s="488"/>
      <c r="Y235" s="457"/>
      <c r="Z235" s="457"/>
      <c r="AA235" s="457"/>
      <c r="AB235" s="457"/>
      <c r="AC235" s="453" t="s">
        <v>9853</v>
      </c>
      <c r="AD235" s="450" t="s">
        <v>10134</v>
      </c>
      <c r="AE235" s="453"/>
      <c r="AF235" s="503">
        <v>36149</v>
      </c>
      <c r="AG235" s="502" t="s">
        <v>10781</v>
      </c>
      <c r="AH235" s="502" t="s">
        <v>10782</v>
      </c>
      <c r="AI235" s="502">
        <v>9538302493</v>
      </c>
      <c r="AJ235" s="502" t="s">
        <v>3939</v>
      </c>
      <c r="AK235" s="502" t="s">
        <v>3834</v>
      </c>
      <c r="AL235" s="502" t="s">
        <v>1642</v>
      </c>
      <c r="AM235" s="457"/>
      <c r="AN235" s="457"/>
      <c r="AO235" s="561"/>
    </row>
    <row r="236" spans="1:41" ht="99.75">
      <c r="A236" s="559">
        <v>7</v>
      </c>
      <c r="B236" s="560"/>
      <c r="C236" s="496" t="s">
        <v>10783</v>
      </c>
      <c r="D236" s="497" t="s">
        <v>10784</v>
      </c>
      <c r="E236" s="498" t="s">
        <v>3837</v>
      </c>
      <c r="F236" s="12" t="s">
        <v>699</v>
      </c>
      <c r="G236" s="237" t="s">
        <v>914</v>
      </c>
      <c r="H236" s="238" t="s">
        <v>915</v>
      </c>
      <c r="I236" s="456" t="s">
        <v>1655</v>
      </c>
      <c r="J236" s="456">
        <v>3</v>
      </c>
      <c r="K236" s="504" t="s">
        <v>10785</v>
      </c>
      <c r="L236" s="500">
        <v>8547514058</v>
      </c>
      <c r="M236" s="453">
        <v>88</v>
      </c>
      <c r="N236" s="453" t="s">
        <v>50</v>
      </c>
      <c r="O236" s="501">
        <v>77</v>
      </c>
      <c r="P236" s="453" t="s">
        <v>10212</v>
      </c>
      <c r="Q236" s="502" t="s">
        <v>50</v>
      </c>
      <c r="R236" s="456" t="s">
        <v>51</v>
      </c>
      <c r="S236" s="456" t="s">
        <v>51</v>
      </c>
      <c r="T236" s="456" t="s">
        <v>51</v>
      </c>
      <c r="U236" s="453">
        <v>70.150000000000006</v>
      </c>
      <c r="V236" s="488"/>
      <c r="W236" s="488"/>
      <c r="X236" s="488"/>
      <c r="Y236" s="457"/>
      <c r="Z236" s="457"/>
      <c r="AA236" s="457"/>
      <c r="AB236" s="457"/>
      <c r="AC236" s="453" t="s">
        <v>10133</v>
      </c>
      <c r="AD236" s="450" t="s">
        <v>10134</v>
      </c>
      <c r="AE236" s="453"/>
      <c r="AF236" s="503">
        <v>35924</v>
      </c>
      <c r="AG236" s="502" t="s">
        <v>10786</v>
      </c>
      <c r="AH236" s="502" t="s">
        <v>10787</v>
      </c>
      <c r="AI236" s="502">
        <v>9495395023</v>
      </c>
      <c r="AJ236" s="502" t="s">
        <v>10425</v>
      </c>
      <c r="AK236" s="502" t="s">
        <v>3834</v>
      </c>
      <c r="AL236" s="502" t="s">
        <v>1642</v>
      </c>
      <c r="AM236" s="457"/>
      <c r="AN236" s="457"/>
      <c r="AO236" s="561"/>
    </row>
    <row r="237" spans="1:41" ht="99.75">
      <c r="A237" s="559">
        <v>16</v>
      </c>
      <c r="B237" s="560"/>
      <c r="C237" s="496" t="s">
        <v>10788</v>
      </c>
      <c r="D237" s="497" t="s">
        <v>10789</v>
      </c>
      <c r="E237" s="498" t="s">
        <v>3837</v>
      </c>
      <c r="F237" s="12" t="s">
        <v>699</v>
      </c>
      <c r="G237" s="237" t="s">
        <v>914</v>
      </c>
      <c r="H237" s="238" t="s">
        <v>915</v>
      </c>
      <c r="I237" s="456" t="s">
        <v>1655</v>
      </c>
      <c r="J237" s="456">
        <v>3</v>
      </c>
      <c r="K237" s="504" t="s">
        <v>10790</v>
      </c>
      <c r="L237" s="500">
        <v>9972295147</v>
      </c>
      <c r="M237" s="453"/>
      <c r="N237" s="453"/>
      <c r="O237" s="501">
        <v>75</v>
      </c>
      <c r="P237" s="453"/>
      <c r="Q237" s="502" t="s">
        <v>9160</v>
      </c>
      <c r="R237" s="456" t="s">
        <v>51</v>
      </c>
      <c r="S237" s="456" t="s">
        <v>51</v>
      </c>
      <c r="T237" s="456" t="s">
        <v>51</v>
      </c>
      <c r="U237" s="453">
        <v>65.849999999999994</v>
      </c>
      <c r="V237" s="488"/>
      <c r="W237" s="488"/>
      <c r="X237" s="488"/>
      <c r="Y237" s="457"/>
      <c r="Z237" s="457"/>
      <c r="AA237" s="457"/>
      <c r="AB237" s="457"/>
      <c r="AC237" s="453"/>
      <c r="AD237" s="453"/>
      <c r="AE237" s="453"/>
      <c r="AF237" s="503">
        <v>36046</v>
      </c>
      <c r="AG237" s="502" t="s">
        <v>10791</v>
      </c>
      <c r="AH237" s="502" t="s">
        <v>10792</v>
      </c>
      <c r="AI237" s="502">
        <v>8453222316</v>
      </c>
      <c r="AJ237" s="502" t="s">
        <v>10793</v>
      </c>
      <c r="AK237" s="502" t="s">
        <v>3834</v>
      </c>
      <c r="AL237" s="502" t="s">
        <v>1642</v>
      </c>
      <c r="AM237" s="457"/>
      <c r="AN237" s="457"/>
      <c r="AO237" s="561"/>
    </row>
    <row r="238" spans="1:41" ht="99.75">
      <c r="A238" s="559">
        <v>18</v>
      </c>
      <c r="B238" s="560"/>
      <c r="C238" s="496" t="s">
        <v>10794</v>
      </c>
      <c r="D238" s="497" t="s">
        <v>10795</v>
      </c>
      <c r="E238" s="498" t="s">
        <v>3823</v>
      </c>
      <c r="F238" s="12" t="s">
        <v>699</v>
      </c>
      <c r="G238" s="237" t="s">
        <v>914</v>
      </c>
      <c r="H238" s="238" t="s">
        <v>915</v>
      </c>
      <c r="I238" s="456" t="s">
        <v>1655</v>
      </c>
      <c r="J238" s="456">
        <v>3</v>
      </c>
      <c r="K238" s="504" t="s">
        <v>10796</v>
      </c>
      <c r="L238" s="500">
        <v>9591822232</v>
      </c>
      <c r="M238" s="453">
        <v>77</v>
      </c>
      <c r="N238" s="453" t="s">
        <v>126</v>
      </c>
      <c r="O238" s="501">
        <v>91</v>
      </c>
      <c r="P238" s="453" t="s">
        <v>6151</v>
      </c>
      <c r="Q238" s="502" t="s">
        <v>9160</v>
      </c>
      <c r="R238" s="456" t="s">
        <v>51</v>
      </c>
      <c r="S238" s="456" t="s">
        <v>51</v>
      </c>
      <c r="T238" s="456" t="s">
        <v>51</v>
      </c>
      <c r="U238" s="453">
        <v>74.31</v>
      </c>
      <c r="V238" s="488"/>
      <c r="W238" s="488"/>
      <c r="X238" s="488"/>
      <c r="Y238" s="457"/>
      <c r="Z238" s="457"/>
      <c r="AA238" s="457"/>
      <c r="AB238" s="457"/>
      <c r="AC238" s="453" t="s">
        <v>9853</v>
      </c>
      <c r="AD238" s="450" t="s">
        <v>10134</v>
      </c>
      <c r="AE238" s="453"/>
      <c r="AF238" s="503">
        <v>35807</v>
      </c>
      <c r="AG238" s="502" t="s">
        <v>10797</v>
      </c>
      <c r="AH238" s="502" t="s">
        <v>10798</v>
      </c>
      <c r="AI238" s="502">
        <v>9845448151</v>
      </c>
      <c r="AJ238" s="502" t="s">
        <v>3939</v>
      </c>
      <c r="AK238" s="502" t="s">
        <v>3834</v>
      </c>
      <c r="AL238" s="502" t="s">
        <v>1642</v>
      </c>
      <c r="AM238" s="457"/>
      <c r="AN238" s="457"/>
      <c r="AO238" s="561"/>
    </row>
    <row r="239" spans="1:41" ht="99.75">
      <c r="A239" s="559">
        <v>19</v>
      </c>
      <c r="B239" s="560"/>
      <c r="C239" s="496" t="s">
        <v>10799</v>
      </c>
      <c r="D239" s="497" t="s">
        <v>10800</v>
      </c>
      <c r="E239" s="498" t="s">
        <v>3837</v>
      </c>
      <c r="F239" s="12" t="s">
        <v>699</v>
      </c>
      <c r="G239" s="237" t="s">
        <v>914</v>
      </c>
      <c r="H239" s="238" t="s">
        <v>915</v>
      </c>
      <c r="I239" s="456" t="s">
        <v>1655</v>
      </c>
      <c r="J239" s="456">
        <v>3</v>
      </c>
      <c r="K239" s="504" t="s">
        <v>10801</v>
      </c>
      <c r="L239" s="500">
        <v>8951718233</v>
      </c>
      <c r="M239" s="453">
        <v>50.56</v>
      </c>
      <c r="N239" s="453" t="s">
        <v>10155</v>
      </c>
      <c r="O239" s="501">
        <v>82</v>
      </c>
      <c r="P239" s="453" t="s">
        <v>6151</v>
      </c>
      <c r="Q239" s="502" t="s">
        <v>9160</v>
      </c>
      <c r="R239" s="456" t="s">
        <v>51</v>
      </c>
      <c r="S239" s="456" t="s">
        <v>51</v>
      </c>
      <c r="T239" s="456" t="s">
        <v>51</v>
      </c>
      <c r="U239" s="453">
        <v>54</v>
      </c>
      <c r="V239" s="488"/>
      <c r="W239" s="488"/>
      <c r="X239" s="488"/>
      <c r="Y239" s="457"/>
      <c r="Z239" s="457"/>
      <c r="AA239" s="457"/>
      <c r="AB239" s="457"/>
      <c r="AC239" s="453" t="s">
        <v>10133</v>
      </c>
      <c r="AD239" s="450" t="s">
        <v>10134</v>
      </c>
      <c r="AE239" s="453"/>
      <c r="AF239" s="503">
        <v>35806</v>
      </c>
      <c r="AG239" s="502" t="s">
        <v>10802</v>
      </c>
      <c r="AH239" s="502" t="s">
        <v>10803</v>
      </c>
      <c r="AI239" s="502">
        <v>8123310740</v>
      </c>
      <c r="AJ239" s="502" t="s">
        <v>10804</v>
      </c>
      <c r="AK239" s="502" t="s">
        <v>3834</v>
      </c>
      <c r="AL239" s="502" t="s">
        <v>1642</v>
      </c>
      <c r="AM239" s="457"/>
      <c r="AN239" s="457"/>
      <c r="AO239" s="561"/>
    </row>
    <row r="240" spans="1:41" ht="99.75">
      <c r="A240" s="559">
        <v>20</v>
      </c>
      <c r="B240" s="560"/>
      <c r="C240" s="496" t="s">
        <v>10805</v>
      </c>
      <c r="D240" s="497" t="s">
        <v>10806</v>
      </c>
      <c r="E240" s="498" t="s">
        <v>3837</v>
      </c>
      <c r="F240" s="12" t="s">
        <v>699</v>
      </c>
      <c r="G240" s="237" t="s">
        <v>914</v>
      </c>
      <c r="H240" s="238" t="s">
        <v>915</v>
      </c>
      <c r="I240" s="456" t="s">
        <v>1655</v>
      </c>
      <c r="J240" s="456">
        <v>3</v>
      </c>
      <c r="K240" s="504" t="s">
        <v>10807</v>
      </c>
      <c r="L240" s="500">
        <v>8826458565</v>
      </c>
      <c r="M240" s="453">
        <v>79</v>
      </c>
      <c r="N240" s="453" t="s">
        <v>50</v>
      </c>
      <c r="O240" s="501">
        <v>83</v>
      </c>
      <c r="P240" s="453" t="s">
        <v>6213</v>
      </c>
      <c r="Q240" s="502" t="s">
        <v>50</v>
      </c>
      <c r="R240" s="456" t="s">
        <v>51</v>
      </c>
      <c r="S240" s="456" t="s">
        <v>51</v>
      </c>
      <c r="T240" s="456" t="s">
        <v>51</v>
      </c>
      <c r="U240" s="453">
        <v>62.62</v>
      </c>
      <c r="V240" s="488"/>
      <c r="W240" s="488"/>
      <c r="X240" s="488"/>
      <c r="Y240" s="457"/>
      <c r="Z240" s="457"/>
      <c r="AA240" s="457"/>
      <c r="AB240" s="457"/>
      <c r="AC240" s="453" t="s">
        <v>10133</v>
      </c>
      <c r="AD240" s="450" t="s">
        <v>10134</v>
      </c>
      <c r="AE240" s="453"/>
      <c r="AF240" s="503">
        <v>36078</v>
      </c>
      <c r="AG240" s="502" t="s">
        <v>10808</v>
      </c>
      <c r="AH240" s="502" t="s">
        <v>10809</v>
      </c>
      <c r="AI240" s="502">
        <v>7931494239</v>
      </c>
      <c r="AJ240" s="502" t="s">
        <v>4316</v>
      </c>
      <c r="AK240" s="502" t="s">
        <v>3834</v>
      </c>
      <c r="AL240" s="502" t="s">
        <v>1642</v>
      </c>
      <c r="AM240" s="457"/>
      <c r="AN240" s="457"/>
      <c r="AO240" s="561"/>
    </row>
    <row r="241" spans="1:41" ht="99.75">
      <c r="A241" s="559">
        <v>23</v>
      </c>
      <c r="B241" s="560"/>
      <c r="C241" s="496" t="s">
        <v>10810</v>
      </c>
      <c r="D241" s="497" t="s">
        <v>10811</v>
      </c>
      <c r="E241" s="498" t="s">
        <v>3837</v>
      </c>
      <c r="F241" s="12" t="s">
        <v>699</v>
      </c>
      <c r="G241" s="237" t="s">
        <v>914</v>
      </c>
      <c r="H241" s="238" t="s">
        <v>915</v>
      </c>
      <c r="I241" s="456" t="s">
        <v>1655</v>
      </c>
      <c r="J241" s="456">
        <v>3</v>
      </c>
      <c r="K241" s="499" t="s">
        <v>10812</v>
      </c>
      <c r="L241" s="500">
        <v>8050887900</v>
      </c>
      <c r="M241" s="453">
        <v>66</v>
      </c>
      <c r="N241" s="453" t="s">
        <v>126</v>
      </c>
      <c r="O241" s="501">
        <v>66</v>
      </c>
      <c r="P241" s="453" t="s">
        <v>6213</v>
      </c>
      <c r="Q241" s="502" t="s">
        <v>9160</v>
      </c>
      <c r="R241" s="456" t="s">
        <v>51</v>
      </c>
      <c r="S241" s="456" t="s">
        <v>51</v>
      </c>
      <c r="T241" s="456" t="s">
        <v>51</v>
      </c>
      <c r="U241" s="453">
        <v>75.38</v>
      </c>
      <c r="V241" s="488"/>
      <c r="W241" s="488"/>
      <c r="X241" s="488"/>
      <c r="Y241" s="457"/>
      <c r="Z241" s="457"/>
      <c r="AA241" s="457"/>
      <c r="AB241" s="457"/>
      <c r="AC241" s="453" t="s">
        <v>10813</v>
      </c>
      <c r="AD241" s="450" t="s">
        <v>10134</v>
      </c>
      <c r="AE241" s="453"/>
      <c r="AF241" s="503">
        <v>35978</v>
      </c>
      <c r="AG241" s="502" t="s">
        <v>10814</v>
      </c>
      <c r="AH241" s="502" t="s">
        <v>10815</v>
      </c>
      <c r="AI241" s="502">
        <v>9880288370</v>
      </c>
      <c r="AJ241" s="502" t="s">
        <v>3912</v>
      </c>
      <c r="AK241" s="502" t="s">
        <v>3911</v>
      </c>
      <c r="AL241" s="502" t="s">
        <v>1642</v>
      </c>
      <c r="AM241" s="457"/>
      <c r="AN241" s="457"/>
      <c r="AO241" s="561"/>
    </row>
    <row r="242" spans="1:41" ht="99.75">
      <c r="A242" s="559">
        <v>29</v>
      </c>
      <c r="B242" s="560"/>
      <c r="C242" s="496" t="s">
        <v>10816</v>
      </c>
      <c r="D242" s="497" t="s">
        <v>10817</v>
      </c>
      <c r="E242" s="498" t="s">
        <v>3823</v>
      </c>
      <c r="F242" s="12" t="s">
        <v>699</v>
      </c>
      <c r="G242" s="237" t="s">
        <v>914</v>
      </c>
      <c r="H242" s="238" t="s">
        <v>915</v>
      </c>
      <c r="I242" s="456" t="s">
        <v>1655</v>
      </c>
      <c r="J242" s="456">
        <v>3</v>
      </c>
      <c r="K242" s="504" t="s">
        <v>10818</v>
      </c>
      <c r="L242" s="500">
        <v>9308891103</v>
      </c>
      <c r="M242" s="453">
        <v>70.3</v>
      </c>
      <c r="N242" s="453" t="s">
        <v>50</v>
      </c>
      <c r="O242" s="501">
        <v>72</v>
      </c>
      <c r="P242" s="453" t="s">
        <v>6213</v>
      </c>
      <c r="Q242" s="502" t="s">
        <v>50</v>
      </c>
      <c r="R242" s="456" t="s">
        <v>51</v>
      </c>
      <c r="S242" s="456" t="s">
        <v>51</v>
      </c>
      <c r="T242" s="456" t="s">
        <v>51</v>
      </c>
      <c r="U242" s="453">
        <v>65.08</v>
      </c>
      <c r="V242" s="488"/>
      <c r="W242" s="488"/>
      <c r="X242" s="488"/>
      <c r="Y242" s="457"/>
      <c r="Z242" s="457"/>
      <c r="AA242" s="457"/>
      <c r="AB242" s="457"/>
      <c r="AC242" s="453" t="s">
        <v>10133</v>
      </c>
      <c r="AD242" s="450" t="s">
        <v>10134</v>
      </c>
      <c r="AE242" s="453"/>
      <c r="AF242" s="503">
        <v>35923</v>
      </c>
      <c r="AG242" s="502" t="s">
        <v>10819</v>
      </c>
      <c r="AH242" s="502" t="s">
        <v>10820</v>
      </c>
      <c r="AI242" s="502">
        <v>9472913907</v>
      </c>
      <c r="AJ242" s="502" t="s">
        <v>4712</v>
      </c>
      <c r="AK242" s="502" t="s">
        <v>3834</v>
      </c>
      <c r="AL242" s="502" t="s">
        <v>1642</v>
      </c>
      <c r="AM242" s="457"/>
      <c r="AN242" s="457"/>
      <c r="AO242" s="561"/>
    </row>
    <row r="243" spans="1:41" ht="99.75">
      <c r="A243" s="559">
        <v>30</v>
      </c>
      <c r="B243" s="560"/>
      <c r="C243" s="496" t="s">
        <v>10821</v>
      </c>
      <c r="D243" s="497" t="s">
        <v>10822</v>
      </c>
      <c r="E243" s="498" t="s">
        <v>3823</v>
      </c>
      <c r="F243" s="12" t="s">
        <v>699</v>
      </c>
      <c r="G243" s="237" t="s">
        <v>914</v>
      </c>
      <c r="H243" s="238" t="s">
        <v>915</v>
      </c>
      <c r="I243" s="456" t="s">
        <v>1655</v>
      </c>
      <c r="J243" s="456">
        <v>3</v>
      </c>
      <c r="K243" s="504" t="s">
        <v>10823</v>
      </c>
      <c r="L243" s="500">
        <v>8113066464</v>
      </c>
      <c r="M243" s="453"/>
      <c r="N243" s="453"/>
      <c r="O243" s="501">
        <v>74</v>
      </c>
      <c r="P243" s="453"/>
      <c r="Q243" s="502" t="s">
        <v>9160</v>
      </c>
      <c r="R243" s="456" t="s">
        <v>51</v>
      </c>
      <c r="S243" s="456" t="s">
        <v>51</v>
      </c>
      <c r="T243" s="456" t="s">
        <v>51</v>
      </c>
      <c r="U243" s="453">
        <v>68.77</v>
      </c>
      <c r="V243" s="488"/>
      <c r="W243" s="488"/>
      <c r="X243" s="488"/>
      <c r="Y243" s="457"/>
      <c r="Z243" s="457"/>
      <c r="AA243" s="457"/>
      <c r="AB243" s="457"/>
      <c r="AC243" s="453"/>
      <c r="AD243" s="453"/>
      <c r="AE243" s="453"/>
      <c r="AF243" s="503">
        <v>36145</v>
      </c>
      <c r="AG243" s="502" t="s">
        <v>10824</v>
      </c>
      <c r="AH243" s="502" t="s">
        <v>10825</v>
      </c>
      <c r="AI243" s="502">
        <v>9847223512</v>
      </c>
      <c r="AJ243" s="502" t="s">
        <v>10826</v>
      </c>
      <c r="AK243" s="502" t="s">
        <v>3834</v>
      </c>
      <c r="AL243" s="502" t="s">
        <v>1642</v>
      </c>
      <c r="AM243" s="457"/>
      <c r="AN243" s="457"/>
      <c r="AO243" s="561"/>
    </row>
    <row r="244" spans="1:41" ht="99.75">
      <c r="A244" s="565"/>
      <c r="B244" s="566"/>
      <c r="C244" s="505" t="s">
        <v>10827</v>
      </c>
      <c r="D244" s="506" t="s">
        <v>10828</v>
      </c>
      <c r="E244" s="507" t="s">
        <v>3837</v>
      </c>
      <c r="F244" s="12" t="s">
        <v>699</v>
      </c>
      <c r="G244" s="237" t="s">
        <v>914</v>
      </c>
      <c r="H244" s="238" t="s">
        <v>915</v>
      </c>
      <c r="I244" s="480" t="s">
        <v>1655</v>
      </c>
      <c r="J244" s="480">
        <v>3</v>
      </c>
      <c r="K244" s="484" t="s">
        <v>10829</v>
      </c>
      <c r="L244" s="509">
        <v>9746686845</v>
      </c>
      <c r="M244" s="480">
        <v>98</v>
      </c>
      <c r="N244" s="480" t="s">
        <v>50</v>
      </c>
      <c r="O244" s="507">
        <v>85</v>
      </c>
      <c r="P244" s="480" t="s">
        <v>6213</v>
      </c>
      <c r="Q244" s="505" t="s">
        <v>9160</v>
      </c>
      <c r="R244" s="480" t="s">
        <v>51</v>
      </c>
      <c r="S244" s="480" t="s">
        <v>51</v>
      </c>
      <c r="T244" s="480" t="s">
        <v>51</v>
      </c>
      <c r="U244" s="480">
        <v>67.540000000000006</v>
      </c>
      <c r="V244" s="510"/>
      <c r="W244" s="510"/>
      <c r="X244" s="510"/>
      <c r="Y244" s="483"/>
      <c r="Z244" s="483"/>
      <c r="AA244" s="483"/>
      <c r="AB244" s="483"/>
      <c r="AC244" s="480" t="s">
        <v>10133</v>
      </c>
      <c r="AD244" s="477" t="s">
        <v>10134</v>
      </c>
      <c r="AE244" s="480"/>
      <c r="AF244" s="511">
        <v>35747</v>
      </c>
      <c r="AG244" s="505" t="s">
        <v>10830</v>
      </c>
      <c r="AH244" s="505" t="s">
        <v>10831</v>
      </c>
      <c r="AI244" s="505">
        <v>9544521938</v>
      </c>
      <c r="AJ244" s="505" t="s">
        <v>150</v>
      </c>
      <c r="AK244" s="505" t="s">
        <v>3911</v>
      </c>
      <c r="AL244" s="505" t="s">
        <v>1642</v>
      </c>
      <c r="AM244" s="483"/>
      <c r="AN244" s="483"/>
      <c r="AO244" s="567"/>
    </row>
    <row r="245" spans="1:41" ht="99.75">
      <c r="A245" s="559">
        <v>40</v>
      </c>
      <c r="B245" s="560"/>
      <c r="C245" s="496" t="s">
        <v>10832</v>
      </c>
      <c r="D245" s="497" t="s">
        <v>10833</v>
      </c>
      <c r="E245" s="498" t="s">
        <v>3823</v>
      </c>
      <c r="F245" s="12" t="s">
        <v>699</v>
      </c>
      <c r="G245" s="237" t="s">
        <v>914</v>
      </c>
      <c r="H245" s="238" t="s">
        <v>915</v>
      </c>
      <c r="I245" s="456" t="s">
        <v>1655</v>
      </c>
      <c r="J245" s="456">
        <v>3</v>
      </c>
      <c r="K245" s="499" t="s">
        <v>10834</v>
      </c>
      <c r="L245" s="500">
        <v>9449689838</v>
      </c>
      <c r="M245" s="453">
        <v>72.2</v>
      </c>
      <c r="N245" s="453" t="s">
        <v>50</v>
      </c>
      <c r="O245" s="501">
        <v>81</v>
      </c>
      <c r="P245" s="453" t="s">
        <v>6213</v>
      </c>
      <c r="Q245" s="502" t="s">
        <v>9160</v>
      </c>
      <c r="R245" s="456" t="s">
        <v>51</v>
      </c>
      <c r="S245" s="456" t="s">
        <v>51</v>
      </c>
      <c r="T245" s="456" t="s">
        <v>51</v>
      </c>
      <c r="U245" s="453">
        <v>73.23</v>
      </c>
      <c r="V245" s="488"/>
      <c r="W245" s="488"/>
      <c r="X245" s="488"/>
      <c r="Y245" s="457"/>
      <c r="Z245" s="457"/>
      <c r="AA245" s="457"/>
      <c r="AB245" s="457"/>
      <c r="AC245" s="453" t="s">
        <v>10133</v>
      </c>
      <c r="AD245" s="450" t="s">
        <v>10134</v>
      </c>
      <c r="AE245" s="453"/>
      <c r="AF245" s="503">
        <v>36187</v>
      </c>
      <c r="AG245" s="502" t="s">
        <v>10835</v>
      </c>
      <c r="AH245" s="502" t="s">
        <v>10836</v>
      </c>
      <c r="AI245" s="502">
        <v>9449689838</v>
      </c>
      <c r="AJ245" s="502" t="s">
        <v>10837</v>
      </c>
      <c r="AK245" s="502" t="s">
        <v>3834</v>
      </c>
      <c r="AL245" s="502" t="s">
        <v>1642</v>
      </c>
      <c r="AM245" s="457"/>
      <c r="AN245" s="457"/>
      <c r="AO245" s="561"/>
    </row>
    <row r="246" spans="1:41" ht="99.75">
      <c r="A246" s="559">
        <v>41</v>
      </c>
      <c r="B246" s="560"/>
      <c r="C246" s="496" t="s">
        <v>10838</v>
      </c>
      <c r="D246" s="497" t="s">
        <v>10839</v>
      </c>
      <c r="E246" s="498" t="s">
        <v>3823</v>
      </c>
      <c r="F246" s="12" t="s">
        <v>699</v>
      </c>
      <c r="G246" s="237" t="s">
        <v>914</v>
      </c>
      <c r="H246" s="238" t="s">
        <v>915</v>
      </c>
      <c r="I246" s="456" t="s">
        <v>1655</v>
      </c>
      <c r="J246" s="456">
        <v>3</v>
      </c>
      <c r="K246" s="457" t="s">
        <v>10840</v>
      </c>
      <c r="L246" s="457">
        <v>8073933751</v>
      </c>
      <c r="M246" s="453">
        <v>60.1</v>
      </c>
      <c r="N246" s="453" t="s">
        <v>10155</v>
      </c>
      <c r="O246" s="501">
        <v>67</v>
      </c>
      <c r="P246" s="453" t="s">
        <v>6151</v>
      </c>
      <c r="Q246" s="502" t="s">
        <v>9160</v>
      </c>
      <c r="R246" s="456" t="s">
        <v>51</v>
      </c>
      <c r="S246" s="456" t="s">
        <v>51</v>
      </c>
      <c r="T246" s="456" t="s">
        <v>51</v>
      </c>
      <c r="U246" s="512">
        <v>54</v>
      </c>
      <c r="V246" s="488"/>
      <c r="W246" s="488"/>
      <c r="X246" s="488"/>
      <c r="Y246" s="457"/>
      <c r="Z246" s="457"/>
      <c r="AA246" s="457"/>
      <c r="AB246" s="457"/>
      <c r="AC246" s="453" t="s">
        <v>9853</v>
      </c>
      <c r="AD246" s="450" t="s">
        <v>10134</v>
      </c>
      <c r="AE246" s="453"/>
      <c r="AF246" s="503">
        <v>36071</v>
      </c>
      <c r="AG246" s="502" t="s">
        <v>10841</v>
      </c>
      <c r="AH246" s="502" t="s">
        <v>10842</v>
      </c>
      <c r="AI246" s="502">
        <v>9844916683</v>
      </c>
      <c r="AJ246" s="502" t="s">
        <v>3902</v>
      </c>
      <c r="AK246" s="502" t="s">
        <v>3834</v>
      </c>
      <c r="AL246" s="502" t="s">
        <v>1642</v>
      </c>
      <c r="AM246" s="457"/>
      <c r="AN246" s="457"/>
      <c r="AO246" s="561"/>
    </row>
    <row r="247" spans="1:41" ht="99.75">
      <c r="A247" s="559">
        <v>53</v>
      </c>
      <c r="B247" s="560"/>
      <c r="C247" s="496" t="s">
        <v>10843</v>
      </c>
      <c r="D247" s="497" t="s">
        <v>10844</v>
      </c>
      <c r="E247" s="498" t="s">
        <v>3837</v>
      </c>
      <c r="F247" s="12" t="s">
        <v>699</v>
      </c>
      <c r="G247" s="237" t="s">
        <v>914</v>
      </c>
      <c r="H247" s="238" t="s">
        <v>915</v>
      </c>
      <c r="I247" s="456" t="s">
        <v>1655</v>
      </c>
      <c r="J247" s="456">
        <v>3</v>
      </c>
      <c r="K247" s="504" t="s">
        <v>10845</v>
      </c>
      <c r="L247" s="500">
        <v>8867834879</v>
      </c>
      <c r="M247" s="453">
        <v>79.8</v>
      </c>
      <c r="N247" s="453" t="s">
        <v>50</v>
      </c>
      <c r="O247" s="501">
        <v>70</v>
      </c>
      <c r="P247" s="453" t="s">
        <v>6213</v>
      </c>
      <c r="Q247" s="502" t="s">
        <v>50</v>
      </c>
      <c r="R247" s="456" t="s">
        <v>51</v>
      </c>
      <c r="S247" s="456" t="s">
        <v>51</v>
      </c>
      <c r="T247" s="456" t="s">
        <v>51</v>
      </c>
      <c r="U247" s="453">
        <v>65.38</v>
      </c>
      <c r="V247" s="488"/>
      <c r="W247" s="488"/>
      <c r="X247" s="488"/>
      <c r="Y247" s="457"/>
      <c r="Z247" s="457"/>
      <c r="AA247" s="457"/>
      <c r="AB247" s="457"/>
      <c r="AC247" s="453" t="s">
        <v>9853</v>
      </c>
      <c r="AD247" s="450" t="s">
        <v>10134</v>
      </c>
      <c r="AE247" s="453"/>
      <c r="AF247" s="503">
        <v>36203</v>
      </c>
      <c r="AG247" s="502" t="s">
        <v>10846</v>
      </c>
      <c r="AH247" s="502" t="s">
        <v>10847</v>
      </c>
      <c r="AI247" s="502">
        <v>9741300409</v>
      </c>
      <c r="AJ247" s="502" t="s">
        <v>3939</v>
      </c>
      <c r="AK247" s="502" t="s">
        <v>3834</v>
      </c>
      <c r="AL247" s="502" t="s">
        <v>1642</v>
      </c>
      <c r="AM247" s="457"/>
      <c r="AN247" s="457"/>
      <c r="AO247" s="561"/>
    </row>
    <row r="248" spans="1:41" ht="99.75">
      <c r="A248" s="559">
        <v>57</v>
      </c>
      <c r="B248" s="560"/>
      <c r="C248" s="496" t="s">
        <v>10848</v>
      </c>
      <c r="D248" s="497" t="s">
        <v>10849</v>
      </c>
      <c r="E248" s="498" t="s">
        <v>3823</v>
      </c>
      <c r="F248" s="12" t="s">
        <v>699</v>
      </c>
      <c r="G248" s="237" t="s">
        <v>914</v>
      </c>
      <c r="H248" s="238" t="s">
        <v>915</v>
      </c>
      <c r="I248" s="456" t="s">
        <v>1655</v>
      </c>
      <c r="J248" s="456">
        <v>3</v>
      </c>
      <c r="K248" s="504" t="s">
        <v>10850</v>
      </c>
      <c r="L248" s="500">
        <v>8147189184</v>
      </c>
      <c r="M248" s="453">
        <v>89</v>
      </c>
      <c r="N248" s="453" t="s">
        <v>10155</v>
      </c>
      <c r="O248" s="501">
        <v>84</v>
      </c>
      <c r="P248" s="453" t="s">
        <v>6213</v>
      </c>
      <c r="Q248" s="502" t="s">
        <v>9160</v>
      </c>
      <c r="R248" s="456" t="s">
        <v>51</v>
      </c>
      <c r="S248" s="456" t="s">
        <v>51</v>
      </c>
      <c r="T248" s="456" t="s">
        <v>51</v>
      </c>
      <c r="U248" s="453">
        <v>73.849999999999994</v>
      </c>
      <c r="V248" s="488"/>
      <c r="W248" s="488"/>
      <c r="X248" s="488"/>
      <c r="Y248" s="457"/>
      <c r="Z248" s="457"/>
      <c r="AA248" s="457"/>
      <c r="AB248" s="457"/>
      <c r="AC248" s="453" t="s">
        <v>10133</v>
      </c>
      <c r="AD248" s="450" t="s">
        <v>10134</v>
      </c>
      <c r="AE248" s="453"/>
      <c r="AF248" s="503">
        <v>35971</v>
      </c>
      <c r="AG248" s="502" t="s">
        <v>10851</v>
      </c>
      <c r="AH248" s="502" t="s">
        <v>10852</v>
      </c>
      <c r="AI248" s="502">
        <v>9108883052</v>
      </c>
      <c r="AJ248" s="502" t="s">
        <v>4076</v>
      </c>
      <c r="AK248" s="502" t="s">
        <v>3834</v>
      </c>
      <c r="AL248" s="502" t="s">
        <v>1642</v>
      </c>
      <c r="AM248" s="457"/>
      <c r="AN248" s="457"/>
      <c r="AO248" s="561"/>
    </row>
    <row r="249" spans="1:41" ht="99.75">
      <c r="A249" s="559">
        <v>60</v>
      </c>
      <c r="B249" s="560"/>
      <c r="C249" s="496" t="s">
        <v>10853</v>
      </c>
      <c r="D249" s="497" t="s">
        <v>10854</v>
      </c>
      <c r="E249" s="498" t="s">
        <v>3823</v>
      </c>
      <c r="F249" s="12" t="s">
        <v>699</v>
      </c>
      <c r="G249" s="237" t="s">
        <v>914</v>
      </c>
      <c r="H249" s="238" t="s">
        <v>915</v>
      </c>
      <c r="I249" s="456" t="s">
        <v>1655</v>
      </c>
      <c r="J249" s="456">
        <v>3</v>
      </c>
      <c r="K249" s="504" t="s">
        <v>10855</v>
      </c>
      <c r="L249" s="500">
        <v>9742780535</v>
      </c>
      <c r="M249" s="453">
        <v>80</v>
      </c>
      <c r="N249" s="453" t="s">
        <v>10155</v>
      </c>
      <c r="O249" s="501">
        <v>84</v>
      </c>
      <c r="P249" s="453" t="s">
        <v>10212</v>
      </c>
      <c r="Q249" s="502" t="s">
        <v>9160</v>
      </c>
      <c r="R249" s="456" t="s">
        <v>51</v>
      </c>
      <c r="S249" s="456" t="s">
        <v>51</v>
      </c>
      <c r="T249" s="456" t="s">
        <v>51</v>
      </c>
      <c r="U249" s="453">
        <v>70.62</v>
      </c>
      <c r="V249" s="488"/>
      <c r="W249" s="488"/>
      <c r="X249" s="488"/>
      <c r="Y249" s="457"/>
      <c r="Z249" s="457"/>
      <c r="AA249" s="457"/>
      <c r="AB249" s="457"/>
      <c r="AC249" s="453" t="s">
        <v>10133</v>
      </c>
      <c r="AD249" s="450" t="s">
        <v>10134</v>
      </c>
      <c r="AE249" s="453"/>
      <c r="AF249" s="503">
        <v>35865</v>
      </c>
      <c r="AG249" s="502" t="s">
        <v>10856</v>
      </c>
      <c r="AH249" s="502" t="s">
        <v>10857</v>
      </c>
      <c r="AI249" s="502">
        <v>9535800007</v>
      </c>
      <c r="AJ249" s="502" t="s">
        <v>10837</v>
      </c>
      <c r="AK249" s="502" t="s">
        <v>3834</v>
      </c>
      <c r="AL249" s="502" t="s">
        <v>1642</v>
      </c>
      <c r="AM249" s="457"/>
      <c r="AN249" s="457"/>
      <c r="AO249" s="561"/>
    </row>
    <row r="250" spans="1:41" ht="99.75">
      <c r="A250" s="559">
        <v>62</v>
      </c>
      <c r="B250" s="560"/>
      <c r="C250" s="496" t="s">
        <v>10858</v>
      </c>
      <c r="D250" s="497" t="s">
        <v>10859</v>
      </c>
      <c r="E250" s="498" t="s">
        <v>3823</v>
      </c>
      <c r="F250" s="12" t="s">
        <v>699</v>
      </c>
      <c r="G250" s="237" t="s">
        <v>914</v>
      </c>
      <c r="H250" s="238" t="s">
        <v>915</v>
      </c>
      <c r="I250" s="456" t="s">
        <v>1655</v>
      </c>
      <c r="J250" s="456">
        <v>3</v>
      </c>
      <c r="K250" s="504" t="s">
        <v>10860</v>
      </c>
      <c r="L250" s="500">
        <v>9071933741</v>
      </c>
      <c r="M250" s="453">
        <v>81.900000000000006</v>
      </c>
      <c r="N250" s="453" t="s">
        <v>10155</v>
      </c>
      <c r="O250" s="501">
        <v>77.63</v>
      </c>
      <c r="P250" s="453" t="s">
        <v>10212</v>
      </c>
      <c r="Q250" s="502" t="s">
        <v>9160</v>
      </c>
      <c r="R250" s="456" t="s">
        <v>51</v>
      </c>
      <c r="S250" s="456" t="s">
        <v>51</v>
      </c>
      <c r="T250" s="456" t="s">
        <v>51</v>
      </c>
      <c r="U250" s="453">
        <v>64.92</v>
      </c>
      <c r="V250" s="488"/>
      <c r="W250" s="488"/>
      <c r="X250" s="488"/>
      <c r="Y250" s="457"/>
      <c r="Z250" s="457"/>
      <c r="AA250" s="457"/>
      <c r="AB250" s="457"/>
      <c r="AC250" s="453" t="s">
        <v>9853</v>
      </c>
      <c r="AD250" s="450" t="s">
        <v>10134</v>
      </c>
      <c r="AE250" s="453"/>
      <c r="AF250" s="503">
        <v>36263</v>
      </c>
      <c r="AG250" s="502" t="s">
        <v>10861</v>
      </c>
      <c r="AH250" s="502" t="s">
        <v>10862</v>
      </c>
      <c r="AI250" s="502">
        <v>9980401471</v>
      </c>
      <c r="AJ250" s="502" t="s">
        <v>6325</v>
      </c>
      <c r="AK250" s="502" t="s">
        <v>3834</v>
      </c>
      <c r="AL250" s="502" t="s">
        <v>1642</v>
      </c>
      <c r="AM250" s="457"/>
      <c r="AN250" s="457"/>
      <c r="AO250" s="561"/>
    </row>
    <row r="251" spans="1:41" ht="99.75">
      <c r="A251" s="559">
        <v>70</v>
      </c>
      <c r="B251" s="560"/>
      <c r="C251" s="496" t="s">
        <v>10863</v>
      </c>
      <c r="D251" s="497" t="s">
        <v>10864</v>
      </c>
      <c r="E251" s="498" t="s">
        <v>3823</v>
      </c>
      <c r="F251" s="12" t="s">
        <v>699</v>
      </c>
      <c r="G251" s="237" t="s">
        <v>914</v>
      </c>
      <c r="H251" s="238" t="s">
        <v>915</v>
      </c>
      <c r="I251" s="456" t="s">
        <v>1655</v>
      </c>
      <c r="J251" s="456">
        <v>3</v>
      </c>
      <c r="K251" s="504" t="s">
        <v>10865</v>
      </c>
      <c r="L251" s="500">
        <v>9538223545</v>
      </c>
      <c r="M251" s="453">
        <v>85</v>
      </c>
      <c r="N251" s="453" t="s">
        <v>10155</v>
      </c>
      <c r="O251" s="501">
        <v>76</v>
      </c>
      <c r="P251" s="453" t="s">
        <v>10212</v>
      </c>
      <c r="Q251" s="502" t="s">
        <v>9160</v>
      </c>
      <c r="R251" s="456" t="s">
        <v>51</v>
      </c>
      <c r="S251" s="456" t="s">
        <v>51</v>
      </c>
      <c r="T251" s="456" t="s">
        <v>51</v>
      </c>
      <c r="U251" s="453">
        <v>76.77</v>
      </c>
      <c r="V251" s="488"/>
      <c r="W251" s="488"/>
      <c r="X251" s="488"/>
      <c r="Y251" s="457"/>
      <c r="Z251" s="457"/>
      <c r="AA251" s="457"/>
      <c r="AB251" s="457"/>
      <c r="AC251" s="453" t="s">
        <v>9853</v>
      </c>
      <c r="AD251" s="450" t="s">
        <v>10134</v>
      </c>
      <c r="AE251" s="453"/>
      <c r="AF251" s="503">
        <v>36227</v>
      </c>
      <c r="AG251" s="502" t="s">
        <v>10866</v>
      </c>
      <c r="AH251" s="502" t="s">
        <v>10867</v>
      </c>
      <c r="AI251" s="502">
        <v>9886366746</v>
      </c>
      <c r="AJ251" s="502" t="s">
        <v>3912</v>
      </c>
      <c r="AK251" s="502" t="s">
        <v>3911</v>
      </c>
      <c r="AL251" s="502" t="s">
        <v>1642</v>
      </c>
      <c r="AM251" s="457"/>
      <c r="AN251" s="457"/>
      <c r="AO251" s="561"/>
    </row>
    <row r="252" spans="1:41" ht="99.75">
      <c r="A252" s="559">
        <v>74</v>
      </c>
      <c r="B252" s="560"/>
      <c r="C252" s="496" t="s">
        <v>10868</v>
      </c>
      <c r="D252" s="497" t="s">
        <v>10869</v>
      </c>
      <c r="E252" s="498" t="s">
        <v>3837</v>
      </c>
      <c r="F252" s="12" t="s">
        <v>699</v>
      </c>
      <c r="G252" s="237" t="s">
        <v>914</v>
      </c>
      <c r="H252" s="238" t="s">
        <v>915</v>
      </c>
      <c r="I252" s="456" t="s">
        <v>1655</v>
      </c>
      <c r="J252" s="456">
        <v>3</v>
      </c>
      <c r="K252" s="504" t="s">
        <v>10870</v>
      </c>
      <c r="L252" s="500">
        <v>8197000195</v>
      </c>
      <c r="M252" s="453">
        <v>93.6</v>
      </c>
      <c r="N252" s="453" t="s">
        <v>10155</v>
      </c>
      <c r="O252" s="501">
        <v>88.5</v>
      </c>
      <c r="P252" s="453" t="s">
        <v>10212</v>
      </c>
      <c r="Q252" s="502" t="s">
        <v>6180</v>
      </c>
      <c r="R252" s="456" t="s">
        <v>51</v>
      </c>
      <c r="S252" s="456" t="s">
        <v>51</v>
      </c>
      <c r="T252" s="456" t="s">
        <v>51</v>
      </c>
      <c r="U252" s="453">
        <v>78</v>
      </c>
      <c r="V252" s="488"/>
      <c r="W252" s="488"/>
      <c r="X252" s="488"/>
      <c r="Y252" s="457"/>
      <c r="Z252" s="457"/>
      <c r="AA252" s="457"/>
      <c r="AB252" s="457"/>
      <c r="AC252" s="453" t="s">
        <v>10133</v>
      </c>
      <c r="AD252" s="450" t="s">
        <v>10134</v>
      </c>
      <c r="AE252" s="453"/>
      <c r="AF252" s="503">
        <v>35193</v>
      </c>
      <c r="AG252" s="502" t="s">
        <v>10871</v>
      </c>
      <c r="AH252" s="502" t="s">
        <v>10872</v>
      </c>
      <c r="AI252" s="502">
        <v>9945963031</v>
      </c>
      <c r="AJ252" s="502" t="s">
        <v>3939</v>
      </c>
      <c r="AK252" s="502" t="s">
        <v>3834</v>
      </c>
      <c r="AL252" s="502" t="s">
        <v>1642</v>
      </c>
      <c r="AM252" s="457"/>
      <c r="AN252" s="457"/>
      <c r="AO252" s="561"/>
    </row>
    <row r="253" spans="1:41" ht="99.75">
      <c r="A253" s="559">
        <v>77</v>
      </c>
      <c r="B253" s="560"/>
      <c r="C253" s="496" t="s">
        <v>10873</v>
      </c>
      <c r="D253" s="497" t="s">
        <v>10874</v>
      </c>
      <c r="E253" s="498" t="s">
        <v>3837</v>
      </c>
      <c r="F253" s="12" t="s">
        <v>699</v>
      </c>
      <c r="G253" s="237" t="s">
        <v>914</v>
      </c>
      <c r="H253" s="238" t="s">
        <v>915</v>
      </c>
      <c r="I253" s="456" t="s">
        <v>1655</v>
      </c>
      <c r="J253" s="456">
        <v>3</v>
      </c>
      <c r="K253" s="504" t="s">
        <v>10875</v>
      </c>
      <c r="L253" s="500">
        <v>9448791535</v>
      </c>
      <c r="M253" s="453">
        <v>76.5</v>
      </c>
      <c r="N253" s="453" t="s">
        <v>126</v>
      </c>
      <c r="O253" s="501">
        <v>75</v>
      </c>
      <c r="P253" s="453" t="s">
        <v>6151</v>
      </c>
      <c r="Q253" s="502" t="s">
        <v>9160</v>
      </c>
      <c r="R253" s="456" t="s">
        <v>51</v>
      </c>
      <c r="S253" s="456" t="s">
        <v>51</v>
      </c>
      <c r="T253" s="456" t="s">
        <v>51</v>
      </c>
      <c r="U253" s="453">
        <v>63.23</v>
      </c>
      <c r="V253" s="488"/>
      <c r="W253" s="488"/>
      <c r="X253" s="488"/>
      <c r="Y253" s="457"/>
      <c r="Z253" s="457"/>
      <c r="AA253" s="457"/>
      <c r="AB253" s="457"/>
      <c r="AC253" s="453" t="s">
        <v>10133</v>
      </c>
      <c r="AD253" s="450" t="s">
        <v>10134</v>
      </c>
      <c r="AE253" s="453"/>
      <c r="AF253" s="503">
        <v>35875</v>
      </c>
      <c r="AG253" s="502" t="s">
        <v>10876</v>
      </c>
      <c r="AH253" s="502" t="s">
        <v>10877</v>
      </c>
      <c r="AI253" s="502">
        <v>9480094439</v>
      </c>
      <c r="AJ253" s="502"/>
      <c r="AK253" s="502" t="s">
        <v>3834</v>
      </c>
      <c r="AL253" s="502" t="s">
        <v>1642</v>
      </c>
      <c r="AM253" s="457"/>
      <c r="AN253" s="457"/>
      <c r="AO253" s="561"/>
    </row>
    <row r="254" spans="1:41" ht="99.75">
      <c r="A254" s="559">
        <v>78</v>
      </c>
      <c r="B254" s="560"/>
      <c r="C254" s="496" t="s">
        <v>10878</v>
      </c>
      <c r="D254" s="497" t="s">
        <v>10879</v>
      </c>
      <c r="E254" s="498" t="s">
        <v>3823</v>
      </c>
      <c r="F254" s="12" t="s">
        <v>699</v>
      </c>
      <c r="G254" s="237" t="s">
        <v>914</v>
      </c>
      <c r="H254" s="238" t="s">
        <v>915</v>
      </c>
      <c r="I254" s="456" t="s">
        <v>1655</v>
      </c>
      <c r="J254" s="456">
        <v>3</v>
      </c>
      <c r="K254" s="504" t="s">
        <v>10880</v>
      </c>
      <c r="L254" s="500">
        <v>9980136392</v>
      </c>
      <c r="M254" s="453">
        <v>80</v>
      </c>
      <c r="N254" s="453" t="s">
        <v>10155</v>
      </c>
      <c r="O254" s="501">
        <v>75</v>
      </c>
      <c r="P254" s="453" t="s">
        <v>10212</v>
      </c>
      <c r="Q254" s="502" t="s">
        <v>9160</v>
      </c>
      <c r="R254" s="456" t="s">
        <v>51</v>
      </c>
      <c r="S254" s="456" t="s">
        <v>51</v>
      </c>
      <c r="T254" s="456" t="s">
        <v>51</v>
      </c>
      <c r="U254" s="512">
        <v>45.08</v>
      </c>
      <c r="V254" s="488"/>
      <c r="W254" s="488"/>
      <c r="X254" s="488"/>
      <c r="Y254" s="457"/>
      <c r="Z254" s="457"/>
      <c r="AA254" s="457"/>
      <c r="AB254" s="457"/>
      <c r="AC254" s="453" t="s">
        <v>9853</v>
      </c>
      <c r="AD254" s="450" t="s">
        <v>10134</v>
      </c>
      <c r="AE254" s="453"/>
      <c r="AF254" s="503">
        <v>35972</v>
      </c>
      <c r="AG254" s="502" t="s">
        <v>10881</v>
      </c>
      <c r="AH254" s="502" t="s">
        <v>10882</v>
      </c>
      <c r="AI254" s="502">
        <v>9980172267</v>
      </c>
      <c r="AJ254" s="502" t="s">
        <v>10883</v>
      </c>
      <c r="AK254" s="502" t="s">
        <v>3834</v>
      </c>
      <c r="AL254" s="502" t="s">
        <v>1642</v>
      </c>
      <c r="AM254" s="457"/>
      <c r="AN254" s="457"/>
      <c r="AO254" s="561"/>
    </row>
    <row r="255" spans="1:41" ht="99.75">
      <c r="A255" s="559">
        <v>79</v>
      </c>
      <c r="B255" s="560"/>
      <c r="C255" s="496" t="s">
        <v>7050</v>
      </c>
      <c r="D255" s="497" t="s">
        <v>10884</v>
      </c>
      <c r="E255" s="498" t="s">
        <v>3837</v>
      </c>
      <c r="F255" s="12" t="s">
        <v>699</v>
      </c>
      <c r="G255" s="237" t="s">
        <v>914</v>
      </c>
      <c r="H255" s="238" t="s">
        <v>915</v>
      </c>
      <c r="I255" s="456" t="s">
        <v>1655</v>
      </c>
      <c r="J255" s="456">
        <v>3</v>
      </c>
      <c r="K255" s="504" t="s">
        <v>10885</v>
      </c>
      <c r="L255" s="500">
        <v>9035379935</v>
      </c>
      <c r="M255" s="453">
        <v>88</v>
      </c>
      <c r="N255" s="453" t="s">
        <v>10155</v>
      </c>
      <c r="O255" s="501">
        <v>70</v>
      </c>
      <c r="P255" s="453" t="s">
        <v>6213</v>
      </c>
      <c r="Q255" s="502" t="s">
        <v>9160</v>
      </c>
      <c r="R255" s="456" t="s">
        <v>51</v>
      </c>
      <c r="S255" s="456" t="s">
        <v>51</v>
      </c>
      <c r="T255" s="456" t="s">
        <v>51</v>
      </c>
      <c r="U255" s="512">
        <v>48.92</v>
      </c>
      <c r="V255" s="488"/>
      <c r="W255" s="488"/>
      <c r="X255" s="488"/>
      <c r="Y255" s="457"/>
      <c r="Z255" s="457"/>
      <c r="AA255" s="457"/>
      <c r="AB255" s="457"/>
      <c r="AC255" s="453" t="s">
        <v>10133</v>
      </c>
      <c r="AD255" s="450" t="s">
        <v>10134</v>
      </c>
      <c r="AE255" s="453"/>
      <c r="AF255" s="503">
        <v>35727</v>
      </c>
      <c r="AG255" s="502" t="s">
        <v>10886</v>
      </c>
      <c r="AH255" s="502" t="s">
        <v>10887</v>
      </c>
      <c r="AI255" s="502">
        <v>9739295544</v>
      </c>
      <c r="AJ255" s="502" t="s">
        <v>3902</v>
      </c>
      <c r="AK255" s="502" t="s">
        <v>3834</v>
      </c>
      <c r="AL255" s="502" t="s">
        <v>1642</v>
      </c>
      <c r="AM255" s="457"/>
      <c r="AN255" s="457"/>
      <c r="AO255" s="561"/>
    </row>
    <row r="256" spans="1:41" ht="99.75">
      <c r="A256" s="559">
        <v>88</v>
      </c>
      <c r="B256" s="560"/>
      <c r="C256" s="496" t="s">
        <v>10888</v>
      </c>
      <c r="D256" s="497" t="s">
        <v>10889</v>
      </c>
      <c r="E256" s="498" t="s">
        <v>3837</v>
      </c>
      <c r="F256" s="12" t="s">
        <v>699</v>
      </c>
      <c r="G256" s="237" t="s">
        <v>914</v>
      </c>
      <c r="H256" s="238" t="s">
        <v>915</v>
      </c>
      <c r="I256" s="456" t="s">
        <v>1655</v>
      </c>
      <c r="J256" s="456">
        <v>3</v>
      </c>
      <c r="K256" s="504" t="s">
        <v>10890</v>
      </c>
      <c r="L256" s="500">
        <v>7204914991</v>
      </c>
      <c r="M256" s="453">
        <v>88</v>
      </c>
      <c r="N256" s="453" t="s">
        <v>50</v>
      </c>
      <c r="O256" s="501">
        <v>67</v>
      </c>
      <c r="P256" s="453" t="s">
        <v>6213</v>
      </c>
      <c r="Q256" s="502" t="s">
        <v>50</v>
      </c>
      <c r="R256" s="456" t="s">
        <v>51</v>
      </c>
      <c r="S256" s="456" t="s">
        <v>51</v>
      </c>
      <c r="T256" s="456" t="s">
        <v>51</v>
      </c>
      <c r="U256" s="453">
        <v>47.23</v>
      </c>
      <c r="V256" s="488"/>
      <c r="W256" s="488"/>
      <c r="X256" s="488"/>
      <c r="Y256" s="457"/>
      <c r="Z256" s="457"/>
      <c r="AA256" s="457"/>
      <c r="AB256" s="457"/>
      <c r="AC256" s="453" t="s">
        <v>10133</v>
      </c>
      <c r="AD256" s="450" t="s">
        <v>10134</v>
      </c>
      <c r="AE256" s="453"/>
      <c r="AF256" s="503">
        <v>35891</v>
      </c>
      <c r="AG256" s="502" t="s">
        <v>10891</v>
      </c>
      <c r="AH256" s="502" t="s">
        <v>10892</v>
      </c>
      <c r="AI256" s="502">
        <v>7204914991</v>
      </c>
      <c r="AJ256" s="502" t="s">
        <v>150</v>
      </c>
      <c r="AK256" s="502" t="s">
        <v>3834</v>
      </c>
      <c r="AL256" s="502" t="s">
        <v>1642</v>
      </c>
      <c r="AM256" s="457"/>
      <c r="AN256" s="457"/>
      <c r="AO256" s="561"/>
    </row>
    <row r="257" spans="1:41" ht="99.75">
      <c r="A257" s="559">
        <v>90</v>
      </c>
      <c r="B257" s="560"/>
      <c r="C257" s="496" t="s">
        <v>10893</v>
      </c>
      <c r="D257" s="497" t="s">
        <v>10894</v>
      </c>
      <c r="E257" s="498" t="s">
        <v>3823</v>
      </c>
      <c r="F257" s="12" t="s">
        <v>699</v>
      </c>
      <c r="G257" s="237" t="s">
        <v>914</v>
      </c>
      <c r="H257" s="238" t="s">
        <v>915</v>
      </c>
      <c r="I257" s="456" t="s">
        <v>1655</v>
      </c>
      <c r="J257" s="456">
        <v>3</v>
      </c>
      <c r="K257" s="504" t="s">
        <v>10895</v>
      </c>
      <c r="L257" s="500">
        <v>9513157486</v>
      </c>
      <c r="M257" s="453">
        <v>56.7</v>
      </c>
      <c r="N257" s="453" t="s">
        <v>10155</v>
      </c>
      <c r="O257" s="501">
        <v>83</v>
      </c>
      <c r="P257" s="453" t="s">
        <v>6151</v>
      </c>
      <c r="Q257" s="502" t="s">
        <v>9160</v>
      </c>
      <c r="R257" s="456" t="s">
        <v>51</v>
      </c>
      <c r="S257" s="456" t="s">
        <v>51</v>
      </c>
      <c r="T257" s="456" t="s">
        <v>51</v>
      </c>
      <c r="U257" s="453">
        <v>68.150000000000006</v>
      </c>
      <c r="V257" s="488"/>
      <c r="W257" s="488"/>
      <c r="X257" s="488"/>
      <c r="Y257" s="457"/>
      <c r="Z257" s="457"/>
      <c r="AA257" s="457"/>
      <c r="AB257" s="457"/>
      <c r="AC257" s="453" t="s">
        <v>10133</v>
      </c>
      <c r="AD257" s="450" t="s">
        <v>10134</v>
      </c>
      <c r="AE257" s="453"/>
      <c r="AF257" s="503">
        <v>36167</v>
      </c>
      <c r="AG257" s="502" t="s">
        <v>10896</v>
      </c>
      <c r="AH257" s="502" t="s">
        <v>10897</v>
      </c>
      <c r="AI257" s="502">
        <v>9916711094</v>
      </c>
      <c r="AJ257" s="502" t="s">
        <v>4240</v>
      </c>
      <c r="AK257" s="502" t="s">
        <v>3834</v>
      </c>
      <c r="AL257" s="502" t="s">
        <v>1642</v>
      </c>
      <c r="AM257" s="457"/>
      <c r="AN257" s="457"/>
      <c r="AO257" s="561"/>
    </row>
    <row r="258" spans="1:41" ht="99.75">
      <c r="A258" s="559">
        <v>93</v>
      </c>
      <c r="B258" s="560"/>
      <c r="C258" s="496" t="s">
        <v>10898</v>
      </c>
      <c r="D258" s="497" t="s">
        <v>10899</v>
      </c>
      <c r="E258" s="498" t="s">
        <v>3823</v>
      </c>
      <c r="F258" s="12" t="s">
        <v>699</v>
      </c>
      <c r="G258" s="237" t="s">
        <v>914</v>
      </c>
      <c r="H258" s="238" t="s">
        <v>915</v>
      </c>
      <c r="I258" s="456" t="s">
        <v>1655</v>
      </c>
      <c r="J258" s="456">
        <v>3</v>
      </c>
      <c r="K258" s="504" t="s">
        <v>10900</v>
      </c>
      <c r="L258" s="500">
        <v>7022140226</v>
      </c>
      <c r="M258" s="453">
        <v>86.88</v>
      </c>
      <c r="N258" s="453" t="s">
        <v>10155</v>
      </c>
      <c r="O258" s="501">
        <v>80</v>
      </c>
      <c r="P258" s="453" t="s">
        <v>6213</v>
      </c>
      <c r="Q258" s="502" t="s">
        <v>9160</v>
      </c>
      <c r="R258" s="456" t="s">
        <v>51</v>
      </c>
      <c r="S258" s="456" t="s">
        <v>51</v>
      </c>
      <c r="T258" s="456" t="s">
        <v>51</v>
      </c>
      <c r="U258" s="453">
        <v>81.849999999999994</v>
      </c>
      <c r="V258" s="488"/>
      <c r="W258" s="488"/>
      <c r="X258" s="488"/>
      <c r="Y258" s="457"/>
      <c r="Z258" s="457"/>
      <c r="AA258" s="457"/>
      <c r="AB258" s="457"/>
      <c r="AC258" s="453" t="s">
        <v>10133</v>
      </c>
      <c r="AD258" s="450" t="s">
        <v>10134</v>
      </c>
      <c r="AE258" s="453"/>
      <c r="AF258" s="503">
        <v>36025</v>
      </c>
      <c r="AG258" s="502" t="s">
        <v>10901</v>
      </c>
      <c r="AH258" s="502" t="s">
        <v>10902</v>
      </c>
      <c r="AI258" s="502">
        <v>8197496119</v>
      </c>
      <c r="AJ258" s="502" t="s">
        <v>3939</v>
      </c>
      <c r="AK258" s="502" t="s">
        <v>3834</v>
      </c>
      <c r="AL258" s="502" t="s">
        <v>1642</v>
      </c>
      <c r="AM258" s="457"/>
      <c r="AN258" s="457"/>
      <c r="AO258" s="561"/>
    </row>
    <row r="259" spans="1:41" ht="99.75">
      <c r="A259" s="559">
        <v>95</v>
      </c>
      <c r="B259" s="560"/>
      <c r="C259" s="496" t="s">
        <v>10903</v>
      </c>
      <c r="D259" s="497" t="s">
        <v>10904</v>
      </c>
      <c r="E259" s="498" t="s">
        <v>3837</v>
      </c>
      <c r="F259" s="12" t="s">
        <v>699</v>
      </c>
      <c r="G259" s="237" t="s">
        <v>914</v>
      </c>
      <c r="H259" s="238" t="s">
        <v>915</v>
      </c>
      <c r="I259" s="456" t="s">
        <v>1655</v>
      </c>
      <c r="J259" s="456">
        <v>3</v>
      </c>
      <c r="K259" s="504" t="s">
        <v>10905</v>
      </c>
      <c r="L259" s="500">
        <v>9562950751</v>
      </c>
      <c r="M259" s="453">
        <v>68.400000000000006</v>
      </c>
      <c r="N259" s="453" t="s">
        <v>50</v>
      </c>
      <c r="O259" s="501">
        <v>62.8</v>
      </c>
      <c r="P259" s="453" t="s">
        <v>10212</v>
      </c>
      <c r="Q259" s="502" t="s">
        <v>9160</v>
      </c>
      <c r="R259" s="456" t="s">
        <v>51</v>
      </c>
      <c r="S259" s="456" t="s">
        <v>51</v>
      </c>
      <c r="T259" s="456" t="s">
        <v>51</v>
      </c>
      <c r="U259" s="512">
        <v>55.23</v>
      </c>
      <c r="V259" s="488"/>
      <c r="W259" s="488"/>
      <c r="X259" s="488"/>
      <c r="Y259" s="457"/>
      <c r="Z259" s="457"/>
      <c r="AA259" s="457"/>
      <c r="AB259" s="457"/>
      <c r="AC259" s="453" t="s">
        <v>10133</v>
      </c>
      <c r="AD259" s="450" t="s">
        <v>10134</v>
      </c>
      <c r="AE259" s="453"/>
      <c r="AF259" s="503">
        <v>35930</v>
      </c>
      <c r="AG259" s="502" t="s">
        <v>10906</v>
      </c>
      <c r="AH259" s="502" t="s">
        <v>10907</v>
      </c>
      <c r="AI259" s="502">
        <v>9795571859</v>
      </c>
      <c r="AJ259" s="502" t="s">
        <v>4924</v>
      </c>
      <c r="AK259" s="502" t="s">
        <v>3912</v>
      </c>
      <c r="AL259" s="502" t="s">
        <v>1642</v>
      </c>
      <c r="AM259" s="457"/>
      <c r="AN259" s="457"/>
      <c r="AO259" s="561"/>
    </row>
    <row r="260" spans="1:41" ht="99.75">
      <c r="A260" s="559">
        <v>96</v>
      </c>
      <c r="B260" s="560"/>
      <c r="C260" s="496" t="s">
        <v>10908</v>
      </c>
      <c r="D260" s="497" t="s">
        <v>10909</v>
      </c>
      <c r="E260" s="498" t="s">
        <v>3837</v>
      </c>
      <c r="F260" s="12" t="s">
        <v>699</v>
      </c>
      <c r="G260" s="237" t="s">
        <v>914</v>
      </c>
      <c r="H260" s="238" t="s">
        <v>915</v>
      </c>
      <c r="I260" s="456" t="s">
        <v>1655</v>
      </c>
      <c r="J260" s="456">
        <v>3</v>
      </c>
      <c r="K260" s="504" t="s">
        <v>10910</v>
      </c>
      <c r="L260" s="500">
        <v>9035379535</v>
      </c>
      <c r="M260" s="453"/>
      <c r="N260" s="453"/>
      <c r="O260" s="501">
        <v>66</v>
      </c>
      <c r="P260" s="453"/>
      <c r="Q260" s="502" t="s">
        <v>9160</v>
      </c>
      <c r="R260" s="456" t="s">
        <v>51</v>
      </c>
      <c r="S260" s="456" t="s">
        <v>51</v>
      </c>
      <c r="T260" s="456" t="s">
        <v>51</v>
      </c>
      <c r="U260" s="512">
        <v>48.46</v>
      </c>
      <c r="V260" s="488"/>
      <c r="W260" s="488"/>
      <c r="X260" s="488"/>
      <c r="Y260" s="457"/>
      <c r="Z260" s="457"/>
      <c r="AA260" s="457"/>
      <c r="AB260" s="457"/>
      <c r="AC260" s="453" t="s">
        <v>10133</v>
      </c>
      <c r="AD260" s="450" t="s">
        <v>10134</v>
      </c>
      <c r="AE260" s="453"/>
      <c r="AF260" s="503">
        <v>35962</v>
      </c>
      <c r="AG260" s="502" t="s">
        <v>10911</v>
      </c>
      <c r="AH260" s="502" t="s">
        <v>10912</v>
      </c>
      <c r="AI260" s="502">
        <v>9986292389</v>
      </c>
      <c r="AJ260" s="502" t="s">
        <v>5181</v>
      </c>
      <c r="AK260" s="502" t="s">
        <v>3834</v>
      </c>
      <c r="AL260" s="502" t="s">
        <v>1642</v>
      </c>
      <c r="AM260" s="457"/>
      <c r="AN260" s="457"/>
      <c r="AO260" s="561"/>
    </row>
    <row r="261" spans="1:41" ht="99.75">
      <c r="A261" s="559">
        <v>98</v>
      </c>
      <c r="B261" s="560"/>
      <c r="C261" s="496" t="s">
        <v>10913</v>
      </c>
      <c r="D261" s="497" t="s">
        <v>10914</v>
      </c>
      <c r="E261" s="498" t="s">
        <v>3837</v>
      </c>
      <c r="F261" s="12" t="s">
        <v>699</v>
      </c>
      <c r="G261" s="237" t="s">
        <v>914</v>
      </c>
      <c r="H261" s="238" t="s">
        <v>915</v>
      </c>
      <c r="I261" s="456" t="s">
        <v>1655</v>
      </c>
      <c r="J261" s="456">
        <v>3</v>
      </c>
      <c r="K261" s="504" t="s">
        <v>10915</v>
      </c>
      <c r="L261" s="500">
        <v>8892020658</v>
      </c>
      <c r="M261" s="453">
        <v>78</v>
      </c>
      <c r="N261" s="453" t="s">
        <v>126</v>
      </c>
      <c r="O261" s="501">
        <v>69.16</v>
      </c>
      <c r="P261" s="453" t="s">
        <v>6213</v>
      </c>
      <c r="Q261" s="502" t="s">
        <v>9160</v>
      </c>
      <c r="R261" s="456" t="s">
        <v>51</v>
      </c>
      <c r="S261" s="456" t="s">
        <v>51</v>
      </c>
      <c r="T261" s="456" t="s">
        <v>51</v>
      </c>
      <c r="U261" s="453">
        <v>64.150000000000006</v>
      </c>
      <c r="V261" s="488"/>
      <c r="W261" s="488"/>
      <c r="X261" s="488"/>
      <c r="Y261" s="457"/>
      <c r="Z261" s="457"/>
      <c r="AA261" s="457"/>
      <c r="AB261" s="457"/>
      <c r="AC261" s="453" t="s">
        <v>10133</v>
      </c>
      <c r="AD261" s="450" t="s">
        <v>10134</v>
      </c>
      <c r="AE261" s="453"/>
      <c r="AF261" s="503">
        <v>35626</v>
      </c>
      <c r="AG261" s="502" t="s">
        <v>10916</v>
      </c>
      <c r="AH261" s="502" t="s">
        <v>10917</v>
      </c>
      <c r="AI261" s="502">
        <v>9448267947</v>
      </c>
      <c r="AJ261" s="502" t="s">
        <v>10918</v>
      </c>
      <c r="AK261" s="502" t="s">
        <v>3834</v>
      </c>
      <c r="AL261" s="502" t="s">
        <v>1642</v>
      </c>
      <c r="AM261" s="457"/>
      <c r="AN261" s="457"/>
      <c r="AO261" s="561"/>
    </row>
    <row r="262" spans="1:41" ht="99.75">
      <c r="A262" s="559">
        <v>99</v>
      </c>
      <c r="B262" s="560"/>
      <c r="C262" s="496" t="s">
        <v>10919</v>
      </c>
      <c r="D262" s="497" t="s">
        <v>10920</v>
      </c>
      <c r="E262" s="498" t="s">
        <v>3823</v>
      </c>
      <c r="F262" s="12" t="s">
        <v>699</v>
      </c>
      <c r="G262" s="237" t="s">
        <v>914</v>
      </c>
      <c r="H262" s="238" t="s">
        <v>915</v>
      </c>
      <c r="I262" s="456" t="s">
        <v>1655</v>
      </c>
      <c r="J262" s="456">
        <v>3</v>
      </c>
      <c r="K262" s="504" t="s">
        <v>10921</v>
      </c>
      <c r="L262" s="500">
        <v>8867252656</v>
      </c>
      <c r="M262" s="453">
        <v>82</v>
      </c>
      <c r="N262" s="453" t="s">
        <v>126</v>
      </c>
      <c r="O262" s="501">
        <v>67</v>
      </c>
      <c r="P262" s="453" t="s">
        <v>6213</v>
      </c>
      <c r="Q262" s="502" t="s">
        <v>9160</v>
      </c>
      <c r="R262" s="456" t="s">
        <v>51</v>
      </c>
      <c r="S262" s="456" t="s">
        <v>51</v>
      </c>
      <c r="T262" s="456" t="s">
        <v>51</v>
      </c>
      <c r="U262" s="453">
        <v>80.150000000000006</v>
      </c>
      <c r="V262" s="488"/>
      <c r="W262" s="488"/>
      <c r="X262" s="488"/>
      <c r="Y262" s="457"/>
      <c r="Z262" s="457"/>
      <c r="AA262" s="457"/>
      <c r="AB262" s="457"/>
      <c r="AC262" s="453" t="s">
        <v>10133</v>
      </c>
      <c r="AD262" s="450" t="s">
        <v>10134</v>
      </c>
      <c r="AE262" s="453"/>
      <c r="AF262" s="503">
        <v>35950</v>
      </c>
      <c r="AG262" s="502" t="s">
        <v>10922</v>
      </c>
      <c r="AH262" s="502" t="s">
        <v>10923</v>
      </c>
      <c r="AI262" s="502">
        <v>9448321404</v>
      </c>
      <c r="AJ262" s="502" t="s">
        <v>10837</v>
      </c>
      <c r="AK262" s="502" t="s">
        <v>3834</v>
      </c>
      <c r="AL262" s="502" t="s">
        <v>1642</v>
      </c>
      <c r="AM262" s="457"/>
      <c r="AN262" s="457"/>
      <c r="AO262" s="561"/>
    </row>
    <row r="263" spans="1:41" ht="99.75">
      <c r="A263" s="559">
        <v>102</v>
      </c>
      <c r="B263" s="560"/>
      <c r="C263" s="496" t="s">
        <v>10924</v>
      </c>
      <c r="D263" s="497" t="s">
        <v>10925</v>
      </c>
      <c r="E263" s="498" t="s">
        <v>3823</v>
      </c>
      <c r="F263" s="12" t="s">
        <v>699</v>
      </c>
      <c r="G263" s="237" t="s">
        <v>914</v>
      </c>
      <c r="H263" s="238" t="s">
        <v>915</v>
      </c>
      <c r="I263" s="456" t="s">
        <v>1655</v>
      </c>
      <c r="J263" s="456">
        <v>3</v>
      </c>
      <c r="K263" s="504" t="s">
        <v>10926</v>
      </c>
      <c r="L263" s="500">
        <v>9916364650</v>
      </c>
      <c r="M263" s="453">
        <v>92</v>
      </c>
      <c r="N263" s="453" t="s">
        <v>10155</v>
      </c>
      <c r="O263" s="501">
        <v>72</v>
      </c>
      <c r="P263" s="453" t="s">
        <v>10212</v>
      </c>
      <c r="Q263" s="502" t="s">
        <v>9160</v>
      </c>
      <c r="R263" s="456" t="s">
        <v>51</v>
      </c>
      <c r="S263" s="456" t="s">
        <v>51</v>
      </c>
      <c r="T263" s="456" t="s">
        <v>51</v>
      </c>
      <c r="U263" s="512">
        <v>66.459999999999994</v>
      </c>
      <c r="V263" s="488"/>
      <c r="W263" s="488"/>
      <c r="X263" s="488"/>
      <c r="Y263" s="457"/>
      <c r="Z263" s="457"/>
      <c r="AA263" s="457"/>
      <c r="AB263" s="457"/>
      <c r="AC263" s="453" t="s">
        <v>10133</v>
      </c>
      <c r="AD263" s="450" t="s">
        <v>10134</v>
      </c>
      <c r="AE263" s="453"/>
      <c r="AF263" s="503">
        <v>36127</v>
      </c>
      <c r="AG263" s="502" t="s">
        <v>10927</v>
      </c>
      <c r="AH263" s="502" t="s">
        <v>10928</v>
      </c>
      <c r="AI263" s="502">
        <v>9900078751</v>
      </c>
      <c r="AJ263" s="502" t="s">
        <v>3939</v>
      </c>
      <c r="AK263" s="502" t="s">
        <v>3834</v>
      </c>
      <c r="AL263" s="502" t="s">
        <v>1642</v>
      </c>
      <c r="AM263" s="457"/>
      <c r="AN263" s="457"/>
      <c r="AO263" s="561"/>
    </row>
    <row r="264" spans="1:41" ht="99.75">
      <c r="A264" s="559">
        <v>104</v>
      </c>
      <c r="B264" s="560"/>
      <c r="C264" s="496" t="s">
        <v>10929</v>
      </c>
      <c r="D264" s="497" t="s">
        <v>10930</v>
      </c>
      <c r="E264" s="498" t="s">
        <v>3837</v>
      </c>
      <c r="F264" s="12" t="s">
        <v>699</v>
      </c>
      <c r="G264" s="237" t="s">
        <v>914</v>
      </c>
      <c r="H264" s="238" t="s">
        <v>915</v>
      </c>
      <c r="I264" s="456" t="s">
        <v>1655</v>
      </c>
      <c r="J264" s="456">
        <v>3</v>
      </c>
      <c r="K264" s="504" t="s">
        <v>10931</v>
      </c>
      <c r="L264" s="500">
        <v>9632539003</v>
      </c>
      <c r="M264" s="453">
        <v>55.1</v>
      </c>
      <c r="N264" s="453" t="s">
        <v>50</v>
      </c>
      <c r="O264" s="501">
        <v>63</v>
      </c>
      <c r="P264" s="453" t="s">
        <v>10212</v>
      </c>
      <c r="Q264" s="502" t="s">
        <v>9160</v>
      </c>
      <c r="R264" s="456" t="s">
        <v>51</v>
      </c>
      <c r="S264" s="456" t="s">
        <v>51</v>
      </c>
      <c r="T264" s="456" t="s">
        <v>51</v>
      </c>
      <c r="U264" s="512">
        <v>52</v>
      </c>
      <c r="V264" s="488"/>
      <c r="W264" s="488"/>
      <c r="X264" s="488"/>
      <c r="Y264" s="457"/>
      <c r="Z264" s="457"/>
      <c r="AA264" s="457"/>
      <c r="AB264" s="457"/>
      <c r="AC264" s="453" t="s">
        <v>9853</v>
      </c>
      <c r="AD264" s="450" t="s">
        <v>10134</v>
      </c>
      <c r="AE264" s="453"/>
      <c r="AF264" s="503">
        <v>35779</v>
      </c>
      <c r="AG264" s="502" t="s">
        <v>10932</v>
      </c>
      <c r="AH264" s="502" t="s">
        <v>10933</v>
      </c>
      <c r="AI264" s="502" t="s">
        <v>10934</v>
      </c>
      <c r="AJ264" s="502" t="s">
        <v>3939</v>
      </c>
      <c r="AK264" s="502" t="s">
        <v>3834</v>
      </c>
      <c r="AL264" s="502" t="s">
        <v>1642</v>
      </c>
      <c r="AM264" s="457"/>
      <c r="AN264" s="457"/>
      <c r="AO264" s="561"/>
    </row>
    <row r="265" spans="1:41" ht="99.75">
      <c r="A265" s="559">
        <v>156</v>
      </c>
      <c r="B265" s="560"/>
      <c r="C265" s="496" t="s">
        <v>10278</v>
      </c>
      <c r="D265" s="497" t="s">
        <v>10935</v>
      </c>
      <c r="E265" s="498" t="s">
        <v>3837</v>
      </c>
      <c r="F265" s="12" t="s">
        <v>699</v>
      </c>
      <c r="G265" s="237" t="s">
        <v>914</v>
      </c>
      <c r="H265" s="238" t="s">
        <v>915</v>
      </c>
      <c r="I265" s="456" t="s">
        <v>1655</v>
      </c>
      <c r="J265" s="456">
        <v>3</v>
      </c>
      <c r="K265" s="504" t="s">
        <v>10936</v>
      </c>
      <c r="L265" s="500">
        <v>9620761907</v>
      </c>
      <c r="M265" s="453"/>
      <c r="N265" s="453"/>
      <c r="O265" s="501">
        <v>60</v>
      </c>
      <c r="P265" s="453"/>
      <c r="Q265" s="502" t="s">
        <v>9160</v>
      </c>
      <c r="R265" s="456" t="s">
        <v>51</v>
      </c>
      <c r="S265" s="456" t="s">
        <v>51</v>
      </c>
      <c r="T265" s="456" t="s">
        <v>51</v>
      </c>
      <c r="U265" s="512">
        <v>48</v>
      </c>
      <c r="V265" s="488"/>
      <c r="W265" s="488"/>
      <c r="X265" s="488"/>
      <c r="Y265" s="457"/>
      <c r="Z265" s="457"/>
      <c r="AA265" s="457"/>
      <c r="AB265" s="457"/>
      <c r="AC265" s="453" t="s">
        <v>10133</v>
      </c>
      <c r="AD265" s="450" t="s">
        <v>10134</v>
      </c>
      <c r="AE265" s="453"/>
      <c r="AF265" s="503">
        <v>36084</v>
      </c>
      <c r="AG265" s="502" t="s">
        <v>10937</v>
      </c>
      <c r="AH265" s="502" t="s">
        <v>10938</v>
      </c>
      <c r="AI265" s="502">
        <v>9945147771</v>
      </c>
      <c r="AJ265" s="502" t="s">
        <v>6156</v>
      </c>
      <c r="AK265" s="502" t="s">
        <v>3834</v>
      </c>
      <c r="AL265" s="502" t="s">
        <v>1642</v>
      </c>
      <c r="AM265" s="457"/>
      <c r="AN265" s="457"/>
      <c r="AO265" s="561"/>
    </row>
    <row r="266" spans="1:41" ht="99.75">
      <c r="A266" s="559">
        <v>183</v>
      </c>
      <c r="B266" s="560"/>
      <c r="C266" s="496" t="s">
        <v>10939</v>
      </c>
      <c r="D266" s="497" t="s">
        <v>10940</v>
      </c>
      <c r="E266" s="498" t="s">
        <v>3837</v>
      </c>
      <c r="F266" s="12" t="s">
        <v>699</v>
      </c>
      <c r="G266" s="237" t="s">
        <v>914</v>
      </c>
      <c r="H266" s="238" t="s">
        <v>915</v>
      </c>
      <c r="I266" s="456" t="s">
        <v>1655</v>
      </c>
      <c r="J266" s="456">
        <v>3</v>
      </c>
      <c r="K266" s="504" t="s">
        <v>10941</v>
      </c>
      <c r="L266" s="500">
        <v>9844580099</v>
      </c>
      <c r="M266" s="453">
        <v>75.040000000000006</v>
      </c>
      <c r="N266" s="453" t="s">
        <v>10155</v>
      </c>
      <c r="O266" s="501">
        <v>53.6</v>
      </c>
      <c r="P266" s="453" t="s">
        <v>6213</v>
      </c>
      <c r="Q266" s="502" t="s">
        <v>9160</v>
      </c>
      <c r="R266" s="456" t="s">
        <v>51</v>
      </c>
      <c r="S266" s="456" t="s">
        <v>51</v>
      </c>
      <c r="T266" s="456" t="s">
        <v>51</v>
      </c>
      <c r="U266" s="453">
        <v>56.77</v>
      </c>
      <c r="V266" s="488"/>
      <c r="W266" s="488"/>
      <c r="X266" s="488"/>
      <c r="Y266" s="457"/>
      <c r="Z266" s="457"/>
      <c r="AA266" s="457"/>
      <c r="AB266" s="457"/>
      <c r="AC266" s="453" t="s">
        <v>10133</v>
      </c>
      <c r="AD266" s="450" t="s">
        <v>10134</v>
      </c>
      <c r="AE266" s="453"/>
      <c r="AF266" s="503">
        <v>35778</v>
      </c>
      <c r="AG266" s="502" t="s">
        <v>10942</v>
      </c>
      <c r="AH266" s="502" t="s">
        <v>10943</v>
      </c>
      <c r="AI266" s="502">
        <v>9845654942</v>
      </c>
      <c r="AJ266" s="502" t="s">
        <v>4725</v>
      </c>
      <c r="AK266" s="502" t="s">
        <v>3834</v>
      </c>
      <c r="AL266" s="502" t="s">
        <v>1642</v>
      </c>
      <c r="AM266" s="457"/>
      <c r="AN266" s="457"/>
      <c r="AO266" s="561"/>
    </row>
    <row r="267" spans="1:41" ht="99.75">
      <c r="A267" s="559">
        <v>184</v>
      </c>
      <c r="B267" s="560"/>
      <c r="C267" s="496" t="s">
        <v>10944</v>
      </c>
      <c r="D267" s="497" t="s">
        <v>10945</v>
      </c>
      <c r="E267" s="498" t="s">
        <v>3837</v>
      </c>
      <c r="F267" s="12" t="s">
        <v>699</v>
      </c>
      <c r="G267" s="237" t="s">
        <v>914</v>
      </c>
      <c r="H267" s="238" t="s">
        <v>915</v>
      </c>
      <c r="I267" s="456" t="s">
        <v>1655</v>
      </c>
      <c r="J267" s="456">
        <v>3</v>
      </c>
      <c r="K267" s="499" t="s">
        <v>10946</v>
      </c>
      <c r="L267" s="500">
        <v>9097459405</v>
      </c>
      <c r="M267" s="453"/>
      <c r="N267" s="453"/>
      <c r="O267" s="501">
        <v>85</v>
      </c>
      <c r="P267" s="453"/>
      <c r="Q267" s="502" t="s">
        <v>50</v>
      </c>
      <c r="R267" s="456" t="s">
        <v>51</v>
      </c>
      <c r="S267" s="456" t="s">
        <v>51</v>
      </c>
      <c r="T267" s="456" t="s">
        <v>51</v>
      </c>
      <c r="U267" s="512">
        <v>47.54</v>
      </c>
      <c r="V267" s="488"/>
      <c r="W267" s="488"/>
      <c r="X267" s="488"/>
      <c r="Y267" s="457"/>
      <c r="Z267" s="457"/>
      <c r="AA267" s="457"/>
      <c r="AB267" s="457"/>
      <c r="AC267" s="453" t="s">
        <v>10133</v>
      </c>
      <c r="AD267" s="450" t="s">
        <v>10134</v>
      </c>
      <c r="AE267" s="453"/>
      <c r="AF267" s="503">
        <v>36219</v>
      </c>
      <c r="AG267" s="502" t="s">
        <v>10947</v>
      </c>
      <c r="AH267" s="502" t="s">
        <v>10948</v>
      </c>
      <c r="AI267" s="502">
        <v>9608062219</v>
      </c>
      <c r="AJ267" s="502" t="s">
        <v>4316</v>
      </c>
      <c r="AK267" s="502" t="s">
        <v>3834</v>
      </c>
      <c r="AL267" s="502" t="s">
        <v>1642</v>
      </c>
      <c r="AM267" s="457"/>
      <c r="AN267" s="457"/>
      <c r="AO267" s="561"/>
    </row>
    <row r="268" spans="1:41" ht="99.75">
      <c r="A268" s="559">
        <v>185</v>
      </c>
      <c r="B268" s="560"/>
      <c r="C268" s="496" t="s">
        <v>10949</v>
      </c>
      <c r="D268" s="497" t="s">
        <v>10950</v>
      </c>
      <c r="E268" s="498" t="s">
        <v>3837</v>
      </c>
      <c r="F268" s="12" t="s">
        <v>699</v>
      </c>
      <c r="G268" s="237" t="s">
        <v>914</v>
      </c>
      <c r="H268" s="238" t="s">
        <v>915</v>
      </c>
      <c r="I268" s="456" t="s">
        <v>1655</v>
      </c>
      <c r="J268" s="456">
        <v>3</v>
      </c>
      <c r="K268" s="499" t="s">
        <v>10951</v>
      </c>
      <c r="L268" s="500">
        <v>9447351565</v>
      </c>
      <c r="M268" s="453"/>
      <c r="N268" s="453"/>
      <c r="O268" s="501">
        <v>60</v>
      </c>
      <c r="P268" s="453"/>
      <c r="Q268" s="502" t="s">
        <v>50</v>
      </c>
      <c r="R268" s="456" t="s">
        <v>51</v>
      </c>
      <c r="S268" s="456" t="s">
        <v>51</v>
      </c>
      <c r="T268" s="456" t="s">
        <v>51</v>
      </c>
      <c r="U268" s="453">
        <v>69.08</v>
      </c>
      <c r="V268" s="488"/>
      <c r="W268" s="488"/>
      <c r="X268" s="488"/>
      <c r="Y268" s="457"/>
      <c r="Z268" s="457"/>
      <c r="AA268" s="457"/>
      <c r="AB268" s="457"/>
      <c r="AC268" s="453" t="s">
        <v>10133</v>
      </c>
      <c r="AD268" s="450" t="s">
        <v>10134</v>
      </c>
      <c r="AE268" s="453"/>
      <c r="AF268" s="503">
        <v>35331</v>
      </c>
      <c r="AG268" s="502" t="s">
        <v>10952</v>
      </c>
      <c r="AH268" s="502" t="s">
        <v>10953</v>
      </c>
      <c r="AI268" s="502">
        <v>9447351565</v>
      </c>
      <c r="AJ268" s="502" t="s">
        <v>3912</v>
      </c>
      <c r="AK268" s="502" t="s">
        <v>3911</v>
      </c>
      <c r="AL268" s="502" t="s">
        <v>1642</v>
      </c>
      <c r="AM268" s="457"/>
      <c r="AN268" s="457"/>
      <c r="AO268" s="561"/>
    </row>
    <row r="269" spans="1:41" ht="99.75">
      <c r="A269" s="559">
        <v>186</v>
      </c>
      <c r="B269" s="560"/>
      <c r="C269" s="496" t="s">
        <v>10954</v>
      </c>
      <c r="D269" s="497" t="s">
        <v>10955</v>
      </c>
      <c r="E269" s="498" t="s">
        <v>3837</v>
      </c>
      <c r="F269" s="12" t="s">
        <v>699</v>
      </c>
      <c r="G269" s="237" t="s">
        <v>914</v>
      </c>
      <c r="H269" s="238" t="s">
        <v>915</v>
      </c>
      <c r="I269" s="456" t="s">
        <v>1655</v>
      </c>
      <c r="J269" s="456">
        <v>3</v>
      </c>
      <c r="K269" s="504" t="s">
        <v>10956</v>
      </c>
      <c r="L269" s="500">
        <v>7795700923</v>
      </c>
      <c r="M269" s="453">
        <v>83</v>
      </c>
      <c r="N269" s="453" t="s">
        <v>126</v>
      </c>
      <c r="O269" s="501">
        <v>83</v>
      </c>
      <c r="P269" s="453" t="s">
        <v>10212</v>
      </c>
      <c r="Q269" s="502" t="s">
        <v>9160</v>
      </c>
      <c r="R269" s="456" t="s">
        <v>51</v>
      </c>
      <c r="S269" s="456" t="s">
        <v>51</v>
      </c>
      <c r="T269" s="456" t="s">
        <v>51</v>
      </c>
      <c r="U269" s="453">
        <v>80.77</v>
      </c>
      <c r="V269" s="488"/>
      <c r="W269" s="488"/>
      <c r="X269" s="488"/>
      <c r="Y269" s="457"/>
      <c r="Z269" s="457"/>
      <c r="AA269" s="457"/>
      <c r="AB269" s="457"/>
      <c r="AC269" s="453" t="s">
        <v>10133</v>
      </c>
      <c r="AD269" s="450" t="s">
        <v>10134</v>
      </c>
      <c r="AE269" s="453"/>
      <c r="AF269" s="503">
        <v>35979</v>
      </c>
      <c r="AG269" s="502" t="s">
        <v>10957</v>
      </c>
      <c r="AH269" s="502" t="s">
        <v>10958</v>
      </c>
      <c r="AI269" s="502">
        <v>8095950047</v>
      </c>
      <c r="AJ269" s="502" t="s">
        <v>10959</v>
      </c>
      <c r="AK269" s="502" t="s">
        <v>3834</v>
      </c>
      <c r="AL269" s="502" t="s">
        <v>1642</v>
      </c>
      <c r="AM269" s="457"/>
      <c r="AN269" s="457"/>
      <c r="AO269" s="561"/>
    </row>
    <row r="270" spans="1:41" ht="99.75">
      <c r="A270" s="559">
        <v>187</v>
      </c>
      <c r="B270" s="560"/>
      <c r="C270" s="496" t="s">
        <v>10960</v>
      </c>
      <c r="D270" s="497" t="s">
        <v>10961</v>
      </c>
      <c r="E270" s="498" t="s">
        <v>3837</v>
      </c>
      <c r="F270" s="12" t="s">
        <v>699</v>
      </c>
      <c r="G270" s="237" t="s">
        <v>914</v>
      </c>
      <c r="H270" s="238" t="s">
        <v>915</v>
      </c>
      <c r="I270" s="456" t="s">
        <v>1655</v>
      </c>
      <c r="J270" s="456">
        <v>3</v>
      </c>
      <c r="K270" s="504" t="s">
        <v>10962</v>
      </c>
      <c r="L270" s="500">
        <v>8892202139</v>
      </c>
      <c r="M270" s="453"/>
      <c r="N270" s="453"/>
      <c r="O270" s="501">
        <v>61</v>
      </c>
      <c r="P270" s="453"/>
      <c r="Q270" s="502" t="s">
        <v>9160</v>
      </c>
      <c r="R270" s="456" t="s">
        <v>51</v>
      </c>
      <c r="S270" s="456" t="s">
        <v>51</v>
      </c>
      <c r="T270" s="456" t="s">
        <v>51</v>
      </c>
      <c r="U270" s="453">
        <v>62.31</v>
      </c>
      <c r="V270" s="488"/>
      <c r="W270" s="488"/>
      <c r="X270" s="488"/>
      <c r="Y270" s="457"/>
      <c r="Z270" s="457"/>
      <c r="AA270" s="457"/>
      <c r="AB270" s="457"/>
      <c r="AC270" s="453" t="s">
        <v>10133</v>
      </c>
      <c r="AD270" s="450" t="s">
        <v>10134</v>
      </c>
      <c r="AE270" s="453"/>
      <c r="AF270" s="503">
        <v>36036</v>
      </c>
      <c r="AG270" s="502" t="s">
        <v>10963</v>
      </c>
      <c r="AH270" s="502" t="s">
        <v>10964</v>
      </c>
      <c r="AI270" s="502">
        <v>8553116626</v>
      </c>
      <c r="AJ270" s="502" t="s">
        <v>4820</v>
      </c>
      <c r="AK270" s="502" t="s">
        <v>3834</v>
      </c>
      <c r="AL270" s="502" t="s">
        <v>1642</v>
      </c>
      <c r="AM270" s="457"/>
      <c r="AN270" s="457"/>
      <c r="AO270" s="561"/>
    </row>
    <row r="271" spans="1:41" ht="99.75">
      <c r="A271" s="559">
        <v>188</v>
      </c>
      <c r="B271" s="560"/>
      <c r="C271" s="496" t="s">
        <v>10965</v>
      </c>
      <c r="D271" s="497" t="s">
        <v>10966</v>
      </c>
      <c r="E271" s="498" t="s">
        <v>3823</v>
      </c>
      <c r="F271" s="12" t="s">
        <v>699</v>
      </c>
      <c r="G271" s="237" t="s">
        <v>914</v>
      </c>
      <c r="H271" s="238" t="s">
        <v>915</v>
      </c>
      <c r="I271" s="456" t="s">
        <v>1655</v>
      </c>
      <c r="J271" s="456">
        <v>3</v>
      </c>
      <c r="K271" s="504" t="s">
        <v>10967</v>
      </c>
      <c r="L271" s="500">
        <v>9845005729</v>
      </c>
      <c r="M271" s="453">
        <v>66.5</v>
      </c>
      <c r="N271" s="453" t="s">
        <v>50</v>
      </c>
      <c r="O271" s="501">
        <v>68</v>
      </c>
      <c r="P271" s="453" t="s">
        <v>6213</v>
      </c>
      <c r="Q271" s="502" t="s">
        <v>9160</v>
      </c>
      <c r="R271" s="456" t="s">
        <v>51</v>
      </c>
      <c r="S271" s="456" t="s">
        <v>51</v>
      </c>
      <c r="T271" s="456" t="s">
        <v>51</v>
      </c>
      <c r="U271" s="453">
        <v>68</v>
      </c>
      <c r="V271" s="488"/>
      <c r="W271" s="488"/>
      <c r="X271" s="488"/>
      <c r="Y271" s="457"/>
      <c r="Z271" s="457"/>
      <c r="AA271" s="457"/>
      <c r="AB271" s="457"/>
      <c r="AC271" s="453" t="s">
        <v>10133</v>
      </c>
      <c r="AD271" s="450" t="s">
        <v>10134</v>
      </c>
      <c r="AE271" s="453"/>
      <c r="AF271" s="503">
        <v>36086</v>
      </c>
      <c r="AG271" s="502" t="s">
        <v>10968</v>
      </c>
      <c r="AH271" s="502" t="s">
        <v>10969</v>
      </c>
      <c r="AI271" s="502">
        <v>9845005729</v>
      </c>
      <c r="AJ271" s="502"/>
      <c r="AK271" s="502" t="s">
        <v>3834</v>
      </c>
      <c r="AL271" s="502" t="s">
        <v>1642</v>
      </c>
      <c r="AM271" s="457"/>
      <c r="AN271" s="457"/>
      <c r="AO271" s="561"/>
    </row>
    <row r="272" spans="1:41" ht="99.75">
      <c r="A272" s="559">
        <v>189</v>
      </c>
      <c r="B272" s="560"/>
      <c r="C272" s="496" t="s">
        <v>10970</v>
      </c>
      <c r="D272" s="497" t="s">
        <v>10971</v>
      </c>
      <c r="E272" s="498" t="s">
        <v>3837</v>
      </c>
      <c r="F272" s="12" t="s">
        <v>699</v>
      </c>
      <c r="G272" s="237" t="s">
        <v>914</v>
      </c>
      <c r="H272" s="237" t="s">
        <v>915</v>
      </c>
      <c r="I272" s="456" t="s">
        <v>1655</v>
      </c>
      <c r="J272" s="456">
        <v>3</v>
      </c>
      <c r="K272" s="504" t="s">
        <v>10972</v>
      </c>
      <c r="L272" s="500">
        <v>7760405724</v>
      </c>
      <c r="M272" s="453">
        <v>74</v>
      </c>
      <c r="N272" s="453" t="s">
        <v>126</v>
      </c>
      <c r="O272" s="501">
        <v>73</v>
      </c>
      <c r="P272" s="453" t="s">
        <v>10212</v>
      </c>
      <c r="Q272" s="502" t="s">
        <v>9160</v>
      </c>
      <c r="R272" s="456" t="s">
        <v>51</v>
      </c>
      <c r="S272" s="456" t="s">
        <v>51</v>
      </c>
      <c r="T272" s="456" t="s">
        <v>51</v>
      </c>
      <c r="U272" s="453">
        <v>71.38</v>
      </c>
      <c r="V272" s="488"/>
      <c r="W272" s="488"/>
      <c r="X272" s="488"/>
      <c r="Y272" s="457"/>
      <c r="Z272" s="457"/>
      <c r="AA272" s="457"/>
      <c r="AB272" s="457"/>
      <c r="AC272" s="453" t="s">
        <v>10133</v>
      </c>
      <c r="AD272" s="450" t="s">
        <v>10134</v>
      </c>
      <c r="AE272" s="453"/>
      <c r="AF272" s="503">
        <v>35978</v>
      </c>
      <c r="AG272" s="502" t="s">
        <v>10973</v>
      </c>
      <c r="AH272" s="502" t="s">
        <v>10974</v>
      </c>
      <c r="AI272" s="502">
        <v>9880786768</v>
      </c>
      <c r="AJ272" s="502" t="s">
        <v>10975</v>
      </c>
      <c r="AK272" s="502" t="s">
        <v>3834</v>
      </c>
      <c r="AL272" s="502" t="s">
        <v>1642</v>
      </c>
      <c r="AM272" s="457"/>
      <c r="AN272" s="457"/>
      <c r="AO272" s="561"/>
    </row>
    <row r="273" spans="1:41" ht="99.75">
      <c r="A273" s="559">
        <v>190</v>
      </c>
      <c r="B273" s="560"/>
      <c r="C273" s="496" t="s">
        <v>10976</v>
      </c>
      <c r="D273" s="497" t="s">
        <v>10977</v>
      </c>
      <c r="E273" s="498" t="s">
        <v>3837</v>
      </c>
      <c r="F273" s="12" t="s">
        <v>699</v>
      </c>
      <c r="G273" s="237" t="s">
        <v>914</v>
      </c>
      <c r="H273" s="237" t="s">
        <v>915</v>
      </c>
      <c r="I273" s="456" t="s">
        <v>1655</v>
      </c>
      <c r="J273" s="456">
        <v>3</v>
      </c>
      <c r="K273" s="504" t="s">
        <v>10978</v>
      </c>
      <c r="L273" s="500">
        <v>8123974357</v>
      </c>
      <c r="M273" s="453">
        <v>55.2</v>
      </c>
      <c r="N273" s="453" t="s">
        <v>10155</v>
      </c>
      <c r="O273" s="501">
        <v>54.3</v>
      </c>
      <c r="P273" s="453" t="s">
        <v>6151</v>
      </c>
      <c r="Q273" s="502" t="s">
        <v>9160</v>
      </c>
      <c r="R273" s="456" t="s">
        <v>51</v>
      </c>
      <c r="S273" s="456" t="s">
        <v>51</v>
      </c>
      <c r="T273" s="456" t="s">
        <v>51</v>
      </c>
      <c r="U273" s="453">
        <v>49.54</v>
      </c>
      <c r="V273" s="488"/>
      <c r="W273" s="488"/>
      <c r="X273" s="488"/>
      <c r="Y273" s="457"/>
      <c r="Z273" s="457"/>
      <c r="AA273" s="457"/>
      <c r="AB273" s="457"/>
      <c r="AC273" s="453" t="s">
        <v>10133</v>
      </c>
      <c r="AD273" s="450" t="s">
        <v>10134</v>
      </c>
      <c r="AE273" s="453"/>
      <c r="AF273" s="503">
        <v>35933</v>
      </c>
      <c r="AG273" s="502" t="s">
        <v>10979</v>
      </c>
      <c r="AH273" s="502" t="s">
        <v>10980</v>
      </c>
      <c r="AI273" s="502">
        <v>9845681712</v>
      </c>
      <c r="AJ273" s="502" t="s">
        <v>4567</v>
      </c>
      <c r="AK273" s="502" t="s">
        <v>3834</v>
      </c>
      <c r="AL273" s="502" t="s">
        <v>1642</v>
      </c>
      <c r="AM273" s="457"/>
      <c r="AN273" s="457"/>
      <c r="AO273" s="561"/>
    </row>
    <row r="274" spans="1:41" ht="99.75">
      <c r="A274" s="559">
        <v>191</v>
      </c>
      <c r="B274" s="560"/>
      <c r="C274" s="496" t="s">
        <v>10981</v>
      </c>
      <c r="D274" s="497" t="s">
        <v>10982</v>
      </c>
      <c r="E274" s="498" t="s">
        <v>3837</v>
      </c>
      <c r="F274" s="12" t="s">
        <v>699</v>
      </c>
      <c r="G274" s="237" t="s">
        <v>914</v>
      </c>
      <c r="H274" s="237" t="s">
        <v>915</v>
      </c>
      <c r="I274" s="456" t="s">
        <v>1655</v>
      </c>
      <c r="J274" s="456">
        <v>3</v>
      </c>
      <c r="K274" s="504" t="s">
        <v>10983</v>
      </c>
      <c r="L274" s="500">
        <v>7022389191</v>
      </c>
      <c r="M274" s="453"/>
      <c r="N274" s="453"/>
      <c r="O274" s="501">
        <v>56</v>
      </c>
      <c r="P274" s="453"/>
      <c r="Q274" s="502" t="s">
        <v>9160</v>
      </c>
      <c r="R274" s="456" t="s">
        <v>51</v>
      </c>
      <c r="S274" s="456" t="s">
        <v>51</v>
      </c>
      <c r="T274" s="456" t="s">
        <v>51</v>
      </c>
      <c r="U274" s="512">
        <v>42.92</v>
      </c>
      <c r="V274" s="488"/>
      <c r="W274" s="488"/>
      <c r="X274" s="488"/>
      <c r="Y274" s="457"/>
      <c r="Z274" s="457"/>
      <c r="AA274" s="457"/>
      <c r="AB274" s="457"/>
      <c r="AC274" s="453" t="s">
        <v>10133</v>
      </c>
      <c r="AD274" s="450" t="s">
        <v>10134</v>
      </c>
      <c r="AE274" s="453"/>
      <c r="AF274" s="503">
        <v>35625</v>
      </c>
      <c r="AG274" s="502" t="s">
        <v>10984</v>
      </c>
      <c r="AH274" s="502" t="s">
        <v>10985</v>
      </c>
      <c r="AI274" s="502">
        <v>9341948616</v>
      </c>
      <c r="AJ274" s="502" t="s">
        <v>4030</v>
      </c>
      <c r="AK274" s="502" t="s">
        <v>3912</v>
      </c>
      <c r="AL274" s="502" t="s">
        <v>1642</v>
      </c>
      <c r="AM274" s="457"/>
      <c r="AN274" s="457"/>
      <c r="AO274" s="561"/>
    </row>
    <row r="275" spans="1:41" ht="99.75">
      <c r="A275" s="559">
        <v>192</v>
      </c>
      <c r="B275" s="560"/>
      <c r="C275" s="496" t="s">
        <v>10986</v>
      </c>
      <c r="D275" s="497" t="s">
        <v>10987</v>
      </c>
      <c r="E275" s="498" t="s">
        <v>3837</v>
      </c>
      <c r="F275" s="12" t="s">
        <v>699</v>
      </c>
      <c r="G275" s="237" t="s">
        <v>914</v>
      </c>
      <c r="H275" s="237" t="s">
        <v>915</v>
      </c>
      <c r="I275" s="456" t="s">
        <v>1655</v>
      </c>
      <c r="J275" s="456">
        <v>3</v>
      </c>
      <c r="K275" s="504" t="s">
        <v>10988</v>
      </c>
      <c r="L275" s="500">
        <v>9591746766</v>
      </c>
      <c r="M275" s="453"/>
      <c r="N275" s="453"/>
      <c r="O275" s="501">
        <v>53</v>
      </c>
      <c r="P275" s="453"/>
      <c r="Q275" s="502" t="s">
        <v>9160</v>
      </c>
      <c r="R275" s="456" t="s">
        <v>51</v>
      </c>
      <c r="S275" s="456" t="s">
        <v>51</v>
      </c>
      <c r="T275" s="456" t="s">
        <v>51</v>
      </c>
      <c r="U275" s="453">
        <v>46.15</v>
      </c>
      <c r="V275" s="488"/>
      <c r="W275" s="488"/>
      <c r="X275" s="488"/>
      <c r="Y275" s="457"/>
      <c r="Z275" s="457"/>
      <c r="AA275" s="457"/>
      <c r="AB275" s="457"/>
      <c r="AC275" s="453" t="s">
        <v>10133</v>
      </c>
      <c r="AD275" s="450" t="s">
        <v>10134</v>
      </c>
      <c r="AE275" s="453"/>
      <c r="AF275" s="503">
        <v>35940</v>
      </c>
      <c r="AG275" s="502" t="s">
        <v>10989</v>
      </c>
      <c r="AH275" s="502" t="s">
        <v>10990</v>
      </c>
      <c r="AI275" s="502">
        <v>9845156633</v>
      </c>
      <c r="AJ275" s="502" t="s">
        <v>169</v>
      </c>
      <c r="AK275" s="502" t="s">
        <v>3834</v>
      </c>
      <c r="AL275" s="502" t="s">
        <v>1642</v>
      </c>
      <c r="AM275" s="457"/>
      <c r="AN275" s="457"/>
      <c r="AO275" s="561"/>
    </row>
    <row r="276" spans="1:41" ht="99.75">
      <c r="A276" s="559">
        <v>193</v>
      </c>
      <c r="B276" s="560"/>
      <c r="C276" s="496" t="s">
        <v>10991</v>
      </c>
      <c r="D276" s="497" t="s">
        <v>10992</v>
      </c>
      <c r="E276" s="498" t="s">
        <v>3823</v>
      </c>
      <c r="F276" s="12" t="s">
        <v>699</v>
      </c>
      <c r="G276" s="237" t="s">
        <v>914</v>
      </c>
      <c r="H276" s="237" t="s">
        <v>915</v>
      </c>
      <c r="I276" s="456" t="s">
        <v>1655</v>
      </c>
      <c r="J276" s="456">
        <v>3</v>
      </c>
      <c r="K276" s="504" t="s">
        <v>10993</v>
      </c>
      <c r="L276" s="500">
        <v>9481426488</v>
      </c>
      <c r="M276" s="453">
        <v>76</v>
      </c>
      <c r="N276" s="453" t="s">
        <v>10155</v>
      </c>
      <c r="O276" s="501">
        <v>62.5</v>
      </c>
      <c r="P276" s="453" t="s">
        <v>6213</v>
      </c>
      <c r="Q276" s="502" t="s">
        <v>9160</v>
      </c>
      <c r="R276" s="456" t="s">
        <v>51</v>
      </c>
      <c r="S276" s="456" t="s">
        <v>51</v>
      </c>
      <c r="T276" s="456" t="s">
        <v>51</v>
      </c>
      <c r="U276" s="453">
        <v>58.62</v>
      </c>
      <c r="V276" s="488"/>
      <c r="W276" s="488"/>
      <c r="X276" s="488"/>
      <c r="Y276" s="457"/>
      <c r="Z276" s="457"/>
      <c r="AA276" s="457"/>
      <c r="AB276" s="457"/>
      <c r="AC276" s="453" t="s">
        <v>10133</v>
      </c>
      <c r="AD276" s="450" t="s">
        <v>10134</v>
      </c>
      <c r="AE276" s="453"/>
      <c r="AF276" s="503">
        <v>35756</v>
      </c>
      <c r="AG276" s="502" t="s">
        <v>10994</v>
      </c>
      <c r="AH276" s="502" t="s">
        <v>10995</v>
      </c>
      <c r="AI276" s="502">
        <v>9449610733</v>
      </c>
      <c r="AJ276" s="502" t="s">
        <v>4567</v>
      </c>
      <c r="AK276" s="502" t="s">
        <v>3834</v>
      </c>
      <c r="AL276" s="502" t="s">
        <v>1642</v>
      </c>
      <c r="AM276" s="457"/>
      <c r="AN276" s="457"/>
      <c r="AO276" s="561"/>
    </row>
    <row r="277" spans="1:41" ht="99.75">
      <c r="A277" s="559">
        <v>194</v>
      </c>
      <c r="B277" s="560"/>
      <c r="C277" s="496" t="s">
        <v>10996</v>
      </c>
      <c r="D277" s="497" t="s">
        <v>10997</v>
      </c>
      <c r="E277" s="498" t="s">
        <v>3837</v>
      </c>
      <c r="F277" s="12" t="s">
        <v>699</v>
      </c>
      <c r="G277" s="237" t="s">
        <v>914</v>
      </c>
      <c r="H277" s="237" t="s">
        <v>915</v>
      </c>
      <c r="I277" s="456" t="s">
        <v>1655</v>
      </c>
      <c r="J277" s="456">
        <v>3</v>
      </c>
      <c r="K277" s="504" t="s">
        <v>10998</v>
      </c>
      <c r="L277" s="500">
        <v>7353683880</v>
      </c>
      <c r="M277" s="453">
        <v>83</v>
      </c>
      <c r="N277" s="453" t="s">
        <v>10155</v>
      </c>
      <c r="O277" s="501">
        <v>55.5</v>
      </c>
      <c r="P277" s="453" t="s">
        <v>6213</v>
      </c>
      <c r="Q277" s="502" t="s">
        <v>9160</v>
      </c>
      <c r="R277" s="456" t="s">
        <v>51</v>
      </c>
      <c r="S277" s="456" t="s">
        <v>51</v>
      </c>
      <c r="T277" s="456" t="s">
        <v>51</v>
      </c>
      <c r="U277" s="453">
        <v>52.92</v>
      </c>
      <c r="V277" s="488"/>
      <c r="W277" s="488"/>
      <c r="X277" s="488"/>
      <c r="Y277" s="457"/>
      <c r="Z277" s="457"/>
      <c r="AA277" s="457"/>
      <c r="AB277" s="457"/>
      <c r="AC277" s="453" t="s">
        <v>10133</v>
      </c>
      <c r="AD277" s="450" t="s">
        <v>10134</v>
      </c>
      <c r="AE277" s="453"/>
      <c r="AF277" s="503">
        <v>36076</v>
      </c>
      <c r="AG277" s="502" t="s">
        <v>10999</v>
      </c>
      <c r="AH277" s="502" t="s">
        <v>11000</v>
      </c>
      <c r="AI277" s="502">
        <v>9036750569</v>
      </c>
      <c r="AJ277" s="502" t="s">
        <v>3902</v>
      </c>
      <c r="AK277" s="502" t="s">
        <v>3834</v>
      </c>
      <c r="AL277" s="502" t="s">
        <v>1642</v>
      </c>
      <c r="AM277" s="457"/>
      <c r="AN277" s="457"/>
      <c r="AO277" s="561"/>
    </row>
    <row r="278" spans="1:41" ht="99.75">
      <c r="A278" s="559">
        <v>195</v>
      </c>
      <c r="B278" s="560"/>
      <c r="C278" s="496" t="s">
        <v>11001</v>
      </c>
      <c r="D278" s="497" t="s">
        <v>11002</v>
      </c>
      <c r="E278" s="498" t="s">
        <v>3837</v>
      </c>
      <c r="F278" s="12" t="s">
        <v>699</v>
      </c>
      <c r="G278" s="237" t="s">
        <v>914</v>
      </c>
      <c r="H278" s="237" t="s">
        <v>915</v>
      </c>
      <c r="I278" s="456" t="s">
        <v>1655</v>
      </c>
      <c r="J278" s="456">
        <v>3</v>
      </c>
      <c r="K278" s="504" t="s">
        <v>11003</v>
      </c>
      <c r="L278" s="500">
        <v>8884233310</v>
      </c>
      <c r="M278" s="453">
        <v>85</v>
      </c>
      <c r="N278" s="453" t="s">
        <v>10155</v>
      </c>
      <c r="O278" s="501">
        <v>58</v>
      </c>
      <c r="P278" s="453" t="s">
        <v>10212</v>
      </c>
      <c r="Q278" s="502" t="s">
        <v>9160</v>
      </c>
      <c r="R278" s="456" t="s">
        <v>51</v>
      </c>
      <c r="S278" s="456" t="s">
        <v>51</v>
      </c>
      <c r="T278" s="456" t="s">
        <v>51</v>
      </c>
      <c r="U278" s="453">
        <v>68.459999999999994</v>
      </c>
      <c r="V278" s="488"/>
      <c r="W278" s="488"/>
      <c r="X278" s="488"/>
      <c r="Y278" s="457"/>
      <c r="Z278" s="457"/>
      <c r="AA278" s="457"/>
      <c r="AB278" s="457"/>
      <c r="AC278" s="453" t="s">
        <v>10133</v>
      </c>
      <c r="AD278" s="450" t="s">
        <v>10134</v>
      </c>
      <c r="AE278" s="453"/>
      <c r="AF278" s="503">
        <v>35997</v>
      </c>
      <c r="AG278" s="502" t="s">
        <v>11004</v>
      </c>
      <c r="AH278" s="502" t="s">
        <v>11005</v>
      </c>
      <c r="AI278" s="502">
        <v>9739070890</v>
      </c>
      <c r="AJ278" s="502" t="s">
        <v>11006</v>
      </c>
      <c r="AK278" s="502" t="s">
        <v>3834</v>
      </c>
      <c r="AL278" s="502" t="s">
        <v>1642</v>
      </c>
      <c r="AM278" s="457"/>
      <c r="AN278" s="457"/>
      <c r="AO278" s="561"/>
    </row>
    <row r="279" spans="1:41" ht="99.75">
      <c r="A279" s="559">
        <v>196</v>
      </c>
      <c r="B279" s="560"/>
      <c r="C279" s="496" t="s">
        <v>11007</v>
      </c>
      <c r="D279" s="497" t="s">
        <v>11008</v>
      </c>
      <c r="E279" s="498" t="s">
        <v>3823</v>
      </c>
      <c r="F279" s="12" t="s">
        <v>699</v>
      </c>
      <c r="G279" s="237" t="s">
        <v>914</v>
      </c>
      <c r="H279" s="237" t="s">
        <v>915</v>
      </c>
      <c r="I279" s="456" t="s">
        <v>1655</v>
      </c>
      <c r="J279" s="456">
        <v>3</v>
      </c>
      <c r="K279" s="504" t="s">
        <v>11009</v>
      </c>
      <c r="L279" s="500">
        <v>7050063782</v>
      </c>
      <c r="M279" s="453">
        <v>72</v>
      </c>
      <c r="N279" s="453" t="s">
        <v>126</v>
      </c>
      <c r="O279" s="501">
        <v>66</v>
      </c>
      <c r="P279" s="453" t="s">
        <v>6151</v>
      </c>
      <c r="Q279" s="502" t="s">
        <v>126</v>
      </c>
      <c r="R279" s="456" t="s">
        <v>51</v>
      </c>
      <c r="S279" s="456" t="s">
        <v>51</v>
      </c>
      <c r="T279" s="456" t="s">
        <v>51</v>
      </c>
      <c r="U279" s="453">
        <v>58.77</v>
      </c>
      <c r="V279" s="488"/>
      <c r="W279" s="488"/>
      <c r="X279" s="488"/>
      <c r="Y279" s="457"/>
      <c r="Z279" s="457"/>
      <c r="AA279" s="457"/>
      <c r="AB279" s="457"/>
      <c r="AC279" s="453" t="s">
        <v>10133</v>
      </c>
      <c r="AD279" s="450" t="s">
        <v>10134</v>
      </c>
      <c r="AE279" s="453"/>
      <c r="AF279" s="593">
        <v>35785</v>
      </c>
      <c r="AG279" s="594" t="s">
        <v>11010</v>
      </c>
      <c r="AH279" s="594" t="s">
        <v>11011</v>
      </c>
      <c r="AI279" s="594" t="s">
        <v>11012</v>
      </c>
      <c r="AJ279" s="594" t="s">
        <v>3833</v>
      </c>
      <c r="AK279" s="594" t="s">
        <v>3834</v>
      </c>
      <c r="AL279" s="594" t="s">
        <v>1642</v>
      </c>
      <c r="AM279" s="457"/>
      <c r="AN279" s="457"/>
      <c r="AO279" s="561"/>
    </row>
    <row r="280" spans="1:41" ht="99.75">
      <c r="A280" s="559">
        <v>197</v>
      </c>
      <c r="B280" s="560"/>
      <c r="C280" s="496" t="s">
        <v>11013</v>
      </c>
      <c r="D280" s="497" t="s">
        <v>11014</v>
      </c>
      <c r="E280" s="498" t="s">
        <v>3837</v>
      </c>
      <c r="F280" s="12" t="s">
        <v>699</v>
      </c>
      <c r="G280" s="237" t="s">
        <v>914</v>
      </c>
      <c r="H280" s="237" t="s">
        <v>915</v>
      </c>
      <c r="I280" s="456" t="s">
        <v>1655</v>
      </c>
      <c r="J280" s="456">
        <v>3</v>
      </c>
      <c r="K280" s="504" t="s">
        <v>11015</v>
      </c>
      <c r="L280" s="500">
        <v>9738363871</v>
      </c>
      <c r="M280" s="453">
        <v>91.3</v>
      </c>
      <c r="N280" s="453" t="s">
        <v>50</v>
      </c>
      <c r="O280" s="501">
        <v>65</v>
      </c>
      <c r="P280" s="453" t="s">
        <v>6213</v>
      </c>
      <c r="Q280" s="502" t="s">
        <v>50</v>
      </c>
      <c r="R280" s="456" t="s">
        <v>51</v>
      </c>
      <c r="S280" s="456" t="s">
        <v>51</v>
      </c>
      <c r="T280" s="456" t="s">
        <v>51</v>
      </c>
      <c r="U280" s="512">
        <v>31.08</v>
      </c>
      <c r="V280" s="488"/>
      <c r="W280" s="488"/>
      <c r="X280" s="488"/>
      <c r="Y280" s="457"/>
      <c r="Z280" s="457"/>
      <c r="AA280" s="457"/>
      <c r="AB280" s="457"/>
      <c r="AC280" s="453" t="s">
        <v>10133</v>
      </c>
      <c r="AD280" s="450" t="s">
        <v>10134</v>
      </c>
      <c r="AE280" s="453"/>
      <c r="AF280" s="503">
        <v>35615</v>
      </c>
      <c r="AG280" s="502" t="s">
        <v>11016</v>
      </c>
      <c r="AH280" s="502" t="s">
        <v>11017</v>
      </c>
      <c r="AI280" s="502">
        <v>9739421556</v>
      </c>
      <c r="AJ280" s="502"/>
      <c r="AK280" s="502" t="s">
        <v>3834</v>
      </c>
      <c r="AL280" s="502" t="s">
        <v>1642</v>
      </c>
      <c r="AM280" s="457"/>
      <c r="AN280" s="457"/>
      <c r="AO280" s="561"/>
    </row>
    <row r="281" spans="1:41" ht="99.75">
      <c r="A281" s="559">
        <v>198</v>
      </c>
      <c r="B281" s="560"/>
      <c r="C281" s="496" t="s">
        <v>11018</v>
      </c>
      <c r="D281" s="497" t="s">
        <v>11019</v>
      </c>
      <c r="E281" s="498" t="s">
        <v>3837</v>
      </c>
      <c r="F281" s="12" t="s">
        <v>699</v>
      </c>
      <c r="G281" s="237" t="s">
        <v>914</v>
      </c>
      <c r="H281" s="237" t="s">
        <v>915</v>
      </c>
      <c r="I281" s="456" t="s">
        <v>1655</v>
      </c>
      <c r="J281" s="456">
        <v>3</v>
      </c>
      <c r="K281" s="504" t="s">
        <v>11020</v>
      </c>
      <c r="L281" s="500">
        <v>9066690820</v>
      </c>
      <c r="M281" s="453">
        <v>61</v>
      </c>
      <c r="N281" s="453" t="s">
        <v>10155</v>
      </c>
      <c r="O281" s="501">
        <v>74</v>
      </c>
      <c r="P281" s="453" t="s">
        <v>6213</v>
      </c>
      <c r="Q281" s="502" t="s">
        <v>6180</v>
      </c>
      <c r="R281" s="456" t="s">
        <v>51</v>
      </c>
      <c r="S281" s="456" t="s">
        <v>51</v>
      </c>
      <c r="T281" s="456" t="s">
        <v>51</v>
      </c>
      <c r="U281" s="512">
        <v>48.77</v>
      </c>
      <c r="V281" s="488"/>
      <c r="W281" s="488"/>
      <c r="X281" s="488"/>
      <c r="Y281" s="457"/>
      <c r="Z281" s="457"/>
      <c r="AA281" s="457"/>
      <c r="AB281" s="457"/>
      <c r="AC281" s="453" t="s">
        <v>10133</v>
      </c>
      <c r="AD281" s="450" t="s">
        <v>10134</v>
      </c>
      <c r="AE281" s="453"/>
      <c r="AF281" s="593">
        <v>36025</v>
      </c>
      <c r="AG281" s="594" t="s">
        <v>11021</v>
      </c>
      <c r="AH281" s="594" t="s">
        <v>11022</v>
      </c>
      <c r="AI281" s="594">
        <v>9686588512</v>
      </c>
      <c r="AJ281" s="594" t="s">
        <v>3902</v>
      </c>
      <c r="AK281" s="594" t="s">
        <v>3834</v>
      </c>
      <c r="AL281" s="594"/>
      <c r="AM281" s="457"/>
      <c r="AN281" s="457"/>
      <c r="AO281" s="561"/>
    </row>
    <row r="282" spans="1:41" ht="99.75">
      <c r="A282" s="559">
        <v>199</v>
      </c>
      <c r="B282" s="560"/>
      <c r="C282" s="496" t="s">
        <v>11023</v>
      </c>
      <c r="D282" s="497" t="s">
        <v>11024</v>
      </c>
      <c r="E282" s="498" t="s">
        <v>3837</v>
      </c>
      <c r="F282" s="12" t="s">
        <v>699</v>
      </c>
      <c r="G282" s="237" t="s">
        <v>914</v>
      </c>
      <c r="H282" s="237" t="s">
        <v>915</v>
      </c>
      <c r="I282" s="456" t="s">
        <v>1655</v>
      </c>
      <c r="J282" s="456">
        <v>3</v>
      </c>
      <c r="K282" s="504" t="s">
        <v>11025</v>
      </c>
      <c r="L282" s="500">
        <v>9035305485</v>
      </c>
      <c r="M282" s="453">
        <v>74</v>
      </c>
      <c r="N282" s="453" t="s">
        <v>126</v>
      </c>
      <c r="O282" s="501">
        <v>59</v>
      </c>
      <c r="P282" s="453" t="s">
        <v>6151</v>
      </c>
      <c r="Q282" s="502" t="s">
        <v>6180</v>
      </c>
      <c r="R282" s="456" t="s">
        <v>51</v>
      </c>
      <c r="S282" s="456" t="s">
        <v>51</v>
      </c>
      <c r="T282" s="456" t="s">
        <v>51</v>
      </c>
      <c r="U282" s="512">
        <v>47.23</v>
      </c>
      <c r="V282" s="488"/>
      <c r="W282" s="488"/>
      <c r="X282" s="488"/>
      <c r="Y282" s="457"/>
      <c r="Z282" s="457"/>
      <c r="AA282" s="457"/>
      <c r="AB282" s="457"/>
      <c r="AC282" s="453" t="s">
        <v>9853</v>
      </c>
      <c r="AD282" s="450" t="s">
        <v>10134</v>
      </c>
      <c r="AE282" s="453"/>
      <c r="AF282" s="503">
        <v>36260</v>
      </c>
      <c r="AG282" s="502" t="s">
        <v>11026</v>
      </c>
      <c r="AH282" s="502" t="s">
        <v>11027</v>
      </c>
      <c r="AI282" s="502">
        <v>9986963323</v>
      </c>
      <c r="AJ282" s="502" t="s">
        <v>4803</v>
      </c>
      <c r="AK282" s="502" t="s">
        <v>3834</v>
      </c>
      <c r="AL282" s="502" t="s">
        <v>1642</v>
      </c>
      <c r="AM282" s="457"/>
      <c r="AN282" s="457"/>
      <c r="AO282" s="561"/>
    </row>
    <row r="283" spans="1:41" ht="99.75">
      <c r="A283" s="559">
        <v>200</v>
      </c>
      <c r="B283" s="560"/>
      <c r="C283" s="496" t="s">
        <v>11028</v>
      </c>
      <c r="D283" s="497" t="s">
        <v>11029</v>
      </c>
      <c r="E283" s="498" t="s">
        <v>3837</v>
      </c>
      <c r="F283" s="12" t="s">
        <v>699</v>
      </c>
      <c r="G283" s="237" t="s">
        <v>914</v>
      </c>
      <c r="H283" s="237" t="s">
        <v>915</v>
      </c>
      <c r="I283" s="456" t="s">
        <v>1655</v>
      </c>
      <c r="J283" s="456">
        <v>3</v>
      </c>
      <c r="K283" s="504" t="s">
        <v>11030</v>
      </c>
      <c r="L283" s="500">
        <v>9945800258</v>
      </c>
      <c r="M283" s="453"/>
      <c r="N283" s="453"/>
      <c r="O283" s="501">
        <v>66.5</v>
      </c>
      <c r="P283" s="453"/>
      <c r="Q283" s="502" t="s">
        <v>9160</v>
      </c>
      <c r="R283" s="456" t="s">
        <v>51</v>
      </c>
      <c r="S283" s="456" t="s">
        <v>51</v>
      </c>
      <c r="T283" s="456" t="s">
        <v>51</v>
      </c>
      <c r="U283" s="512">
        <v>39.380000000000003</v>
      </c>
      <c r="V283" s="488"/>
      <c r="W283" s="488"/>
      <c r="X283" s="488"/>
      <c r="Y283" s="457"/>
      <c r="Z283" s="457"/>
      <c r="AA283" s="457"/>
      <c r="AB283" s="457"/>
      <c r="AC283" s="453" t="s">
        <v>10133</v>
      </c>
      <c r="AD283" s="450" t="s">
        <v>10134</v>
      </c>
      <c r="AE283" s="453"/>
      <c r="AF283" s="503">
        <v>35933</v>
      </c>
      <c r="AG283" s="502" t="s">
        <v>11031</v>
      </c>
      <c r="AH283" s="502" t="s">
        <v>11032</v>
      </c>
      <c r="AI283" s="502">
        <v>9845197579</v>
      </c>
      <c r="AJ283" s="502" t="s">
        <v>10804</v>
      </c>
      <c r="AK283" s="502" t="s">
        <v>3834</v>
      </c>
      <c r="AL283" s="502" t="s">
        <v>1642</v>
      </c>
      <c r="AM283" s="457"/>
      <c r="AN283" s="457"/>
      <c r="AO283" s="561"/>
    </row>
    <row r="284" spans="1:41" ht="99.75">
      <c r="A284" s="559">
        <v>201</v>
      </c>
      <c r="B284" s="560"/>
      <c r="C284" s="496" t="s">
        <v>11033</v>
      </c>
      <c r="D284" s="497" t="s">
        <v>11034</v>
      </c>
      <c r="E284" s="498" t="s">
        <v>3823</v>
      </c>
      <c r="F284" s="12" t="s">
        <v>699</v>
      </c>
      <c r="G284" s="237" t="s">
        <v>914</v>
      </c>
      <c r="H284" s="237" t="s">
        <v>915</v>
      </c>
      <c r="I284" s="456" t="s">
        <v>1655</v>
      </c>
      <c r="J284" s="456">
        <v>3</v>
      </c>
      <c r="K284" s="504" t="s">
        <v>11035</v>
      </c>
      <c r="L284" s="500">
        <v>9449519779</v>
      </c>
      <c r="M284" s="453">
        <v>72</v>
      </c>
      <c r="N284" s="453" t="s">
        <v>10155</v>
      </c>
      <c r="O284" s="501">
        <v>64</v>
      </c>
      <c r="P284" s="453" t="s">
        <v>10212</v>
      </c>
      <c r="Q284" s="502" t="s">
        <v>6180</v>
      </c>
      <c r="R284" s="456" t="s">
        <v>51</v>
      </c>
      <c r="S284" s="456" t="s">
        <v>51</v>
      </c>
      <c r="T284" s="456" t="s">
        <v>51</v>
      </c>
      <c r="U284" s="512">
        <v>43.23</v>
      </c>
      <c r="V284" s="488"/>
      <c r="W284" s="488"/>
      <c r="X284" s="488"/>
      <c r="Y284" s="457"/>
      <c r="Z284" s="457"/>
      <c r="AA284" s="457"/>
      <c r="AB284" s="457"/>
      <c r="AC284" s="453" t="s">
        <v>9853</v>
      </c>
      <c r="AD284" s="450" t="s">
        <v>10134</v>
      </c>
      <c r="AE284" s="453"/>
      <c r="AF284" s="503">
        <v>35902</v>
      </c>
      <c r="AG284" s="502" t="s">
        <v>11036</v>
      </c>
      <c r="AH284" s="502" t="s">
        <v>11037</v>
      </c>
      <c r="AI284" s="502">
        <v>9901066039</v>
      </c>
      <c r="AJ284" s="502" t="s">
        <v>8172</v>
      </c>
      <c r="AK284" s="502" t="s">
        <v>3834</v>
      </c>
      <c r="AL284" s="502" t="s">
        <v>1642</v>
      </c>
      <c r="AM284" s="457"/>
      <c r="AN284" s="457"/>
      <c r="AO284" s="561"/>
    </row>
    <row r="285" spans="1:41" ht="99.75">
      <c r="A285" s="559">
        <v>202</v>
      </c>
      <c r="B285" s="560"/>
      <c r="C285" s="496" t="s">
        <v>11038</v>
      </c>
      <c r="D285" s="497" t="s">
        <v>11039</v>
      </c>
      <c r="E285" s="498" t="s">
        <v>3837</v>
      </c>
      <c r="F285" s="12" t="s">
        <v>699</v>
      </c>
      <c r="G285" s="237" t="s">
        <v>914</v>
      </c>
      <c r="H285" s="237" t="s">
        <v>915</v>
      </c>
      <c r="I285" s="456" t="s">
        <v>1655</v>
      </c>
      <c r="J285" s="456">
        <v>3</v>
      </c>
      <c r="K285" s="504" t="s">
        <v>11040</v>
      </c>
      <c r="L285" s="500">
        <v>7899980048</v>
      </c>
      <c r="M285" s="453">
        <v>70</v>
      </c>
      <c r="N285" s="453" t="s">
        <v>11041</v>
      </c>
      <c r="O285" s="501">
        <v>52</v>
      </c>
      <c r="P285" s="453" t="s">
        <v>11042</v>
      </c>
      <c r="Q285" s="502" t="s">
        <v>8643</v>
      </c>
      <c r="R285" s="456" t="s">
        <v>51</v>
      </c>
      <c r="S285" s="456" t="s">
        <v>51</v>
      </c>
      <c r="T285" s="456" t="s">
        <v>51</v>
      </c>
      <c r="U285" s="453">
        <v>52.92</v>
      </c>
      <c r="V285" s="488"/>
      <c r="W285" s="488"/>
      <c r="X285" s="488"/>
      <c r="Y285" s="457"/>
      <c r="Z285" s="457"/>
      <c r="AA285" s="457"/>
      <c r="AB285" s="457"/>
      <c r="AC285" s="453" t="s">
        <v>10133</v>
      </c>
      <c r="AD285" s="450" t="s">
        <v>10134</v>
      </c>
      <c r="AE285" s="453"/>
      <c r="AF285" s="503">
        <v>35165</v>
      </c>
      <c r="AG285" s="502" t="s">
        <v>11043</v>
      </c>
      <c r="AH285" s="502" t="s">
        <v>11044</v>
      </c>
      <c r="AI285" s="502">
        <v>7899980047</v>
      </c>
      <c r="AJ285" s="502" t="s">
        <v>6900</v>
      </c>
      <c r="AK285" s="502" t="s">
        <v>3834</v>
      </c>
      <c r="AL285" s="502" t="s">
        <v>5475</v>
      </c>
      <c r="AM285" s="457"/>
      <c r="AN285" s="457"/>
      <c r="AO285" s="561"/>
    </row>
    <row r="286" spans="1:41" ht="99.75">
      <c r="A286" s="559">
        <v>203</v>
      </c>
      <c r="B286" s="560"/>
      <c r="C286" s="496" t="s">
        <v>11045</v>
      </c>
      <c r="D286" s="497" t="s">
        <v>11046</v>
      </c>
      <c r="E286" s="498" t="s">
        <v>3837</v>
      </c>
      <c r="F286" s="12" t="s">
        <v>699</v>
      </c>
      <c r="G286" s="237" t="s">
        <v>914</v>
      </c>
      <c r="H286" s="237" t="s">
        <v>915</v>
      </c>
      <c r="I286" s="456" t="s">
        <v>1655</v>
      </c>
      <c r="J286" s="456">
        <v>3</v>
      </c>
      <c r="K286" s="504" t="s">
        <v>11047</v>
      </c>
      <c r="L286" s="500">
        <v>9902866361</v>
      </c>
      <c r="M286" s="453"/>
      <c r="N286" s="453"/>
      <c r="O286" s="501">
        <v>70.83</v>
      </c>
      <c r="P286" s="453"/>
      <c r="Q286" s="502" t="s">
        <v>11048</v>
      </c>
      <c r="R286" s="456" t="s">
        <v>51</v>
      </c>
      <c r="S286" s="456" t="s">
        <v>51</v>
      </c>
      <c r="T286" s="456" t="s">
        <v>51</v>
      </c>
      <c r="U286" s="512">
        <v>48.15</v>
      </c>
      <c r="V286" s="488"/>
      <c r="W286" s="488"/>
      <c r="X286" s="488"/>
      <c r="Y286" s="457"/>
      <c r="Z286" s="457"/>
      <c r="AA286" s="457"/>
      <c r="AB286" s="457"/>
      <c r="AC286" s="453" t="s">
        <v>10133</v>
      </c>
      <c r="AD286" s="450" t="s">
        <v>10134</v>
      </c>
      <c r="AE286" s="453"/>
      <c r="AF286" s="593">
        <v>36064</v>
      </c>
      <c r="AG286" s="594" t="s">
        <v>11049</v>
      </c>
      <c r="AH286" s="594" t="s">
        <v>11050</v>
      </c>
      <c r="AI286" s="594">
        <v>9538287079</v>
      </c>
      <c r="AJ286" s="594" t="s">
        <v>6660</v>
      </c>
      <c r="AK286" s="594" t="s">
        <v>3834</v>
      </c>
      <c r="AL286" s="594" t="s">
        <v>1642</v>
      </c>
      <c r="AM286" s="457"/>
      <c r="AN286" s="457"/>
      <c r="AO286" s="561"/>
    </row>
    <row r="287" spans="1:41" ht="99.75">
      <c r="A287" s="559">
        <v>204</v>
      </c>
      <c r="B287" s="560"/>
      <c r="C287" s="496" t="s">
        <v>11051</v>
      </c>
      <c r="D287" s="497" t="s">
        <v>11052</v>
      </c>
      <c r="E287" s="498" t="s">
        <v>3823</v>
      </c>
      <c r="F287" s="12" t="s">
        <v>699</v>
      </c>
      <c r="G287" s="237" t="s">
        <v>914</v>
      </c>
      <c r="H287" s="237" t="s">
        <v>915</v>
      </c>
      <c r="I287" s="456" t="s">
        <v>1655</v>
      </c>
      <c r="J287" s="456">
        <v>3</v>
      </c>
      <c r="K287" s="504" t="s">
        <v>6956</v>
      </c>
      <c r="L287" s="500">
        <v>9742371771</v>
      </c>
      <c r="M287" s="453">
        <v>52</v>
      </c>
      <c r="N287" s="453" t="s">
        <v>10155</v>
      </c>
      <c r="O287" s="501">
        <v>52</v>
      </c>
      <c r="P287" s="453" t="s">
        <v>6213</v>
      </c>
      <c r="Q287" s="502" t="s">
        <v>6180</v>
      </c>
      <c r="R287" s="456" t="s">
        <v>51</v>
      </c>
      <c r="S287" s="456" t="s">
        <v>51</v>
      </c>
      <c r="T287" s="456" t="s">
        <v>51</v>
      </c>
      <c r="U287" s="512">
        <v>44.46</v>
      </c>
      <c r="V287" s="488"/>
      <c r="W287" s="488"/>
      <c r="X287" s="488"/>
      <c r="Y287" s="457"/>
      <c r="Z287" s="457"/>
      <c r="AA287" s="457"/>
      <c r="AB287" s="457"/>
      <c r="AC287" s="453" t="s">
        <v>10133</v>
      </c>
      <c r="AD287" s="450" t="s">
        <v>10134</v>
      </c>
      <c r="AE287" s="453"/>
      <c r="AF287" s="503">
        <v>36136</v>
      </c>
      <c r="AG287" s="502" t="s">
        <v>11053</v>
      </c>
      <c r="AH287" s="502" t="s">
        <v>6110</v>
      </c>
      <c r="AI287" s="502">
        <v>7795453185</v>
      </c>
      <c r="AJ287" s="502" t="s">
        <v>5279</v>
      </c>
      <c r="AK287" s="502" t="s">
        <v>3834</v>
      </c>
      <c r="AL287" s="502" t="s">
        <v>1642</v>
      </c>
      <c r="AM287" s="457"/>
      <c r="AN287" s="457"/>
      <c r="AO287" s="561"/>
    </row>
    <row r="288" spans="1:41" ht="99.75">
      <c r="A288" s="565"/>
      <c r="B288" s="566"/>
      <c r="C288" s="505" t="s">
        <v>11054</v>
      </c>
      <c r="D288" s="506" t="s">
        <v>11055</v>
      </c>
      <c r="E288" s="507" t="s">
        <v>3837</v>
      </c>
      <c r="F288" s="12" t="s">
        <v>699</v>
      </c>
      <c r="G288" s="237" t="s">
        <v>914</v>
      </c>
      <c r="H288" s="237" t="s">
        <v>915</v>
      </c>
      <c r="I288" s="480" t="s">
        <v>1655</v>
      </c>
      <c r="J288" s="480">
        <v>3</v>
      </c>
      <c r="K288" s="484" t="s">
        <v>11056</v>
      </c>
      <c r="L288" s="509">
        <v>8553237344</v>
      </c>
      <c r="M288" s="480"/>
      <c r="N288" s="480"/>
      <c r="O288" s="507">
        <v>0</v>
      </c>
      <c r="P288" s="480"/>
      <c r="Q288" s="505" t="s">
        <v>11057</v>
      </c>
      <c r="R288" s="480" t="s">
        <v>51</v>
      </c>
      <c r="S288" s="480" t="s">
        <v>51</v>
      </c>
      <c r="T288" s="480" t="s">
        <v>51</v>
      </c>
      <c r="U288" s="480">
        <v>7.85</v>
      </c>
      <c r="V288" s="510"/>
      <c r="W288" s="510"/>
      <c r="X288" s="510"/>
      <c r="Y288" s="483"/>
      <c r="Z288" s="483"/>
      <c r="AA288" s="483"/>
      <c r="AB288" s="483"/>
      <c r="AC288" s="480" t="s">
        <v>10133</v>
      </c>
      <c r="AD288" s="477" t="s">
        <v>10134</v>
      </c>
      <c r="AE288" s="480"/>
      <c r="AF288" s="511">
        <v>35122</v>
      </c>
      <c r="AG288" s="505" t="s">
        <v>11058</v>
      </c>
      <c r="AH288" s="505" t="s">
        <v>11059</v>
      </c>
      <c r="AI288" s="505">
        <v>8553237344</v>
      </c>
      <c r="AJ288" s="505" t="s">
        <v>6900</v>
      </c>
      <c r="AK288" s="505" t="s">
        <v>11060</v>
      </c>
      <c r="AL288" s="505" t="s">
        <v>11061</v>
      </c>
      <c r="AM288" s="483"/>
      <c r="AN288" s="483"/>
      <c r="AO288" s="567"/>
    </row>
    <row r="289" spans="1:41" ht="99.75">
      <c r="A289" s="559">
        <v>205</v>
      </c>
      <c r="B289" s="560"/>
      <c r="C289" s="496" t="s">
        <v>11062</v>
      </c>
      <c r="D289" s="497" t="s">
        <v>11063</v>
      </c>
      <c r="E289" s="498" t="s">
        <v>3837</v>
      </c>
      <c r="F289" s="12" t="s">
        <v>699</v>
      </c>
      <c r="G289" s="237" t="s">
        <v>914</v>
      </c>
      <c r="H289" s="237" t="s">
        <v>915</v>
      </c>
      <c r="I289" s="456" t="s">
        <v>1655</v>
      </c>
      <c r="J289" s="456">
        <v>3</v>
      </c>
      <c r="K289" s="504" t="s">
        <v>11064</v>
      </c>
      <c r="L289" s="500">
        <v>9345552510</v>
      </c>
      <c r="M289" s="453">
        <v>80</v>
      </c>
      <c r="N289" s="453" t="s">
        <v>10155</v>
      </c>
      <c r="O289" s="501">
        <v>70.5</v>
      </c>
      <c r="P289" s="453" t="s">
        <v>10212</v>
      </c>
      <c r="Q289" s="502" t="s">
        <v>9160</v>
      </c>
      <c r="R289" s="456" t="s">
        <v>51</v>
      </c>
      <c r="S289" s="456" t="s">
        <v>51</v>
      </c>
      <c r="T289" s="456" t="s">
        <v>51</v>
      </c>
      <c r="U289" s="453"/>
      <c r="V289" s="488"/>
      <c r="W289" s="488"/>
      <c r="X289" s="488"/>
      <c r="Y289" s="457"/>
      <c r="Z289" s="457"/>
      <c r="AA289" s="457"/>
      <c r="AB289" s="457"/>
      <c r="AC289" s="453" t="s">
        <v>10133</v>
      </c>
      <c r="AD289" s="450" t="s">
        <v>10134</v>
      </c>
      <c r="AE289" s="453"/>
      <c r="AF289" s="503">
        <v>36294</v>
      </c>
      <c r="AG289" s="502" t="s">
        <v>11065</v>
      </c>
      <c r="AH289" s="502" t="s">
        <v>11066</v>
      </c>
      <c r="AI289" s="502">
        <v>7339156611</v>
      </c>
      <c r="AJ289" s="502"/>
      <c r="AK289" s="502" t="s">
        <v>11067</v>
      </c>
      <c r="AL289" s="502" t="s">
        <v>1642</v>
      </c>
      <c r="AM289" s="457"/>
      <c r="AN289" s="457"/>
      <c r="AO289" s="561"/>
    </row>
    <row r="290" spans="1:41" ht="99.75">
      <c r="A290" s="559">
        <v>206</v>
      </c>
      <c r="B290" s="560"/>
      <c r="C290" s="496" t="s">
        <v>11068</v>
      </c>
      <c r="D290" s="497" t="s">
        <v>11069</v>
      </c>
      <c r="E290" s="498" t="s">
        <v>3837</v>
      </c>
      <c r="F290" s="12" t="s">
        <v>699</v>
      </c>
      <c r="G290" s="237" t="s">
        <v>914</v>
      </c>
      <c r="H290" s="237" t="s">
        <v>915</v>
      </c>
      <c r="I290" s="456" t="s">
        <v>1655</v>
      </c>
      <c r="J290" s="456">
        <v>3</v>
      </c>
      <c r="K290" s="504" t="s">
        <v>11070</v>
      </c>
      <c r="L290" s="500">
        <v>8105581650</v>
      </c>
      <c r="M290" s="453">
        <v>73</v>
      </c>
      <c r="N290" s="453" t="s">
        <v>10155</v>
      </c>
      <c r="O290" s="501">
        <v>53</v>
      </c>
      <c r="P290" s="453" t="s">
        <v>6213</v>
      </c>
      <c r="Q290" s="502" t="s">
        <v>9160</v>
      </c>
      <c r="R290" s="456" t="s">
        <v>51</v>
      </c>
      <c r="S290" s="456" t="s">
        <v>51</v>
      </c>
      <c r="T290" s="456" t="s">
        <v>51</v>
      </c>
      <c r="U290" s="512">
        <v>38.619999999999997</v>
      </c>
      <c r="V290" s="488"/>
      <c r="W290" s="488"/>
      <c r="X290" s="488"/>
      <c r="Y290" s="457"/>
      <c r="Z290" s="457"/>
      <c r="AA290" s="457"/>
      <c r="AB290" s="457"/>
      <c r="AC290" s="453" t="s">
        <v>9853</v>
      </c>
      <c r="AD290" s="450" t="s">
        <v>10134</v>
      </c>
      <c r="AE290" s="453"/>
      <c r="AF290" s="503">
        <v>35296</v>
      </c>
      <c r="AG290" s="502" t="s">
        <v>11071</v>
      </c>
      <c r="AH290" s="502" t="s">
        <v>11072</v>
      </c>
      <c r="AI290" s="502">
        <v>9986287042</v>
      </c>
      <c r="AJ290" s="502" t="s">
        <v>3902</v>
      </c>
      <c r="AK290" s="502" t="s">
        <v>3834</v>
      </c>
      <c r="AL290" s="502" t="s">
        <v>1642</v>
      </c>
      <c r="AM290" s="457"/>
      <c r="AN290" s="457"/>
      <c r="AO290" s="561"/>
    </row>
    <row r="291" spans="1:41" ht="99.75">
      <c r="A291" s="559">
        <v>207</v>
      </c>
      <c r="B291" s="560"/>
      <c r="C291" s="496" t="s">
        <v>11073</v>
      </c>
      <c r="D291" s="497" t="s">
        <v>11074</v>
      </c>
      <c r="E291" s="498" t="s">
        <v>3837</v>
      </c>
      <c r="F291" s="12" t="s">
        <v>699</v>
      </c>
      <c r="G291" s="237" t="s">
        <v>914</v>
      </c>
      <c r="H291" s="237" t="s">
        <v>915</v>
      </c>
      <c r="I291" s="456" t="s">
        <v>1655</v>
      </c>
      <c r="J291" s="456">
        <v>3</v>
      </c>
      <c r="K291" s="504" t="s">
        <v>11075</v>
      </c>
      <c r="L291" s="500">
        <v>9019077285</v>
      </c>
      <c r="M291" s="453">
        <v>62</v>
      </c>
      <c r="N291" s="453" t="s">
        <v>126</v>
      </c>
      <c r="O291" s="501">
        <v>72</v>
      </c>
      <c r="P291" s="453" t="s">
        <v>10212</v>
      </c>
      <c r="Q291" s="502" t="s">
        <v>9160</v>
      </c>
      <c r="R291" s="456" t="s">
        <v>51</v>
      </c>
      <c r="S291" s="456" t="s">
        <v>51</v>
      </c>
      <c r="T291" s="456" t="s">
        <v>51</v>
      </c>
      <c r="U291" s="453">
        <v>69.38</v>
      </c>
      <c r="V291" s="488"/>
      <c r="W291" s="488"/>
      <c r="X291" s="488"/>
      <c r="Y291" s="457"/>
      <c r="Z291" s="457"/>
      <c r="AA291" s="457"/>
      <c r="AB291" s="457"/>
      <c r="AC291" s="453" t="s">
        <v>10133</v>
      </c>
      <c r="AD291" s="450" t="s">
        <v>10134</v>
      </c>
      <c r="AE291" s="453"/>
      <c r="AF291" s="503">
        <v>35263</v>
      </c>
      <c r="AG291" s="502" t="s">
        <v>11076</v>
      </c>
      <c r="AH291" s="502" t="s">
        <v>11077</v>
      </c>
      <c r="AI291" s="502">
        <v>26663362</v>
      </c>
      <c r="AJ291" s="502" t="s">
        <v>3912</v>
      </c>
      <c r="AK291" s="502" t="s">
        <v>3911</v>
      </c>
      <c r="AL291" s="502" t="s">
        <v>1642</v>
      </c>
      <c r="AM291" s="457"/>
      <c r="AN291" s="457"/>
      <c r="AO291" s="561"/>
    </row>
    <row r="292" spans="1:41" ht="99.75">
      <c r="A292" s="559">
        <v>208</v>
      </c>
      <c r="B292" s="560"/>
      <c r="C292" s="496" t="s">
        <v>11078</v>
      </c>
      <c r="D292" s="497" t="s">
        <v>11079</v>
      </c>
      <c r="E292" s="498" t="s">
        <v>3823</v>
      </c>
      <c r="F292" s="12" t="s">
        <v>699</v>
      </c>
      <c r="G292" s="237" t="s">
        <v>914</v>
      </c>
      <c r="H292" s="237" t="s">
        <v>915</v>
      </c>
      <c r="I292" s="456" t="s">
        <v>1655</v>
      </c>
      <c r="J292" s="456">
        <v>3</v>
      </c>
      <c r="K292" s="504" t="s">
        <v>11080</v>
      </c>
      <c r="L292" s="500">
        <v>9242440251</v>
      </c>
      <c r="M292" s="453">
        <v>79.599999999999994</v>
      </c>
      <c r="N292" s="453" t="s">
        <v>10155</v>
      </c>
      <c r="O292" s="501">
        <v>64</v>
      </c>
      <c r="P292" s="453" t="s">
        <v>6213</v>
      </c>
      <c r="Q292" s="502" t="s">
        <v>9160</v>
      </c>
      <c r="R292" s="456" t="s">
        <v>51</v>
      </c>
      <c r="S292" s="456" t="s">
        <v>51</v>
      </c>
      <c r="T292" s="456" t="s">
        <v>51</v>
      </c>
      <c r="U292" s="453">
        <v>57.54</v>
      </c>
      <c r="V292" s="488"/>
      <c r="W292" s="488"/>
      <c r="X292" s="488"/>
      <c r="Y292" s="457"/>
      <c r="Z292" s="457"/>
      <c r="AA292" s="457"/>
      <c r="AB292" s="457"/>
      <c r="AC292" s="453" t="s">
        <v>10133</v>
      </c>
      <c r="AD292" s="450" t="s">
        <v>10134</v>
      </c>
      <c r="AE292" s="453"/>
      <c r="AF292" s="503">
        <v>35805</v>
      </c>
      <c r="AG292" s="502" t="s">
        <v>11081</v>
      </c>
      <c r="AH292" s="502" t="s">
        <v>9272</v>
      </c>
      <c r="AI292" s="502">
        <v>9242440251</v>
      </c>
      <c r="AJ292" s="502" t="s">
        <v>6325</v>
      </c>
      <c r="AK292" s="502" t="s">
        <v>3834</v>
      </c>
      <c r="AL292" s="502" t="s">
        <v>1642</v>
      </c>
      <c r="AM292" s="457"/>
      <c r="AN292" s="457"/>
      <c r="AO292" s="561"/>
    </row>
    <row r="293" spans="1:41" ht="99.75">
      <c r="A293" s="559">
        <v>209</v>
      </c>
      <c r="B293" s="560"/>
      <c r="C293" s="496" t="s">
        <v>11082</v>
      </c>
      <c r="D293" s="497" t="s">
        <v>11083</v>
      </c>
      <c r="E293" s="498" t="s">
        <v>3837</v>
      </c>
      <c r="F293" s="12" t="s">
        <v>699</v>
      </c>
      <c r="G293" s="237" t="s">
        <v>914</v>
      </c>
      <c r="H293" s="237" t="s">
        <v>915</v>
      </c>
      <c r="I293" s="456" t="s">
        <v>1655</v>
      </c>
      <c r="J293" s="456">
        <v>3</v>
      </c>
      <c r="K293" s="504" t="s">
        <v>11084</v>
      </c>
      <c r="L293" s="500">
        <v>7795562732</v>
      </c>
      <c r="M293" s="453">
        <v>84</v>
      </c>
      <c r="N293" s="453" t="s">
        <v>50</v>
      </c>
      <c r="O293" s="501">
        <v>57</v>
      </c>
      <c r="P293" s="453" t="s">
        <v>6213</v>
      </c>
      <c r="Q293" s="502" t="s">
        <v>50</v>
      </c>
      <c r="R293" s="456" t="s">
        <v>51</v>
      </c>
      <c r="S293" s="456" t="s">
        <v>51</v>
      </c>
      <c r="T293" s="456" t="s">
        <v>51</v>
      </c>
      <c r="U293" s="512">
        <v>41.38</v>
      </c>
      <c r="V293" s="488"/>
      <c r="W293" s="488"/>
      <c r="X293" s="488"/>
      <c r="Y293" s="457"/>
      <c r="Z293" s="457"/>
      <c r="AA293" s="457"/>
      <c r="AB293" s="457"/>
      <c r="AC293" s="453" t="s">
        <v>10133</v>
      </c>
      <c r="AD293" s="450" t="s">
        <v>10134</v>
      </c>
      <c r="AE293" s="453"/>
      <c r="AF293" s="503">
        <v>35275</v>
      </c>
      <c r="AG293" s="502" t="s">
        <v>11085</v>
      </c>
      <c r="AH293" s="502" t="s">
        <v>11086</v>
      </c>
      <c r="AI293" s="502">
        <v>7795562732</v>
      </c>
      <c r="AJ293" s="502" t="s">
        <v>6900</v>
      </c>
      <c r="AK293" s="502" t="s">
        <v>11067</v>
      </c>
      <c r="AL293" s="502" t="s">
        <v>1642</v>
      </c>
      <c r="AM293" s="457"/>
      <c r="AN293" s="457"/>
      <c r="AO293" s="561"/>
    </row>
    <row r="294" spans="1:41" ht="99.75">
      <c r="A294" s="565"/>
      <c r="B294" s="566"/>
      <c r="C294" s="486" t="s">
        <v>11087</v>
      </c>
      <c r="D294" s="480" t="s">
        <v>11088</v>
      </c>
      <c r="E294" s="480" t="s">
        <v>3837</v>
      </c>
      <c r="F294" s="12" t="s">
        <v>699</v>
      </c>
      <c r="G294" s="237" t="s">
        <v>914</v>
      </c>
      <c r="H294" s="237" t="s">
        <v>915</v>
      </c>
      <c r="I294" s="480" t="s">
        <v>1655</v>
      </c>
      <c r="J294" s="480">
        <v>3</v>
      </c>
      <c r="K294" s="484" t="s">
        <v>11089</v>
      </c>
      <c r="L294" s="480">
        <v>8861178535</v>
      </c>
      <c r="M294" s="480"/>
      <c r="N294" s="480"/>
      <c r="O294" s="480">
        <v>56.8</v>
      </c>
      <c r="P294" s="480"/>
      <c r="Q294" s="484" t="s">
        <v>50</v>
      </c>
      <c r="R294" s="480" t="s">
        <v>51</v>
      </c>
      <c r="S294" s="480" t="s">
        <v>51</v>
      </c>
      <c r="T294" s="480" t="s">
        <v>51</v>
      </c>
      <c r="U294" s="480"/>
      <c r="V294" s="510"/>
      <c r="W294" s="510"/>
      <c r="X294" s="510"/>
      <c r="Y294" s="483"/>
      <c r="Z294" s="483"/>
      <c r="AA294" s="483"/>
      <c r="AB294" s="483"/>
      <c r="AC294" s="480" t="s">
        <v>10133</v>
      </c>
      <c r="AD294" s="477" t="s">
        <v>10134</v>
      </c>
      <c r="AE294" s="480"/>
      <c r="AF294" s="595">
        <v>34990</v>
      </c>
      <c r="AG294" s="484" t="s">
        <v>11090</v>
      </c>
      <c r="AH294" s="484" t="s">
        <v>11091</v>
      </c>
      <c r="AI294" s="483">
        <v>98991907158</v>
      </c>
      <c r="AJ294" s="484" t="s">
        <v>7518</v>
      </c>
      <c r="AK294" s="484" t="s">
        <v>3834</v>
      </c>
      <c r="AL294" s="483" t="s">
        <v>1642</v>
      </c>
      <c r="AM294" s="483"/>
      <c r="AN294" s="483"/>
      <c r="AO294" s="567"/>
    </row>
    <row r="295" spans="1:41" ht="99.75">
      <c r="A295" s="559">
        <v>210</v>
      </c>
      <c r="B295" s="560"/>
      <c r="C295" s="496" t="s">
        <v>11092</v>
      </c>
      <c r="D295" s="497" t="s">
        <v>11093</v>
      </c>
      <c r="E295" s="498" t="s">
        <v>3837</v>
      </c>
      <c r="F295" s="12" t="s">
        <v>699</v>
      </c>
      <c r="G295" s="237" t="s">
        <v>914</v>
      </c>
      <c r="H295" s="237" t="s">
        <v>915</v>
      </c>
      <c r="I295" s="456" t="s">
        <v>1655</v>
      </c>
      <c r="J295" s="456">
        <v>3</v>
      </c>
      <c r="K295" s="504" t="s">
        <v>11094</v>
      </c>
      <c r="L295" s="500">
        <v>9775521654</v>
      </c>
      <c r="M295" s="453">
        <v>76</v>
      </c>
      <c r="N295" s="453" t="s">
        <v>11041</v>
      </c>
      <c r="O295" s="501">
        <v>57</v>
      </c>
      <c r="P295" s="453" t="s">
        <v>6151</v>
      </c>
      <c r="Q295" s="502" t="s">
        <v>8643</v>
      </c>
      <c r="R295" s="456" t="s">
        <v>51</v>
      </c>
      <c r="S295" s="456" t="s">
        <v>51</v>
      </c>
      <c r="T295" s="456" t="s">
        <v>51</v>
      </c>
      <c r="U295" s="453">
        <v>60.46</v>
      </c>
      <c r="V295" s="488"/>
      <c r="W295" s="488"/>
      <c r="X295" s="488"/>
      <c r="Y295" s="457"/>
      <c r="Z295" s="457"/>
      <c r="AA295" s="457"/>
      <c r="AB295" s="457"/>
      <c r="AC295" s="453" t="s">
        <v>10133</v>
      </c>
      <c r="AD295" s="450" t="s">
        <v>10134</v>
      </c>
      <c r="AE295" s="453"/>
      <c r="AF295" s="503">
        <v>35071</v>
      </c>
      <c r="AG295" s="502" t="s">
        <v>11095</v>
      </c>
      <c r="AH295" s="502" t="s">
        <v>11096</v>
      </c>
      <c r="AI295" s="502">
        <v>9775521654</v>
      </c>
      <c r="AJ295" s="502" t="s">
        <v>6900</v>
      </c>
      <c r="AK295" s="502" t="s">
        <v>3834</v>
      </c>
      <c r="AL295" s="502" t="s">
        <v>5475</v>
      </c>
      <c r="AM295" s="457"/>
      <c r="AN295" s="457"/>
      <c r="AO295" s="561"/>
    </row>
    <row r="296" spans="1:41" ht="99.75">
      <c r="A296" s="559">
        <v>211</v>
      </c>
      <c r="B296" s="560"/>
      <c r="C296" s="496" t="s">
        <v>11097</v>
      </c>
      <c r="D296" s="497" t="s">
        <v>11098</v>
      </c>
      <c r="E296" s="498" t="s">
        <v>3837</v>
      </c>
      <c r="F296" s="12" t="s">
        <v>699</v>
      </c>
      <c r="G296" s="237" t="s">
        <v>914</v>
      </c>
      <c r="H296" s="237" t="s">
        <v>915</v>
      </c>
      <c r="I296" s="456" t="s">
        <v>1655</v>
      </c>
      <c r="J296" s="456">
        <v>3</v>
      </c>
      <c r="K296" s="504" t="s">
        <v>11099</v>
      </c>
      <c r="L296" s="500">
        <v>9632028601</v>
      </c>
      <c r="M296" s="453">
        <v>75</v>
      </c>
      <c r="N296" s="453" t="s">
        <v>10155</v>
      </c>
      <c r="O296" s="501">
        <v>66</v>
      </c>
      <c r="P296" s="453" t="s">
        <v>10212</v>
      </c>
      <c r="Q296" s="502" t="s">
        <v>9160</v>
      </c>
      <c r="R296" s="456" t="s">
        <v>51</v>
      </c>
      <c r="S296" s="456" t="s">
        <v>51</v>
      </c>
      <c r="T296" s="456" t="s">
        <v>51</v>
      </c>
      <c r="U296" s="453"/>
      <c r="V296" s="488"/>
      <c r="W296" s="488"/>
      <c r="X296" s="488"/>
      <c r="Y296" s="457"/>
      <c r="Z296" s="457"/>
      <c r="AA296" s="457"/>
      <c r="AB296" s="457"/>
      <c r="AC296" s="453" t="s">
        <v>10133</v>
      </c>
      <c r="AD296" s="450" t="s">
        <v>10134</v>
      </c>
      <c r="AE296" s="453"/>
      <c r="AF296" s="503">
        <v>35922</v>
      </c>
      <c r="AG296" s="502" t="s">
        <v>11100</v>
      </c>
      <c r="AH296" s="502" t="s">
        <v>11101</v>
      </c>
      <c r="AI296" s="502">
        <v>9480688965</v>
      </c>
      <c r="AJ296" s="502" t="s">
        <v>4872</v>
      </c>
      <c r="AK296" s="502" t="s">
        <v>3834</v>
      </c>
      <c r="AL296" s="502" t="s">
        <v>1642</v>
      </c>
      <c r="AM296" s="457"/>
      <c r="AN296" s="457"/>
      <c r="AO296" s="561"/>
    </row>
    <row r="297" spans="1:41" ht="99.75">
      <c r="A297" s="559">
        <v>212</v>
      </c>
      <c r="B297" s="560"/>
      <c r="C297" s="496" t="s">
        <v>11102</v>
      </c>
      <c r="D297" s="497" t="s">
        <v>11103</v>
      </c>
      <c r="E297" s="498" t="s">
        <v>3837</v>
      </c>
      <c r="F297" s="12" t="s">
        <v>699</v>
      </c>
      <c r="G297" s="237" t="s">
        <v>914</v>
      </c>
      <c r="H297" s="237" t="s">
        <v>915</v>
      </c>
      <c r="I297" s="456" t="s">
        <v>1655</v>
      </c>
      <c r="J297" s="456">
        <v>3</v>
      </c>
      <c r="K297" s="504" t="s">
        <v>11104</v>
      </c>
      <c r="L297" s="500">
        <v>9497041638</v>
      </c>
      <c r="M297" s="453"/>
      <c r="N297" s="453"/>
      <c r="O297" s="501">
        <v>69.599999999999994</v>
      </c>
      <c r="P297" s="453"/>
      <c r="Q297" s="502" t="s">
        <v>6243</v>
      </c>
      <c r="R297" s="456" t="s">
        <v>51</v>
      </c>
      <c r="S297" s="456" t="s">
        <v>51</v>
      </c>
      <c r="T297" s="456" t="s">
        <v>51</v>
      </c>
      <c r="U297" s="453"/>
      <c r="V297" s="488"/>
      <c r="W297" s="488"/>
      <c r="X297" s="488"/>
      <c r="Y297" s="457"/>
      <c r="Z297" s="457"/>
      <c r="AA297" s="457"/>
      <c r="AB297" s="457"/>
      <c r="AC297" s="453" t="s">
        <v>10133</v>
      </c>
      <c r="AD297" s="450" t="s">
        <v>10134</v>
      </c>
      <c r="AE297" s="453"/>
      <c r="AF297" s="503">
        <v>35580</v>
      </c>
      <c r="AG297" s="502" t="s">
        <v>11105</v>
      </c>
      <c r="AH297" s="502" t="s">
        <v>11106</v>
      </c>
      <c r="AI297" s="502">
        <v>97333402700</v>
      </c>
      <c r="AJ297" s="502" t="s">
        <v>11107</v>
      </c>
      <c r="AK297" s="502" t="s">
        <v>3834</v>
      </c>
      <c r="AL297" s="502" t="s">
        <v>1642</v>
      </c>
      <c r="AM297" s="457"/>
      <c r="AN297" s="457"/>
      <c r="AO297" s="561"/>
    </row>
    <row r="298" spans="1:41" ht="99.75">
      <c r="A298" s="559">
        <v>213</v>
      </c>
      <c r="B298" s="560"/>
      <c r="C298" s="496" t="s">
        <v>11108</v>
      </c>
      <c r="D298" s="497" t="s">
        <v>11109</v>
      </c>
      <c r="E298" s="498" t="s">
        <v>3837</v>
      </c>
      <c r="F298" s="12" t="s">
        <v>699</v>
      </c>
      <c r="G298" s="237" t="s">
        <v>914</v>
      </c>
      <c r="H298" s="237" t="s">
        <v>915</v>
      </c>
      <c r="I298" s="456" t="s">
        <v>1655</v>
      </c>
      <c r="J298" s="456">
        <v>3</v>
      </c>
      <c r="K298" s="504" t="s">
        <v>11110</v>
      </c>
      <c r="L298" s="500">
        <v>9980906048</v>
      </c>
      <c r="M298" s="453">
        <v>72.2</v>
      </c>
      <c r="N298" s="453" t="s">
        <v>50</v>
      </c>
      <c r="O298" s="501">
        <v>68.2</v>
      </c>
      <c r="P298" s="453" t="s">
        <v>6213</v>
      </c>
      <c r="Q298" s="502" t="s">
        <v>50</v>
      </c>
      <c r="R298" s="456" t="s">
        <v>51</v>
      </c>
      <c r="S298" s="456" t="s">
        <v>51</v>
      </c>
      <c r="T298" s="456" t="s">
        <v>51</v>
      </c>
      <c r="U298" s="512">
        <v>36.31</v>
      </c>
      <c r="V298" s="488"/>
      <c r="W298" s="488"/>
      <c r="X298" s="488"/>
      <c r="Y298" s="457"/>
      <c r="Z298" s="457"/>
      <c r="AA298" s="457"/>
      <c r="AB298" s="457"/>
      <c r="AC298" s="453" t="s">
        <v>9853</v>
      </c>
      <c r="AD298" s="450" t="s">
        <v>9853</v>
      </c>
      <c r="AE298" s="453"/>
      <c r="AF298" s="503">
        <v>36008</v>
      </c>
      <c r="AG298" s="502" t="s">
        <v>11111</v>
      </c>
      <c r="AH298" s="502" t="s">
        <v>11112</v>
      </c>
      <c r="AI298" s="502">
        <v>9008448563</v>
      </c>
      <c r="AJ298" s="502" t="s">
        <v>4030</v>
      </c>
      <c r="AK298" s="502" t="s">
        <v>3911</v>
      </c>
      <c r="AL298" s="502" t="s">
        <v>1642</v>
      </c>
      <c r="AM298" s="457"/>
      <c r="AN298" s="457"/>
      <c r="AO298" s="561"/>
    </row>
    <row r="299" spans="1:41" ht="99.75">
      <c r="A299" s="559">
        <v>214</v>
      </c>
      <c r="B299" s="560"/>
      <c r="C299" s="496" t="s">
        <v>11113</v>
      </c>
      <c r="D299" s="497" t="s">
        <v>11114</v>
      </c>
      <c r="E299" s="498" t="s">
        <v>3837</v>
      </c>
      <c r="F299" s="12" t="s">
        <v>699</v>
      </c>
      <c r="G299" s="237" t="s">
        <v>914</v>
      </c>
      <c r="H299" s="237" t="s">
        <v>915</v>
      </c>
      <c r="I299" s="456" t="s">
        <v>1655</v>
      </c>
      <c r="J299" s="456">
        <v>3</v>
      </c>
      <c r="K299" s="504" t="s">
        <v>11115</v>
      </c>
      <c r="L299" s="500">
        <v>9739768959</v>
      </c>
      <c r="M299" s="453">
        <v>76.319999999999993</v>
      </c>
      <c r="N299" s="453" t="s">
        <v>10155</v>
      </c>
      <c r="O299" s="501">
        <v>63</v>
      </c>
      <c r="P299" s="453" t="s">
        <v>10212</v>
      </c>
      <c r="Q299" s="502" t="s">
        <v>9160</v>
      </c>
      <c r="R299" s="456" t="s">
        <v>51</v>
      </c>
      <c r="S299" s="456" t="s">
        <v>51</v>
      </c>
      <c r="T299" s="456" t="s">
        <v>51</v>
      </c>
      <c r="U299" s="453">
        <v>61.23</v>
      </c>
      <c r="V299" s="488"/>
      <c r="W299" s="488"/>
      <c r="X299" s="488"/>
      <c r="Y299" s="457"/>
      <c r="Z299" s="457"/>
      <c r="AA299" s="457"/>
      <c r="AB299" s="457"/>
      <c r="AC299" s="453" t="s">
        <v>10133</v>
      </c>
      <c r="AD299" s="450" t="s">
        <v>10134</v>
      </c>
      <c r="AE299" s="453"/>
      <c r="AF299" s="503">
        <v>35921</v>
      </c>
      <c r="AG299" s="502" t="s">
        <v>11116</v>
      </c>
      <c r="AH299" s="502" t="s">
        <v>11117</v>
      </c>
      <c r="AI299" s="502">
        <v>9945687287</v>
      </c>
      <c r="AJ299" s="502" t="s">
        <v>5224</v>
      </c>
      <c r="AK299" s="502" t="s">
        <v>3834</v>
      </c>
      <c r="AL299" s="502" t="s">
        <v>1642</v>
      </c>
      <c r="AM299" s="457"/>
      <c r="AN299" s="457"/>
      <c r="AO299" s="561"/>
    </row>
    <row r="300" spans="1:41" ht="100.5" thickBot="1">
      <c r="A300" s="559">
        <v>215</v>
      </c>
      <c r="B300" s="560"/>
      <c r="C300" s="496" t="s">
        <v>11118</v>
      </c>
      <c r="D300" s="497" t="s">
        <v>11119</v>
      </c>
      <c r="E300" s="498" t="s">
        <v>3837</v>
      </c>
      <c r="F300" s="441" t="s">
        <v>699</v>
      </c>
      <c r="G300" s="442" t="s">
        <v>914</v>
      </c>
      <c r="H300" s="443" t="s">
        <v>915</v>
      </c>
      <c r="I300" s="456" t="s">
        <v>1655</v>
      </c>
      <c r="J300" s="456">
        <v>3</v>
      </c>
      <c r="K300" s="504" t="s">
        <v>11120</v>
      </c>
      <c r="L300" s="500">
        <v>9945799846</v>
      </c>
      <c r="M300" s="453">
        <v>81</v>
      </c>
      <c r="N300" s="453" t="s">
        <v>50</v>
      </c>
      <c r="O300" s="501">
        <v>77.400000000000006</v>
      </c>
      <c r="P300" s="453" t="s">
        <v>6213</v>
      </c>
      <c r="Q300" s="502" t="s">
        <v>6243</v>
      </c>
      <c r="R300" s="456" t="s">
        <v>51</v>
      </c>
      <c r="S300" s="456" t="s">
        <v>51</v>
      </c>
      <c r="T300" s="456" t="s">
        <v>51</v>
      </c>
      <c r="U300" s="512">
        <v>52</v>
      </c>
      <c r="V300" s="488"/>
      <c r="W300" s="488"/>
      <c r="X300" s="488"/>
      <c r="Y300" s="457"/>
      <c r="Z300" s="457"/>
      <c r="AA300" s="457"/>
      <c r="AB300" s="457"/>
      <c r="AC300" s="453" t="s">
        <v>10133</v>
      </c>
      <c r="AD300" s="450" t="s">
        <v>10134</v>
      </c>
      <c r="AE300" s="453"/>
      <c r="AF300" s="503">
        <v>34323</v>
      </c>
      <c r="AG300" s="502" t="s">
        <v>11121</v>
      </c>
      <c r="AH300" s="502" t="s">
        <v>11122</v>
      </c>
      <c r="AI300" s="502" t="s">
        <v>11123</v>
      </c>
      <c r="AJ300" s="502" t="s">
        <v>3912</v>
      </c>
      <c r="AK300" s="502" t="s">
        <v>3911</v>
      </c>
      <c r="AL300" s="502" t="s">
        <v>1642</v>
      </c>
      <c r="AM300" s="457"/>
      <c r="AN300" s="457"/>
      <c r="AO300" s="561"/>
    </row>
    <row r="301" spans="1:41" ht="100.5" thickBot="1">
      <c r="A301" s="596">
        <v>216</v>
      </c>
      <c r="B301" s="597"/>
      <c r="C301" s="470" t="s">
        <v>11124</v>
      </c>
      <c r="D301" s="471" t="s">
        <v>11125</v>
      </c>
      <c r="E301" s="471" t="s">
        <v>3837</v>
      </c>
      <c r="F301" s="441" t="s">
        <v>699</v>
      </c>
      <c r="G301" s="442" t="s">
        <v>914</v>
      </c>
      <c r="H301" s="443" t="s">
        <v>915</v>
      </c>
      <c r="I301" s="466" t="s">
        <v>1655</v>
      </c>
      <c r="J301" s="466">
        <v>3</v>
      </c>
      <c r="K301" s="472" t="s">
        <v>11126</v>
      </c>
      <c r="L301" s="466">
        <v>8296380331</v>
      </c>
      <c r="M301" s="466"/>
      <c r="N301" s="466"/>
      <c r="O301" s="466"/>
      <c r="P301" s="466"/>
      <c r="Q301" s="466"/>
      <c r="R301" s="466" t="s">
        <v>51</v>
      </c>
      <c r="S301" s="466" t="s">
        <v>51</v>
      </c>
      <c r="T301" s="466" t="s">
        <v>51</v>
      </c>
      <c r="U301" s="466"/>
      <c r="V301" s="598"/>
      <c r="W301" s="598"/>
      <c r="X301" s="598"/>
      <c r="Y301" s="469"/>
      <c r="Z301" s="469"/>
      <c r="AA301" s="469"/>
      <c r="AB301" s="469"/>
      <c r="AC301" s="466" t="s">
        <v>10133</v>
      </c>
      <c r="AD301" s="463" t="s">
        <v>10134</v>
      </c>
      <c r="AE301" s="466"/>
      <c r="AF301" s="599">
        <v>35570</v>
      </c>
      <c r="AG301" s="472" t="s">
        <v>11127</v>
      </c>
      <c r="AH301" s="472" t="s">
        <v>11128</v>
      </c>
      <c r="AI301" s="469">
        <v>9066753787</v>
      </c>
      <c r="AJ301" s="472" t="s">
        <v>6900</v>
      </c>
      <c r="AK301" s="472" t="s">
        <v>6900</v>
      </c>
      <c r="AL301" s="469" t="s">
        <v>11129</v>
      </c>
      <c r="AM301" s="469"/>
      <c r="AN301" s="469"/>
      <c r="AO301" s="600"/>
    </row>
    <row r="302" spans="1:41" ht="29.25" thickBot="1">
      <c r="A302" s="559">
        <v>117</v>
      </c>
      <c r="B302" s="560"/>
      <c r="C302" s="487" t="s">
        <v>11130</v>
      </c>
      <c r="D302" s="457"/>
      <c r="E302" s="457"/>
      <c r="F302" s="441" t="s">
        <v>699</v>
      </c>
      <c r="G302" s="442" t="s">
        <v>11131</v>
      </c>
      <c r="H302" s="443" t="s">
        <v>11132</v>
      </c>
      <c r="I302" s="488" t="s">
        <v>10034</v>
      </c>
      <c r="J302" s="456">
        <v>1</v>
      </c>
      <c r="K302" s="489" t="s">
        <v>11133</v>
      </c>
      <c r="L302" s="487">
        <v>8971517764</v>
      </c>
      <c r="M302" s="457"/>
      <c r="N302" s="457"/>
      <c r="O302" s="457"/>
      <c r="P302" s="457"/>
      <c r="Q302" s="457"/>
      <c r="R302" s="457"/>
      <c r="S302" s="457"/>
      <c r="T302" s="457"/>
      <c r="U302" s="457"/>
      <c r="V302" s="457"/>
      <c r="W302" s="457"/>
      <c r="X302" s="457"/>
      <c r="Y302" s="457"/>
      <c r="Z302" s="457"/>
      <c r="AA302" s="457"/>
      <c r="AB302" s="457"/>
      <c r="AC302" s="457"/>
      <c r="AD302" s="457"/>
      <c r="AE302" s="457"/>
      <c r="AF302" s="457"/>
      <c r="AG302" s="457"/>
      <c r="AH302" s="457"/>
      <c r="AI302" s="490"/>
      <c r="AJ302" s="457"/>
      <c r="AK302" s="457"/>
      <c r="AL302" s="457"/>
      <c r="AM302" s="457"/>
      <c r="AN302" s="457"/>
      <c r="AO302" s="561"/>
    </row>
    <row r="303" spans="1:41" ht="29.25" thickBot="1">
      <c r="A303" s="559">
        <v>118</v>
      </c>
      <c r="B303" s="560"/>
      <c r="C303" s="487" t="s">
        <v>11134</v>
      </c>
      <c r="D303" s="457"/>
      <c r="E303" s="457"/>
      <c r="F303" s="441" t="s">
        <v>699</v>
      </c>
      <c r="G303" s="442" t="s">
        <v>11131</v>
      </c>
      <c r="H303" s="443" t="s">
        <v>11132</v>
      </c>
      <c r="I303" s="488" t="s">
        <v>10034</v>
      </c>
      <c r="J303" s="456">
        <v>1</v>
      </c>
      <c r="K303" s="489" t="s">
        <v>11135</v>
      </c>
      <c r="L303" s="487">
        <v>9739008556</v>
      </c>
      <c r="M303" s="457"/>
      <c r="N303" s="457"/>
      <c r="O303" s="457"/>
      <c r="P303" s="457"/>
      <c r="Q303" s="457"/>
      <c r="R303" s="457"/>
      <c r="S303" s="457"/>
      <c r="T303" s="457"/>
      <c r="U303" s="457"/>
      <c r="V303" s="457"/>
      <c r="W303" s="457"/>
      <c r="X303" s="457"/>
      <c r="Y303" s="457"/>
      <c r="Z303" s="457"/>
      <c r="AA303" s="457"/>
      <c r="AB303" s="457"/>
      <c r="AC303" s="457"/>
      <c r="AD303" s="457"/>
      <c r="AE303" s="457"/>
      <c r="AF303" s="457"/>
      <c r="AG303" s="457"/>
      <c r="AH303" s="457"/>
      <c r="AI303" s="490"/>
      <c r="AJ303" s="457"/>
      <c r="AK303" s="457"/>
      <c r="AL303" s="457"/>
      <c r="AM303" s="457"/>
      <c r="AN303" s="457"/>
      <c r="AO303" s="561"/>
    </row>
    <row r="304" spans="1:41" ht="29.25" thickBot="1">
      <c r="A304" s="559">
        <v>119</v>
      </c>
      <c r="B304" s="560"/>
      <c r="C304" s="487" t="s">
        <v>11136</v>
      </c>
      <c r="D304" s="457"/>
      <c r="E304" s="457"/>
      <c r="F304" s="441" t="s">
        <v>699</v>
      </c>
      <c r="G304" s="442" t="s">
        <v>11131</v>
      </c>
      <c r="H304" s="443" t="s">
        <v>11132</v>
      </c>
      <c r="I304" s="488" t="s">
        <v>10034</v>
      </c>
      <c r="J304" s="456">
        <v>1</v>
      </c>
      <c r="K304" s="489" t="s">
        <v>11137</v>
      </c>
      <c r="L304" s="487">
        <v>8971475622</v>
      </c>
      <c r="M304" s="457"/>
      <c r="N304" s="457"/>
      <c r="O304" s="457"/>
      <c r="P304" s="457"/>
      <c r="Q304" s="457"/>
      <c r="R304" s="457"/>
      <c r="S304" s="457"/>
      <c r="T304" s="457"/>
      <c r="U304" s="457"/>
      <c r="V304" s="457"/>
      <c r="W304" s="457"/>
      <c r="X304" s="457"/>
      <c r="Y304" s="457"/>
      <c r="Z304" s="457"/>
      <c r="AA304" s="457"/>
      <c r="AB304" s="457"/>
      <c r="AC304" s="457"/>
      <c r="AD304" s="457"/>
      <c r="AE304" s="457"/>
      <c r="AF304" s="457"/>
      <c r="AG304" s="457"/>
      <c r="AH304" s="457"/>
      <c r="AI304" s="490"/>
      <c r="AJ304" s="457"/>
      <c r="AK304" s="457"/>
      <c r="AL304" s="457"/>
      <c r="AM304" s="457"/>
      <c r="AN304" s="457"/>
      <c r="AO304" s="561"/>
    </row>
    <row r="305" spans="1:41" ht="29.25" thickBot="1">
      <c r="A305" s="559">
        <v>120</v>
      </c>
      <c r="B305" s="560"/>
      <c r="C305" s="487" t="s">
        <v>11138</v>
      </c>
      <c r="D305" s="457"/>
      <c r="E305" s="457"/>
      <c r="F305" s="441" t="s">
        <v>699</v>
      </c>
      <c r="G305" s="442" t="s">
        <v>11131</v>
      </c>
      <c r="H305" s="443" t="s">
        <v>11132</v>
      </c>
      <c r="I305" s="488" t="s">
        <v>10034</v>
      </c>
      <c r="J305" s="456">
        <v>1</v>
      </c>
      <c r="K305" s="489" t="s">
        <v>11139</v>
      </c>
      <c r="L305" s="487">
        <v>9900482156</v>
      </c>
      <c r="M305" s="457"/>
      <c r="N305" s="457"/>
      <c r="O305" s="457"/>
      <c r="P305" s="457"/>
      <c r="Q305" s="457"/>
      <c r="R305" s="457"/>
      <c r="S305" s="457"/>
      <c r="T305" s="457"/>
      <c r="U305" s="457"/>
      <c r="V305" s="457"/>
      <c r="W305" s="457"/>
      <c r="X305" s="457"/>
      <c r="Y305" s="457"/>
      <c r="Z305" s="457"/>
      <c r="AA305" s="457"/>
      <c r="AB305" s="457"/>
      <c r="AC305" s="457"/>
      <c r="AD305" s="457"/>
      <c r="AE305" s="457"/>
      <c r="AF305" s="457"/>
      <c r="AG305" s="457"/>
      <c r="AH305" s="457"/>
      <c r="AI305" s="490"/>
      <c r="AJ305" s="457"/>
      <c r="AK305" s="457"/>
      <c r="AL305" s="457"/>
      <c r="AM305" s="457"/>
      <c r="AN305" s="457"/>
      <c r="AO305" s="561"/>
    </row>
    <row r="306" spans="1:41" ht="29.25" thickBot="1">
      <c r="A306" s="559">
        <v>121</v>
      </c>
      <c r="B306" s="560"/>
      <c r="C306" s="487" t="s">
        <v>11140</v>
      </c>
      <c r="D306" s="457"/>
      <c r="E306" s="457"/>
      <c r="F306" s="441" t="s">
        <v>699</v>
      </c>
      <c r="G306" s="442" t="s">
        <v>11131</v>
      </c>
      <c r="H306" s="443" t="s">
        <v>11132</v>
      </c>
      <c r="I306" s="488" t="s">
        <v>10034</v>
      </c>
      <c r="J306" s="456">
        <v>1</v>
      </c>
      <c r="K306" s="489" t="s">
        <v>11141</v>
      </c>
      <c r="L306" s="487">
        <v>9455705723</v>
      </c>
      <c r="M306" s="457"/>
      <c r="N306" s="457"/>
      <c r="O306" s="457"/>
      <c r="P306" s="457"/>
      <c r="Q306" s="457"/>
      <c r="R306" s="457"/>
      <c r="S306" s="457"/>
      <c r="T306" s="457"/>
      <c r="U306" s="457"/>
      <c r="V306" s="457"/>
      <c r="W306" s="457"/>
      <c r="X306" s="457"/>
      <c r="Y306" s="457"/>
      <c r="Z306" s="457"/>
      <c r="AA306" s="457"/>
      <c r="AB306" s="457"/>
      <c r="AC306" s="457"/>
      <c r="AD306" s="457"/>
      <c r="AE306" s="457"/>
      <c r="AF306" s="457"/>
      <c r="AG306" s="457"/>
      <c r="AH306" s="457"/>
      <c r="AI306" s="490"/>
      <c r="AJ306" s="457"/>
      <c r="AK306" s="457"/>
      <c r="AL306" s="457"/>
      <c r="AM306" s="457"/>
      <c r="AN306" s="457"/>
      <c r="AO306" s="561"/>
    </row>
    <row r="307" spans="1:41" ht="29.25" thickBot="1">
      <c r="A307" s="559">
        <v>122</v>
      </c>
      <c r="B307" s="560"/>
      <c r="C307" s="487" t="s">
        <v>11142</v>
      </c>
      <c r="D307" s="457"/>
      <c r="E307" s="457"/>
      <c r="F307" s="441" t="s">
        <v>699</v>
      </c>
      <c r="G307" s="442" t="s">
        <v>11131</v>
      </c>
      <c r="H307" s="443" t="s">
        <v>11132</v>
      </c>
      <c r="I307" s="488" t="s">
        <v>10034</v>
      </c>
      <c r="J307" s="456">
        <v>1</v>
      </c>
      <c r="K307" s="489" t="s">
        <v>11143</v>
      </c>
      <c r="L307" s="487">
        <v>8910549754</v>
      </c>
      <c r="M307" s="457"/>
      <c r="N307" s="457"/>
      <c r="O307" s="457"/>
      <c r="P307" s="457"/>
      <c r="Q307" s="457"/>
      <c r="R307" s="457"/>
      <c r="S307" s="457"/>
      <c r="T307" s="457"/>
      <c r="U307" s="457"/>
      <c r="V307" s="457"/>
      <c r="W307" s="457"/>
      <c r="X307" s="457"/>
      <c r="Y307" s="457"/>
      <c r="Z307" s="457"/>
      <c r="AA307" s="457"/>
      <c r="AB307" s="457"/>
      <c r="AC307" s="457"/>
      <c r="AD307" s="457"/>
      <c r="AE307" s="457"/>
      <c r="AF307" s="457"/>
      <c r="AG307" s="457"/>
      <c r="AH307" s="457"/>
      <c r="AI307" s="490"/>
      <c r="AJ307" s="457"/>
      <c r="AK307" s="457"/>
      <c r="AL307" s="457"/>
      <c r="AM307" s="457"/>
      <c r="AN307" s="457"/>
      <c r="AO307" s="561"/>
    </row>
    <row r="308" spans="1:41" ht="29.25" thickBot="1">
      <c r="A308" s="559">
        <v>123</v>
      </c>
      <c r="B308" s="560"/>
      <c r="C308" s="487" t="s">
        <v>11144</v>
      </c>
      <c r="D308" s="457"/>
      <c r="E308" s="457"/>
      <c r="F308" s="441" t="s">
        <v>699</v>
      </c>
      <c r="G308" s="442" t="s">
        <v>11131</v>
      </c>
      <c r="H308" s="443" t="s">
        <v>11132</v>
      </c>
      <c r="I308" s="488" t="s">
        <v>10034</v>
      </c>
      <c r="J308" s="456">
        <v>1</v>
      </c>
      <c r="K308" s="489" t="s">
        <v>11145</v>
      </c>
      <c r="L308" s="487">
        <v>9453425569</v>
      </c>
      <c r="M308" s="457"/>
      <c r="N308" s="457"/>
      <c r="O308" s="457"/>
      <c r="P308" s="457"/>
      <c r="Q308" s="457"/>
      <c r="R308" s="457"/>
      <c r="S308" s="457"/>
      <c r="T308" s="457"/>
      <c r="U308" s="457"/>
      <c r="V308" s="457"/>
      <c r="W308" s="457"/>
      <c r="X308" s="457"/>
      <c r="Y308" s="457"/>
      <c r="Z308" s="457"/>
      <c r="AA308" s="457"/>
      <c r="AB308" s="457"/>
      <c r="AC308" s="457"/>
      <c r="AD308" s="457"/>
      <c r="AE308" s="457"/>
      <c r="AF308" s="457"/>
      <c r="AG308" s="457"/>
      <c r="AH308" s="457"/>
      <c r="AI308" s="490"/>
      <c r="AJ308" s="457"/>
      <c r="AK308" s="457"/>
      <c r="AL308" s="457"/>
      <c r="AM308" s="457"/>
      <c r="AN308" s="457"/>
      <c r="AO308" s="561"/>
    </row>
    <row r="309" spans="1:41" ht="29.25" thickBot="1">
      <c r="A309" s="559">
        <v>124</v>
      </c>
      <c r="B309" s="560"/>
      <c r="C309" s="487" t="s">
        <v>11146</v>
      </c>
      <c r="D309" s="457"/>
      <c r="E309" s="457"/>
      <c r="F309" s="441" t="s">
        <v>699</v>
      </c>
      <c r="G309" s="442" t="s">
        <v>11131</v>
      </c>
      <c r="H309" s="443" t="s">
        <v>11132</v>
      </c>
      <c r="I309" s="488" t="s">
        <v>10034</v>
      </c>
      <c r="J309" s="456">
        <v>1</v>
      </c>
      <c r="K309" s="487" t="s">
        <v>11147</v>
      </c>
      <c r="L309" s="487">
        <v>9830202321</v>
      </c>
      <c r="M309" s="457"/>
      <c r="N309" s="457"/>
      <c r="O309" s="457"/>
      <c r="P309" s="457"/>
      <c r="Q309" s="457"/>
      <c r="R309" s="457"/>
      <c r="S309" s="457"/>
      <c r="T309" s="457"/>
      <c r="U309" s="457"/>
      <c r="V309" s="457"/>
      <c r="W309" s="457"/>
      <c r="X309" s="457"/>
      <c r="Y309" s="457"/>
      <c r="Z309" s="457"/>
      <c r="AA309" s="457"/>
      <c r="AB309" s="457"/>
      <c r="AC309" s="457"/>
      <c r="AD309" s="457"/>
      <c r="AE309" s="457"/>
      <c r="AF309" s="457"/>
      <c r="AG309" s="457"/>
      <c r="AH309" s="457"/>
      <c r="AI309" s="490"/>
      <c r="AJ309" s="457"/>
      <c r="AK309" s="457"/>
      <c r="AL309" s="457"/>
      <c r="AM309" s="457"/>
      <c r="AN309" s="457"/>
      <c r="AO309" s="561"/>
    </row>
    <row r="310" spans="1:41" ht="29.25" thickBot="1">
      <c r="A310" s="559">
        <v>125</v>
      </c>
      <c r="B310" s="560"/>
      <c r="C310" s="487" t="s">
        <v>11148</v>
      </c>
      <c r="D310" s="457"/>
      <c r="E310" s="457"/>
      <c r="F310" s="441" t="s">
        <v>699</v>
      </c>
      <c r="G310" s="442" t="s">
        <v>11131</v>
      </c>
      <c r="H310" s="443" t="s">
        <v>11132</v>
      </c>
      <c r="I310" s="488" t="s">
        <v>10034</v>
      </c>
      <c r="J310" s="456">
        <v>1</v>
      </c>
      <c r="K310" s="489" t="s">
        <v>11149</v>
      </c>
      <c r="L310" s="487">
        <v>8095370334</v>
      </c>
      <c r="M310" s="457"/>
      <c r="N310" s="457"/>
      <c r="O310" s="457"/>
      <c r="P310" s="457"/>
      <c r="Q310" s="457"/>
      <c r="R310" s="457"/>
      <c r="S310" s="457"/>
      <c r="T310" s="457"/>
      <c r="U310" s="457"/>
      <c r="V310" s="457"/>
      <c r="W310" s="457"/>
      <c r="X310" s="457"/>
      <c r="Y310" s="457"/>
      <c r="Z310" s="457"/>
      <c r="AA310" s="457"/>
      <c r="AB310" s="457"/>
      <c r="AC310" s="457"/>
      <c r="AD310" s="457"/>
      <c r="AE310" s="457"/>
      <c r="AF310" s="457"/>
      <c r="AG310" s="457"/>
      <c r="AH310" s="457"/>
      <c r="AI310" s="490"/>
      <c r="AJ310" s="457"/>
      <c r="AK310" s="457"/>
      <c r="AL310" s="457"/>
      <c r="AM310" s="457"/>
      <c r="AN310" s="457"/>
      <c r="AO310" s="561"/>
    </row>
    <row r="311" spans="1:41" ht="29.25" thickBot="1">
      <c r="A311" s="559">
        <v>126</v>
      </c>
      <c r="B311" s="560"/>
      <c r="C311" s="487" t="s">
        <v>11150</v>
      </c>
      <c r="D311" s="457"/>
      <c r="E311" s="457"/>
      <c r="F311" s="441" t="s">
        <v>699</v>
      </c>
      <c r="G311" s="442" t="s">
        <v>11131</v>
      </c>
      <c r="H311" s="443" t="s">
        <v>11132</v>
      </c>
      <c r="I311" s="488" t="s">
        <v>10034</v>
      </c>
      <c r="J311" s="456">
        <v>1</v>
      </c>
      <c r="K311" s="489" t="s">
        <v>11151</v>
      </c>
      <c r="L311" s="487">
        <v>9886546151</v>
      </c>
      <c r="M311" s="457"/>
      <c r="N311" s="457"/>
      <c r="O311" s="457"/>
      <c r="P311" s="457"/>
      <c r="Q311" s="457"/>
      <c r="R311" s="457"/>
      <c r="S311" s="457"/>
      <c r="T311" s="457"/>
      <c r="U311" s="457"/>
      <c r="V311" s="457"/>
      <c r="W311" s="457"/>
      <c r="X311" s="457"/>
      <c r="Y311" s="457"/>
      <c r="Z311" s="457"/>
      <c r="AA311" s="457"/>
      <c r="AB311" s="457"/>
      <c r="AC311" s="457"/>
      <c r="AD311" s="457"/>
      <c r="AE311" s="457"/>
      <c r="AF311" s="457"/>
      <c r="AG311" s="457"/>
      <c r="AH311" s="457"/>
      <c r="AI311" s="490"/>
      <c r="AJ311" s="457"/>
      <c r="AK311" s="457"/>
      <c r="AL311" s="457"/>
      <c r="AM311" s="457"/>
      <c r="AN311" s="457"/>
      <c r="AO311" s="561"/>
    </row>
    <row r="312" spans="1:41" ht="29.25" thickBot="1">
      <c r="A312" s="559">
        <v>127</v>
      </c>
      <c r="B312" s="560"/>
      <c r="C312" s="487" t="s">
        <v>11152</v>
      </c>
      <c r="D312" s="457"/>
      <c r="E312" s="457"/>
      <c r="F312" s="441" t="s">
        <v>699</v>
      </c>
      <c r="G312" s="442" t="s">
        <v>11131</v>
      </c>
      <c r="H312" s="443" t="s">
        <v>11132</v>
      </c>
      <c r="I312" s="488" t="s">
        <v>10034</v>
      </c>
      <c r="J312" s="456">
        <v>1</v>
      </c>
      <c r="K312" s="489" t="s">
        <v>11153</v>
      </c>
      <c r="L312" s="487">
        <v>8790444821</v>
      </c>
      <c r="M312" s="457"/>
      <c r="N312" s="457"/>
      <c r="O312" s="457"/>
      <c r="P312" s="457"/>
      <c r="Q312" s="457"/>
      <c r="R312" s="457"/>
      <c r="S312" s="457"/>
      <c r="T312" s="457"/>
      <c r="U312" s="457"/>
      <c r="V312" s="457"/>
      <c r="W312" s="457"/>
      <c r="X312" s="457"/>
      <c r="Y312" s="457"/>
      <c r="Z312" s="457"/>
      <c r="AA312" s="457"/>
      <c r="AB312" s="457"/>
      <c r="AC312" s="457"/>
      <c r="AD312" s="457"/>
      <c r="AE312" s="457"/>
      <c r="AF312" s="457"/>
      <c r="AG312" s="457"/>
      <c r="AH312" s="457"/>
      <c r="AI312" s="490"/>
      <c r="AJ312" s="457"/>
      <c r="AK312" s="457"/>
      <c r="AL312" s="457"/>
      <c r="AM312" s="457"/>
      <c r="AN312" s="457"/>
      <c r="AO312" s="561"/>
    </row>
    <row r="313" spans="1:41" ht="29.25" thickBot="1">
      <c r="A313" s="559">
        <v>128</v>
      </c>
      <c r="B313" s="560"/>
      <c r="C313" s="461" t="s">
        <v>11154</v>
      </c>
      <c r="D313" s="457"/>
      <c r="E313" s="457"/>
      <c r="F313" s="441" t="s">
        <v>699</v>
      </c>
      <c r="G313" s="442" t="s">
        <v>11131</v>
      </c>
      <c r="H313" s="443" t="s">
        <v>11132</v>
      </c>
      <c r="I313" s="488" t="s">
        <v>10034</v>
      </c>
      <c r="J313" s="456">
        <v>1</v>
      </c>
      <c r="K313" s="461" t="s">
        <v>11155</v>
      </c>
      <c r="L313" s="461">
        <v>7204733539</v>
      </c>
      <c r="M313" s="457"/>
      <c r="N313" s="457"/>
      <c r="O313" s="457"/>
      <c r="P313" s="457"/>
      <c r="Q313" s="457"/>
      <c r="R313" s="457"/>
      <c r="S313" s="457"/>
      <c r="T313" s="457"/>
      <c r="U313" s="457"/>
      <c r="V313" s="457"/>
      <c r="W313" s="457"/>
      <c r="X313" s="457"/>
      <c r="Y313" s="457"/>
      <c r="Z313" s="457"/>
      <c r="AA313" s="457"/>
      <c r="AB313" s="457"/>
      <c r="AC313" s="457"/>
      <c r="AD313" s="457"/>
      <c r="AE313" s="457"/>
      <c r="AF313" s="457"/>
      <c r="AG313" s="457"/>
      <c r="AH313" s="457"/>
      <c r="AI313" s="490"/>
      <c r="AJ313" s="457"/>
      <c r="AK313" s="457"/>
      <c r="AL313" s="457"/>
      <c r="AM313" s="457"/>
      <c r="AN313" s="457"/>
      <c r="AO313" s="561"/>
    </row>
    <row r="314" spans="1:41" ht="29.25" thickBot="1">
      <c r="A314" s="559">
        <v>129</v>
      </c>
      <c r="B314" s="560"/>
      <c r="C314" s="487" t="s">
        <v>11156</v>
      </c>
      <c r="D314" s="457"/>
      <c r="E314" s="457"/>
      <c r="F314" s="441" t="s">
        <v>699</v>
      </c>
      <c r="G314" s="442" t="s">
        <v>11131</v>
      </c>
      <c r="H314" s="443" t="s">
        <v>11132</v>
      </c>
      <c r="I314" s="488" t="s">
        <v>10034</v>
      </c>
      <c r="J314" s="456">
        <v>1</v>
      </c>
      <c r="K314" s="489" t="s">
        <v>11157</v>
      </c>
      <c r="L314" s="487">
        <v>9901816315</v>
      </c>
      <c r="M314" s="457"/>
      <c r="N314" s="457"/>
      <c r="O314" s="457"/>
      <c r="P314" s="457"/>
      <c r="Q314" s="457"/>
      <c r="R314" s="457"/>
      <c r="S314" s="457"/>
      <c r="T314" s="457"/>
      <c r="U314" s="457"/>
      <c r="V314" s="457"/>
      <c r="W314" s="457"/>
      <c r="X314" s="457"/>
      <c r="Y314" s="457"/>
      <c r="Z314" s="457"/>
      <c r="AA314" s="457"/>
      <c r="AB314" s="457"/>
      <c r="AC314" s="457"/>
      <c r="AD314" s="457"/>
      <c r="AE314" s="457"/>
      <c r="AF314" s="457"/>
      <c r="AG314" s="457"/>
      <c r="AH314" s="457"/>
      <c r="AI314" s="490"/>
      <c r="AJ314" s="457"/>
      <c r="AK314" s="457"/>
      <c r="AL314" s="457"/>
      <c r="AM314" s="457"/>
      <c r="AN314" s="457"/>
      <c r="AO314" s="561"/>
    </row>
    <row r="315" spans="1:41" ht="29.25" thickBot="1">
      <c r="A315" s="559">
        <v>130</v>
      </c>
      <c r="B315" s="560"/>
      <c r="C315" s="487" t="s">
        <v>11158</v>
      </c>
      <c r="D315" s="457"/>
      <c r="E315" s="457"/>
      <c r="F315" s="441" t="s">
        <v>699</v>
      </c>
      <c r="G315" s="442" t="s">
        <v>11131</v>
      </c>
      <c r="H315" s="443" t="s">
        <v>11132</v>
      </c>
      <c r="I315" s="488" t="s">
        <v>10034</v>
      </c>
      <c r="J315" s="456">
        <v>1</v>
      </c>
      <c r="K315" s="489" t="s">
        <v>11159</v>
      </c>
      <c r="L315" s="487">
        <v>9611205595</v>
      </c>
      <c r="M315" s="457"/>
      <c r="N315" s="457"/>
      <c r="O315" s="457"/>
      <c r="P315" s="457"/>
      <c r="Q315" s="457"/>
      <c r="R315" s="457"/>
      <c r="S315" s="457"/>
      <c r="T315" s="457"/>
      <c r="U315" s="457"/>
      <c r="V315" s="457"/>
      <c r="W315" s="457"/>
      <c r="X315" s="457"/>
      <c r="Y315" s="457"/>
      <c r="Z315" s="457"/>
      <c r="AA315" s="457"/>
      <c r="AB315" s="457"/>
      <c r="AC315" s="457"/>
      <c r="AD315" s="457"/>
      <c r="AE315" s="457"/>
      <c r="AF315" s="457"/>
      <c r="AG315" s="457"/>
      <c r="AH315" s="457"/>
      <c r="AI315" s="490"/>
      <c r="AJ315" s="457"/>
      <c r="AK315" s="457"/>
      <c r="AL315" s="457"/>
      <c r="AM315" s="457"/>
      <c r="AN315" s="457"/>
      <c r="AO315" s="561"/>
    </row>
    <row r="316" spans="1:41" ht="29.25" thickBot="1">
      <c r="A316" s="559">
        <v>131</v>
      </c>
      <c r="B316" s="560"/>
      <c r="C316" s="487" t="s">
        <v>11160</v>
      </c>
      <c r="D316" s="457"/>
      <c r="E316" s="457"/>
      <c r="F316" s="441" t="s">
        <v>699</v>
      </c>
      <c r="G316" s="442" t="s">
        <v>11131</v>
      </c>
      <c r="H316" s="443" t="s">
        <v>11132</v>
      </c>
      <c r="I316" s="488" t="s">
        <v>10034</v>
      </c>
      <c r="J316" s="456">
        <v>1</v>
      </c>
      <c r="K316" s="489" t="s">
        <v>11161</v>
      </c>
      <c r="L316" s="487">
        <v>9741775146</v>
      </c>
      <c r="M316" s="457"/>
      <c r="N316" s="457"/>
      <c r="O316" s="457"/>
      <c r="P316" s="457"/>
      <c r="Q316" s="457"/>
      <c r="R316" s="457"/>
      <c r="S316" s="457"/>
      <c r="T316" s="457"/>
      <c r="U316" s="457"/>
      <c r="V316" s="457"/>
      <c r="W316" s="457"/>
      <c r="X316" s="457"/>
      <c r="Y316" s="457"/>
      <c r="Z316" s="457"/>
      <c r="AA316" s="457"/>
      <c r="AB316" s="457"/>
      <c r="AC316" s="457"/>
      <c r="AD316" s="457"/>
      <c r="AE316" s="457"/>
      <c r="AF316" s="457"/>
      <c r="AG316" s="457"/>
      <c r="AH316" s="457"/>
      <c r="AI316" s="490"/>
      <c r="AJ316" s="457"/>
      <c r="AK316" s="457"/>
      <c r="AL316" s="457"/>
      <c r="AM316" s="457"/>
      <c r="AN316" s="457"/>
      <c r="AO316" s="561"/>
    </row>
    <row r="317" spans="1:41" ht="29.25" thickBot="1">
      <c r="A317" s="559">
        <v>132</v>
      </c>
      <c r="B317" s="560"/>
      <c r="C317" s="487" t="s">
        <v>11162</v>
      </c>
      <c r="D317" s="457"/>
      <c r="E317" s="457"/>
      <c r="F317" s="441" t="s">
        <v>699</v>
      </c>
      <c r="G317" s="442" t="s">
        <v>11131</v>
      </c>
      <c r="H317" s="443" t="s">
        <v>11132</v>
      </c>
      <c r="I317" s="488" t="s">
        <v>10034</v>
      </c>
      <c r="J317" s="456">
        <v>1</v>
      </c>
      <c r="K317" s="489" t="s">
        <v>11163</v>
      </c>
      <c r="L317" s="487">
        <v>7896263595</v>
      </c>
      <c r="M317" s="457"/>
      <c r="N317" s="457"/>
      <c r="O317" s="457"/>
      <c r="P317" s="457"/>
      <c r="Q317" s="457"/>
      <c r="R317" s="457"/>
      <c r="S317" s="457"/>
      <c r="T317" s="457"/>
      <c r="U317" s="457"/>
      <c r="V317" s="457"/>
      <c r="W317" s="457"/>
      <c r="X317" s="457"/>
      <c r="Y317" s="457"/>
      <c r="Z317" s="457"/>
      <c r="AA317" s="457"/>
      <c r="AB317" s="457"/>
      <c r="AC317" s="457"/>
      <c r="AD317" s="457"/>
      <c r="AE317" s="457"/>
      <c r="AF317" s="457"/>
      <c r="AG317" s="457"/>
      <c r="AH317" s="457"/>
      <c r="AI317" s="490"/>
      <c r="AJ317" s="457"/>
      <c r="AK317" s="457"/>
      <c r="AL317" s="457"/>
      <c r="AM317" s="457"/>
      <c r="AN317" s="457"/>
      <c r="AO317" s="561"/>
    </row>
    <row r="318" spans="1:41" ht="29.25" thickBot="1">
      <c r="A318" s="559">
        <v>133</v>
      </c>
      <c r="B318" s="560"/>
      <c r="C318" s="487" t="s">
        <v>11164</v>
      </c>
      <c r="D318" s="457"/>
      <c r="E318" s="457"/>
      <c r="F318" s="441" t="s">
        <v>699</v>
      </c>
      <c r="G318" s="442" t="s">
        <v>11131</v>
      </c>
      <c r="H318" s="443" t="s">
        <v>11132</v>
      </c>
      <c r="I318" s="488" t="s">
        <v>10034</v>
      </c>
      <c r="J318" s="456">
        <v>1</v>
      </c>
      <c r="K318" s="489" t="s">
        <v>11165</v>
      </c>
      <c r="L318" s="487">
        <v>7204585417</v>
      </c>
      <c r="M318" s="457"/>
      <c r="N318" s="457"/>
      <c r="O318" s="457"/>
      <c r="P318" s="457"/>
      <c r="Q318" s="457"/>
      <c r="R318" s="457"/>
      <c r="S318" s="457"/>
      <c r="T318" s="457"/>
      <c r="U318" s="457"/>
      <c r="V318" s="457"/>
      <c r="W318" s="457"/>
      <c r="X318" s="457"/>
      <c r="Y318" s="457"/>
      <c r="Z318" s="457"/>
      <c r="AA318" s="457"/>
      <c r="AB318" s="457"/>
      <c r="AC318" s="457"/>
      <c r="AD318" s="457"/>
      <c r="AE318" s="457"/>
      <c r="AF318" s="457"/>
      <c r="AG318" s="457"/>
      <c r="AH318" s="457"/>
      <c r="AI318" s="490"/>
      <c r="AJ318" s="457"/>
      <c r="AK318" s="457"/>
      <c r="AL318" s="457"/>
      <c r="AM318" s="457"/>
      <c r="AN318" s="457"/>
      <c r="AO318" s="561"/>
    </row>
    <row r="319" spans="1:41" ht="29.25" thickBot="1">
      <c r="A319" s="559">
        <v>134</v>
      </c>
      <c r="B319" s="560"/>
      <c r="C319" s="487" t="s">
        <v>11166</v>
      </c>
      <c r="D319" s="457"/>
      <c r="E319" s="457"/>
      <c r="F319" s="441" t="s">
        <v>699</v>
      </c>
      <c r="G319" s="442" t="s">
        <v>11131</v>
      </c>
      <c r="H319" s="443" t="s">
        <v>11132</v>
      </c>
      <c r="I319" s="488" t="s">
        <v>10034</v>
      </c>
      <c r="J319" s="456">
        <v>1</v>
      </c>
      <c r="K319" s="489"/>
      <c r="L319" s="487"/>
      <c r="M319" s="457"/>
      <c r="N319" s="457"/>
      <c r="O319" s="457"/>
      <c r="P319" s="457"/>
      <c r="Q319" s="457"/>
      <c r="R319" s="457"/>
      <c r="S319" s="457"/>
      <c r="T319" s="457"/>
      <c r="U319" s="457"/>
      <c r="V319" s="457"/>
      <c r="W319" s="457"/>
      <c r="X319" s="457"/>
      <c r="Y319" s="457"/>
      <c r="Z319" s="457"/>
      <c r="AA319" s="457"/>
      <c r="AB319" s="457"/>
      <c r="AC319" s="457"/>
      <c r="AD319" s="457"/>
      <c r="AE319" s="457"/>
      <c r="AF319" s="457"/>
      <c r="AG319" s="457"/>
      <c r="AH319" s="457"/>
      <c r="AI319" s="490"/>
      <c r="AJ319" s="457"/>
      <c r="AK319" s="457"/>
      <c r="AL319" s="457"/>
      <c r="AM319" s="457"/>
      <c r="AN319" s="457"/>
      <c r="AO319" s="561"/>
    </row>
    <row r="320" spans="1:41" ht="29.25" thickBot="1">
      <c r="A320" s="559">
        <v>135</v>
      </c>
      <c r="B320" s="560"/>
      <c r="C320" s="490" t="s">
        <v>11167</v>
      </c>
      <c r="D320" s="457"/>
      <c r="E320" s="457"/>
      <c r="F320" s="441" t="s">
        <v>699</v>
      </c>
      <c r="G320" s="442" t="s">
        <v>11131</v>
      </c>
      <c r="H320" s="443" t="s">
        <v>11132</v>
      </c>
      <c r="I320" s="488" t="s">
        <v>10034</v>
      </c>
      <c r="J320" s="456">
        <v>1</v>
      </c>
      <c r="K320" s="569" t="s">
        <v>11168</v>
      </c>
      <c r="L320" s="490">
        <v>7790878194</v>
      </c>
      <c r="M320" s="457"/>
      <c r="N320" s="457"/>
      <c r="O320" s="457"/>
      <c r="P320" s="457"/>
      <c r="Q320" s="457"/>
      <c r="R320" s="457"/>
      <c r="S320" s="457"/>
      <c r="T320" s="457"/>
      <c r="U320" s="457"/>
      <c r="V320" s="457"/>
      <c r="W320" s="457"/>
      <c r="X320" s="457"/>
      <c r="Y320" s="457"/>
      <c r="Z320" s="457"/>
      <c r="AA320" s="457"/>
      <c r="AB320" s="457"/>
      <c r="AC320" s="457"/>
      <c r="AD320" s="457"/>
      <c r="AE320" s="457"/>
      <c r="AF320" s="457"/>
      <c r="AG320" s="457"/>
      <c r="AH320" s="457"/>
      <c r="AI320" s="490"/>
      <c r="AJ320" s="457"/>
      <c r="AK320" s="457"/>
      <c r="AL320" s="457"/>
      <c r="AM320" s="457"/>
      <c r="AN320" s="457"/>
      <c r="AO320" s="561"/>
    </row>
    <row r="321" spans="1:41" ht="29.25" thickBot="1">
      <c r="A321" s="559">
        <v>171</v>
      </c>
      <c r="B321" s="560"/>
      <c r="C321" s="487" t="s">
        <v>11169</v>
      </c>
      <c r="D321" s="457"/>
      <c r="E321" s="457"/>
      <c r="F321" s="441" t="s">
        <v>699</v>
      </c>
      <c r="G321" s="442" t="s">
        <v>11131</v>
      </c>
      <c r="H321" s="443" t="s">
        <v>11132</v>
      </c>
      <c r="I321" s="488" t="s">
        <v>10034</v>
      </c>
      <c r="J321" s="456">
        <v>1</v>
      </c>
      <c r="K321" s="487" t="s">
        <v>11170</v>
      </c>
      <c r="L321" s="487">
        <v>8152066877</v>
      </c>
      <c r="M321" s="457"/>
      <c r="N321" s="457"/>
      <c r="O321" s="457"/>
      <c r="P321" s="457"/>
      <c r="Q321" s="457"/>
      <c r="R321" s="457"/>
      <c r="S321" s="457"/>
      <c r="T321" s="457"/>
      <c r="U321" s="457"/>
      <c r="V321" s="457"/>
      <c r="W321" s="457"/>
      <c r="X321" s="457"/>
      <c r="Y321" s="457"/>
      <c r="Z321" s="457"/>
      <c r="AA321" s="457"/>
      <c r="AB321" s="457"/>
      <c r="AC321" s="457"/>
      <c r="AD321" s="457"/>
      <c r="AE321" s="457"/>
      <c r="AF321" s="457"/>
      <c r="AG321" s="457"/>
      <c r="AH321" s="457"/>
      <c r="AI321" s="490"/>
      <c r="AJ321" s="457"/>
      <c r="AK321" s="457"/>
      <c r="AL321" s="457"/>
      <c r="AM321" s="457"/>
      <c r="AN321" s="457"/>
      <c r="AO321" s="561"/>
    </row>
    <row r="322" spans="1:41" ht="29.25" thickBot="1">
      <c r="A322" s="559">
        <v>182</v>
      </c>
      <c r="B322" s="560"/>
      <c r="C322" s="570" t="s">
        <v>11171</v>
      </c>
      <c r="D322" s="457"/>
      <c r="E322" s="457"/>
      <c r="F322" s="441" t="s">
        <v>699</v>
      </c>
      <c r="G322" s="442" t="s">
        <v>11131</v>
      </c>
      <c r="H322" s="443" t="s">
        <v>11132</v>
      </c>
      <c r="I322" s="488" t="s">
        <v>10034</v>
      </c>
      <c r="J322" s="456">
        <v>1</v>
      </c>
      <c r="K322" s="572"/>
      <c r="L322" s="570">
        <v>8970403339</v>
      </c>
      <c r="M322" s="457"/>
      <c r="N322" s="457"/>
      <c r="O322" s="457"/>
      <c r="P322" s="457"/>
      <c r="Q322" s="457"/>
      <c r="R322" s="457"/>
      <c r="S322" s="457"/>
      <c r="T322" s="457"/>
      <c r="U322" s="457"/>
      <c r="V322" s="457"/>
      <c r="W322" s="457"/>
      <c r="X322" s="457"/>
      <c r="Y322" s="457"/>
      <c r="Z322" s="457"/>
      <c r="AA322" s="457"/>
      <c r="AB322" s="457"/>
      <c r="AC322" s="457"/>
      <c r="AD322" s="457"/>
      <c r="AE322" s="457"/>
      <c r="AF322" s="457"/>
      <c r="AG322" s="457"/>
      <c r="AH322" s="457"/>
      <c r="AI322" s="490"/>
      <c r="AJ322" s="457"/>
      <c r="AK322" s="457"/>
      <c r="AL322" s="457"/>
      <c r="AM322" s="457"/>
      <c r="AN322" s="457"/>
      <c r="AO322" s="561"/>
    </row>
    <row r="323" spans="1:41" ht="29.25" thickBot="1">
      <c r="A323" s="559">
        <v>185</v>
      </c>
      <c r="B323" s="560"/>
      <c r="C323" s="571" t="s">
        <v>11172</v>
      </c>
      <c r="D323" s="457"/>
      <c r="E323" s="457"/>
      <c r="F323" s="441" t="s">
        <v>699</v>
      </c>
      <c r="G323" s="442" t="s">
        <v>11131</v>
      </c>
      <c r="H323" s="443" t="s">
        <v>11132</v>
      </c>
      <c r="I323" s="488" t="s">
        <v>10034</v>
      </c>
      <c r="J323" s="456">
        <v>1</v>
      </c>
      <c r="K323" s="572" t="s">
        <v>11173</v>
      </c>
      <c r="L323" s="570">
        <v>8839529466</v>
      </c>
      <c r="M323" s="457"/>
      <c r="N323" s="457"/>
      <c r="O323" s="457"/>
      <c r="P323" s="457"/>
      <c r="Q323" s="457"/>
      <c r="R323" s="457"/>
      <c r="S323" s="457"/>
      <c r="T323" s="457"/>
      <c r="U323" s="457"/>
      <c r="V323" s="457"/>
      <c r="W323" s="457"/>
      <c r="X323" s="457"/>
      <c r="Y323" s="457"/>
      <c r="Z323" s="457"/>
      <c r="AA323" s="457"/>
      <c r="AB323" s="457"/>
      <c r="AC323" s="457"/>
      <c r="AD323" s="457"/>
      <c r="AE323" s="457"/>
      <c r="AF323" s="457"/>
      <c r="AG323" s="457"/>
      <c r="AH323" s="457"/>
      <c r="AI323" s="490"/>
      <c r="AJ323" s="457"/>
      <c r="AK323" s="457"/>
      <c r="AL323" s="457"/>
      <c r="AM323" s="457"/>
      <c r="AN323" s="457"/>
      <c r="AO323" s="561"/>
    </row>
    <row r="324" spans="1:41" ht="57.75" thickBot="1">
      <c r="A324" s="559">
        <v>136</v>
      </c>
      <c r="B324" s="560"/>
      <c r="C324" s="487" t="s">
        <v>11174</v>
      </c>
      <c r="D324" s="457"/>
      <c r="E324" s="457"/>
      <c r="F324" s="441" t="s">
        <v>699</v>
      </c>
      <c r="G324" s="442" t="s">
        <v>11175</v>
      </c>
      <c r="H324" s="443" t="s">
        <v>11176</v>
      </c>
      <c r="I324" s="488" t="s">
        <v>10034</v>
      </c>
      <c r="J324" s="456">
        <v>1</v>
      </c>
      <c r="K324" s="489" t="s">
        <v>11177</v>
      </c>
      <c r="L324" s="487">
        <v>9535109572</v>
      </c>
      <c r="M324" s="457"/>
      <c r="N324" s="457"/>
      <c r="O324" s="457"/>
      <c r="P324" s="457"/>
      <c r="Q324" s="457"/>
      <c r="R324" s="457"/>
      <c r="S324" s="457"/>
      <c r="T324" s="457"/>
      <c r="U324" s="457"/>
      <c r="V324" s="457"/>
      <c r="W324" s="457"/>
      <c r="X324" s="457"/>
      <c r="Y324" s="457"/>
      <c r="Z324" s="457"/>
      <c r="AA324" s="457"/>
      <c r="AB324" s="457"/>
      <c r="AC324" s="457"/>
      <c r="AD324" s="457"/>
      <c r="AE324" s="457"/>
      <c r="AF324" s="457"/>
      <c r="AG324" s="457"/>
      <c r="AH324" s="457"/>
      <c r="AI324" s="490"/>
      <c r="AJ324" s="457"/>
      <c r="AK324" s="457"/>
      <c r="AL324" s="457"/>
      <c r="AM324" s="457"/>
      <c r="AN324" s="457"/>
      <c r="AO324" s="561"/>
    </row>
    <row r="325" spans="1:41" ht="57.75" thickBot="1">
      <c r="A325" s="559">
        <v>137</v>
      </c>
      <c r="B325" s="560"/>
      <c r="C325" s="487" t="s">
        <v>11178</v>
      </c>
      <c r="D325" s="457"/>
      <c r="E325" s="457"/>
      <c r="F325" s="441" t="s">
        <v>699</v>
      </c>
      <c r="G325" s="442" t="s">
        <v>11175</v>
      </c>
      <c r="H325" s="443" t="s">
        <v>11176</v>
      </c>
      <c r="I325" s="488" t="s">
        <v>10034</v>
      </c>
      <c r="J325" s="456">
        <v>1</v>
      </c>
      <c r="K325" s="489" t="s">
        <v>11179</v>
      </c>
      <c r="L325" s="487">
        <v>9886406406</v>
      </c>
      <c r="M325" s="457"/>
      <c r="N325" s="457"/>
      <c r="O325" s="457"/>
      <c r="P325" s="457"/>
      <c r="Q325" s="457"/>
      <c r="R325" s="457"/>
      <c r="S325" s="457"/>
      <c r="T325" s="457"/>
      <c r="U325" s="457"/>
      <c r="V325" s="457"/>
      <c r="W325" s="457"/>
      <c r="X325" s="457"/>
      <c r="Y325" s="457"/>
      <c r="Z325" s="457"/>
      <c r="AA325" s="457"/>
      <c r="AB325" s="457"/>
      <c r="AC325" s="457"/>
      <c r="AD325" s="457"/>
      <c r="AE325" s="457"/>
      <c r="AF325" s="457"/>
      <c r="AG325" s="457"/>
      <c r="AH325" s="457"/>
      <c r="AI325" s="490"/>
      <c r="AJ325" s="457"/>
      <c r="AK325" s="457"/>
      <c r="AL325" s="457"/>
      <c r="AM325" s="457"/>
      <c r="AN325" s="457"/>
      <c r="AO325" s="561"/>
    </row>
    <row r="326" spans="1:41" ht="57">
      <c r="A326" s="559">
        <v>138</v>
      </c>
      <c r="B326" s="560"/>
      <c r="C326" s="487" t="s">
        <v>11180</v>
      </c>
      <c r="D326" s="457"/>
      <c r="E326" s="457"/>
      <c r="F326" s="12" t="s">
        <v>699</v>
      </c>
      <c r="G326" s="237" t="s">
        <v>11175</v>
      </c>
      <c r="H326" s="238" t="s">
        <v>11176</v>
      </c>
      <c r="I326" s="488" t="s">
        <v>10034</v>
      </c>
      <c r="J326" s="456">
        <v>1</v>
      </c>
      <c r="K326" s="489" t="s">
        <v>11181</v>
      </c>
      <c r="L326" s="487">
        <v>9731901134</v>
      </c>
      <c r="M326" s="457"/>
      <c r="N326" s="457"/>
      <c r="O326" s="457"/>
      <c r="P326" s="457"/>
      <c r="Q326" s="457"/>
      <c r="R326" s="457"/>
      <c r="S326" s="457"/>
      <c r="T326" s="457"/>
      <c r="U326" s="457"/>
      <c r="V326" s="457"/>
      <c r="W326" s="457"/>
      <c r="X326" s="457"/>
      <c r="Y326" s="457"/>
      <c r="Z326" s="457"/>
      <c r="AA326" s="457"/>
      <c r="AB326" s="457"/>
      <c r="AC326" s="457"/>
      <c r="AD326" s="457"/>
      <c r="AE326" s="457"/>
      <c r="AF326" s="457"/>
      <c r="AG326" s="457"/>
      <c r="AH326" s="457"/>
      <c r="AI326" s="490"/>
      <c r="AJ326" s="457"/>
      <c r="AK326" s="457"/>
      <c r="AL326" s="457"/>
      <c r="AM326" s="457"/>
      <c r="AN326" s="457"/>
      <c r="AO326" s="561"/>
    </row>
    <row r="327" spans="1:41" ht="57">
      <c r="A327" s="559">
        <v>139</v>
      </c>
      <c r="B327" s="560"/>
      <c r="C327" s="487" t="s">
        <v>11182</v>
      </c>
      <c r="D327" s="457"/>
      <c r="E327" s="457"/>
      <c r="F327" s="12" t="s">
        <v>699</v>
      </c>
      <c r="G327" s="237" t="s">
        <v>11175</v>
      </c>
      <c r="H327" s="238" t="s">
        <v>11176</v>
      </c>
      <c r="I327" s="488" t="s">
        <v>10034</v>
      </c>
      <c r="J327" s="456">
        <v>1</v>
      </c>
      <c r="K327" s="489" t="s">
        <v>11183</v>
      </c>
      <c r="L327" s="487">
        <v>7411409415</v>
      </c>
      <c r="M327" s="457"/>
      <c r="N327" s="457"/>
      <c r="O327" s="457"/>
      <c r="P327" s="457"/>
      <c r="Q327" s="457"/>
      <c r="R327" s="457"/>
      <c r="S327" s="457"/>
      <c r="T327" s="457"/>
      <c r="U327" s="457"/>
      <c r="V327" s="457"/>
      <c r="W327" s="457"/>
      <c r="X327" s="457"/>
      <c r="Y327" s="457"/>
      <c r="Z327" s="457"/>
      <c r="AA327" s="457"/>
      <c r="AB327" s="457"/>
      <c r="AC327" s="457"/>
      <c r="AD327" s="457"/>
      <c r="AE327" s="457"/>
      <c r="AF327" s="457"/>
      <c r="AG327" s="457"/>
      <c r="AH327" s="457"/>
      <c r="AI327" s="490"/>
      <c r="AJ327" s="457"/>
      <c r="AK327" s="457"/>
      <c r="AL327" s="457"/>
      <c r="AM327" s="457"/>
      <c r="AN327" s="457"/>
      <c r="AO327" s="561"/>
    </row>
    <row r="328" spans="1:41" ht="57">
      <c r="A328" s="559">
        <v>140</v>
      </c>
      <c r="B328" s="560"/>
      <c r="C328" s="487" t="s">
        <v>11184</v>
      </c>
      <c r="D328" s="457"/>
      <c r="E328" s="457"/>
      <c r="F328" s="12" t="s">
        <v>699</v>
      </c>
      <c r="G328" s="237" t="s">
        <v>11175</v>
      </c>
      <c r="H328" s="238" t="s">
        <v>11176</v>
      </c>
      <c r="I328" s="488" t="s">
        <v>10034</v>
      </c>
      <c r="J328" s="456">
        <v>1</v>
      </c>
      <c r="K328" s="489" t="s">
        <v>11185</v>
      </c>
      <c r="L328" s="487">
        <v>9738392591</v>
      </c>
      <c r="M328" s="457"/>
      <c r="N328" s="457"/>
      <c r="O328" s="457"/>
      <c r="P328" s="457"/>
      <c r="Q328" s="457"/>
      <c r="R328" s="457"/>
      <c r="S328" s="457"/>
      <c r="T328" s="457"/>
      <c r="U328" s="457"/>
      <c r="V328" s="457"/>
      <c r="W328" s="457"/>
      <c r="X328" s="457"/>
      <c r="Y328" s="457"/>
      <c r="Z328" s="457"/>
      <c r="AA328" s="457"/>
      <c r="AB328" s="457"/>
      <c r="AC328" s="457"/>
      <c r="AD328" s="457"/>
      <c r="AE328" s="457"/>
      <c r="AF328" s="457"/>
      <c r="AG328" s="457"/>
      <c r="AH328" s="457"/>
      <c r="AI328" s="490"/>
      <c r="AJ328" s="457"/>
      <c r="AK328" s="457"/>
      <c r="AL328" s="457"/>
      <c r="AM328" s="457"/>
      <c r="AN328" s="457"/>
      <c r="AO328" s="561"/>
    </row>
    <row r="329" spans="1:41" ht="57">
      <c r="A329" s="559">
        <v>141</v>
      </c>
      <c r="B329" s="560"/>
      <c r="C329" s="487" t="s">
        <v>11186</v>
      </c>
      <c r="D329" s="457"/>
      <c r="E329" s="457"/>
      <c r="F329" s="12" t="s">
        <v>699</v>
      </c>
      <c r="G329" s="237" t="s">
        <v>11175</v>
      </c>
      <c r="H329" s="238" t="s">
        <v>11176</v>
      </c>
      <c r="I329" s="488" t="s">
        <v>10034</v>
      </c>
      <c r="J329" s="456">
        <v>1</v>
      </c>
      <c r="K329" s="489"/>
      <c r="L329" s="487">
        <v>9047016066</v>
      </c>
      <c r="M329" s="457"/>
      <c r="N329" s="457"/>
      <c r="O329" s="457"/>
      <c r="P329" s="457"/>
      <c r="Q329" s="457"/>
      <c r="R329" s="457"/>
      <c r="S329" s="457"/>
      <c r="T329" s="457"/>
      <c r="U329" s="457"/>
      <c r="V329" s="457"/>
      <c r="W329" s="457"/>
      <c r="X329" s="457"/>
      <c r="Y329" s="457"/>
      <c r="Z329" s="457"/>
      <c r="AA329" s="457"/>
      <c r="AB329" s="457"/>
      <c r="AC329" s="457"/>
      <c r="AD329" s="457"/>
      <c r="AE329" s="457"/>
      <c r="AF329" s="457"/>
      <c r="AG329" s="457"/>
      <c r="AH329" s="457"/>
      <c r="AI329" s="490"/>
      <c r="AJ329" s="457"/>
      <c r="AK329" s="457"/>
      <c r="AL329" s="457"/>
      <c r="AM329" s="457"/>
      <c r="AN329" s="457"/>
      <c r="AO329" s="561"/>
    </row>
    <row r="330" spans="1:41" ht="57">
      <c r="A330" s="559">
        <v>142</v>
      </c>
      <c r="B330" s="560"/>
      <c r="C330" s="487" t="s">
        <v>11187</v>
      </c>
      <c r="D330" s="457"/>
      <c r="E330" s="457"/>
      <c r="F330" s="12" t="s">
        <v>699</v>
      </c>
      <c r="G330" s="237" t="s">
        <v>11175</v>
      </c>
      <c r="H330" s="238" t="s">
        <v>11176</v>
      </c>
      <c r="I330" s="488" t="s">
        <v>10034</v>
      </c>
      <c r="J330" s="456">
        <v>1</v>
      </c>
      <c r="K330" s="489" t="s">
        <v>11188</v>
      </c>
      <c r="L330" s="487">
        <v>9342070239</v>
      </c>
      <c r="M330" s="457"/>
      <c r="N330" s="457"/>
      <c r="O330" s="457"/>
      <c r="P330" s="457"/>
      <c r="Q330" s="457"/>
      <c r="R330" s="457"/>
      <c r="S330" s="457"/>
      <c r="T330" s="457"/>
      <c r="U330" s="457"/>
      <c r="V330" s="457"/>
      <c r="W330" s="457"/>
      <c r="X330" s="457"/>
      <c r="Y330" s="457"/>
      <c r="Z330" s="457"/>
      <c r="AA330" s="457"/>
      <c r="AB330" s="457"/>
      <c r="AC330" s="457"/>
      <c r="AD330" s="457"/>
      <c r="AE330" s="457"/>
      <c r="AF330" s="457"/>
      <c r="AG330" s="457"/>
      <c r="AH330" s="457"/>
      <c r="AI330" s="490"/>
      <c r="AJ330" s="457"/>
      <c r="AK330" s="457"/>
      <c r="AL330" s="457"/>
      <c r="AM330" s="457"/>
      <c r="AN330" s="457"/>
      <c r="AO330" s="561"/>
    </row>
    <row r="331" spans="1:41" ht="57">
      <c r="A331" s="559">
        <v>143</v>
      </c>
      <c r="B331" s="560"/>
      <c r="C331" s="487" t="s">
        <v>11189</v>
      </c>
      <c r="D331" s="457"/>
      <c r="E331" s="457"/>
      <c r="F331" s="12" t="s">
        <v>699</v>
      </c>
      <c r="G331" s="237" t="s">
        <v>11175</v>
      </c>
      <c r="H331" s="238" t="s">
        <v>11176</v>
      </c>
      <c r="I331" s="488" t="s">
        <v>10034</v>
      </c>
      <c r="J331" s="456">
        <v>1</v>
      </c>
      <c r="K331" s="489" t="s">
        <v>11190</v>
      </c>
      <c r="L331" s="487">
        <v>9845193348</v>
      </c>
      <c r="M331" s="457"/>
      <c r="N331" s="457"/>
      <c r="O331" s="457"/>
      <c r="P331" s="457"/>
      <c r="Q331" s="457"/>
      <c r="R331" s="457"/>
      <c r="S331" s="457"/>
      <c r="T331" s="457"/>
      <c r="U331" s="457"/>
      <c r="V331" s="457"/>
      <c r="W331" s="457"/>
      <c r="X331" s="457"/>
      <c r="Y331" s="457"/>
      <c r="Z331" s="457"/>
      <c r="AA331" s="457"/>
      <c r="AB331" s="457"/>
      <c r="AC331" s="457"/>
      <c r="AD331" s="457"/>
      <c r="AE331" s="457"/>
      <c r="AF331" s="457"/>
      <c r="AG331" s="457"/>
      <c r="AH331" s="457"/>
      <c r="AI331" s="490"/>
      <c r="AJ331" s="457"/>
      <c r="AK331" s="457"/>
      <c r="AL331" s="457"/>
      <c r="AM331" s="457"/>
      <c r="AN331" s="457"/>
      <c r="AO331" s="561"/>
    </row>
    <row r="332" spans="1:41" ht="57">
      <c r="A332" s="559">
        <v>144</v>
      </c>
      <c r="B332" s="560"/>
      <c r="C332" s="487" t="s">
        <v>11191</v>
      </c>
      <c r="D332" s="457"/>
      <c r="E332" s="457"/>
      <c r="F332" s="12" t="s">
        <v>699</v>
      </c>
      <c r="G332" s="237" t="s">
        <v>11175</v>
      </c>
      <c r="H332" s="238" t="s">
        <v>11176</v>
      </c>
      <c r="I332" s="488" t="s">
        <v>10034</v>
      </c>
      <c r="J332" s="456">
        <v>1</v>
      </c>
      <c r="K332" s="489" t="s">
        <v>11192</v>
      </c>
      <c r="L332" s="487">
        <v>8884063044</v>
      </c>
      <c r="M332" s="457"/>
      <c r="N332" s="457"/>
      <c r="O332" s="457"/>
      <c r="P332" s="457"/>
      <c r="Q332" s="457"/>
      <c r="R332" s="457"/>
      <c r="S332" s="457"/>
      <c r="T332" s="457"/>
      <c r="U332" s="457"/>
      <c r="V332" s="457"/>
      <c r="W332" s="457"/>
      <c r="X332" s="457"/>
      <c r="Y332" s="457"/>
      <c r="Z332" s="457"/>
      <c r="AA332" s="457"/>
      <c r="AB332" s="457"/>
      <c r="AC332" s="457"/>
      <c r="AD332" s="457"/>
      <c r="AE332" s="457"/>
      <c r="AF332" s="457"/>
      <c r="AG332" s="457"/>
      <c r="AH332" s="457"/>
      <c r="AI332" s="490"/>
      <c r="AJ332" s="457"/>
      <c r="AK332" s="457"/>
      <c r="AL332" s="457"/>
      <c r="AM332" s="457"/>
      <c r="AN332" s="457"/>
      <c r="AO332" s="561"/>
    </row>
    <row r="333" spans="1:41" ht="57">
      <c r="A333" s="559">
        <v>145</v>
      </c>
      <c r="B333" s="560"/>
      <c r="C333" s="487" t="s">
        <v>11193</v>
      </c>
      <c r="D333" s="457"/>
      <c r="E333" s="457"/>
      <c r="F333" s="12" t="s">
        <v>699</v>
      </c>
      <c r="G333" s="237" t="s">
        <v>11175</v>
      </c>
      <c r="H333" s="238" t="s">
        <v>11176</v>
      </c>
      <c r="I333" s="488" t="s">
        <v>10034</v>
      </c>
      <c r="J333" s="456">
        <v>1</v>
      </c>
      <c r="K333" s="489" t="s">
        <v>11194</v>
      </c>
      <c r="L333" s="487">
        <v>9500537478</v>
      </c>
      <c r="M333" s="457"/>
      <c r="N333" s="457"/>
      <c r="O333" s="457"/>
      <c r="P333" s="457"/>
      <c r="Q333" s="457"/>
      <c r="R333" s="457"/>
      <c r="S333" s="457"/>
      <c r="T333" s="457"/>
      <c r="U333" s="457"/>
      <c r="V333" s="457"/>
      <c r="W333" s="457"/>
      <c r="X333" s="457"/>
      <c r="Y333" s="457"/>
      <c r="Z333" s="457"/>
      <c r="AA333" s="457"/>
      <c r="AB333" s="457"/>
      <c r="AC333" s="457"/>
      <c r="AD333" s="457"/>
      <c r="AE333" s="457"/>
      <c r="AF333" s="457"/>
      <c r="AG333" s="457"/>
      <c r="AH333" s="457"/>
      <c r="AI333" s="490"/>
      <c r="AJ333" s="457"/>
      <c r="AK333" s="457"/>
      <c r="AL333" s="457"/>
      <c r="AM333" s="457"/>
      <c r="AN333" s="457"/>
      <c r="AO333" s="561"/>
    </row>
    <row r="334" spans="1:41" ht="57">
      <c r="A334" s="559">
        <v>146</v>
      </c>
      <c r="B334" s="560"/>
      <c r="C334" s="487" t="s">
        <v>11195</v>
      </c>
      <c r="D334" s="457"/>
      <c r="E334" s="457"/>
      <c r="F334" s="12" t="s">
        <v>699</v>
      </c>
      <c r="G334" s="237" t="s">
        <v>11175</v>
      </c>
      <c r="H334" s="238" t="s">
        <v>11176</v>
      </c>
      <c r="I334" s="488" t="s">
        <v>10034</v>
      </c>
      <c r="J334" s="456">
        <v>1</v>
      </c>
      <c r="K334" s="489" t="s">
        <v>11196</v>
      </c>
      <c r="L334" s="487">
        <v>7795729985</v>
      </c>
      <c r="M334" s="457"/>
      <c r="N334" s="457"/>
      <c r="O334" s="457"/>
      <c r="P334" s="457"/>
      <c r="Q334" s="457"/>
      <c r="R334" s="457"/>
      <c r="S334" s="457"/>
      <c r="T334" s="457"/>
      <c r="U334" s="457"/>
      <c r="V334" s="457"/>
      <c r="W334" s="457"/>
      <c r="X334" s="457"/>
      <c r="Y334" s="457"/>
      <c r="Z334" s="457"/>
      <c r="AA334" s="457"/>
      <c r="AB334" s="457"/>
      <c r="AC334" s="457"/>
      <c r="AD334" s="457"/>
      <c r="AE334" s="457"/>
      <c r="AF334" s="457"/>
      <c r="AG334" s="457"/>
      <c r="AH334" s="457"/>
      <c r="AI334" s="490"/>
      <c r="AJ334" s="457"/>
      <c r="AK334" s="457"/>
      <c r="AL334" s="457"/>
      <c r="AM334" s="457"/>
      <c r="AN334" s="457"/>
      <c r="AO334" s="561"/>
    </row>
    <row r="335" spans="1:41" ht="57">
      <c r="A335" s="559">
        <v>147</v>
      </c>
      <c r="B335" s="560"/>
      <c r="C335" s="487" t="s">
        <v>11197</v>
      </c>
      <c r="D335" s="457"/>
      <c r="E335" s="457"/>
      <c r="F335" s="12" t="s">
        <v>699</v>
      </c>
      <c r="G335" s="237" t="s">
        <v>11175</v>
      </c>
      <c r="H335" s="238" t="s">
        <v>11176</v>
      </c>
      <c r="I335" s="488" t="s">
        <v>10034</v>
      </c>
      <c r="J335" s="456">
        <v>1</v>
      </c>
      <c r="K335" s="489" t="s">
        <v>11198</v>
      </c>
      <c r="L335" s="487">
        <v>7349580746</v>
      </c>
      <c r="M335" s="457"/>
      <c r="N335" s="457"/>
      <c r="O335" s="457"/>
      <c r="P335" s="457"/>
      <c r="Q335" s="457"/>
      <c r="R335" s="457"/>
      <c r="S335" s="457"/>
      <c r="T335" s="457"/>
      <c r="U335" s="457"/>
      <c r="V335" s="457"/>
      <c r="W335" s="457"/>
      <c r="X335" s="457"/>
      <c r="Y335" s="457"/>
      <c r="Z335" s="457"/>
      <c r="AA335" s="457"/>
      <c r="AB335" s="457"/>
      <c r="AC335" s="457"/>
      <c r="AD335" s="457"/>
      <c r="AE335" s="457"/>
      <c r="AF335" s="457"/>
      <c r="AG335" s="457"/>
      <c r="AH335" s="457"/>
      <c r="AI335" s="490"/>
      <c r="AJ335" s="457"/>
      <c r="AK335" s="457"/>
      <c r="AL335" s="457"/>
      <c r="AM335" s="457"/>
      <c r="AN335" s="457"/>
      <c r="AO335" s="561"/>
    </row>
    <row r="336" spans="1:41" ht="57">
      <c r="A336" s="559">
        <v>148</v>
      </c>
      <c r="B336" s="560"/>
      <c r="C336" s="487" t="s">
        <v>11199</v>
      </c>
      <c r="D336" s="457"/>
      <c r="E336" s="457"/>
      <c r="F336" s="12" t="s">
        <v>699</v>
      </c>
      <c r="G336" s="237" t="s">
        <v>11175</v>
      </c>
      <c r="H336" s="238" t="s">
        <v>11176</v>
      </c>
      <c r="I336" s="488" t="s">
        <v>10034</v>
      </c>
      <c r="J336" s="456">
        <v>1</v>
      </c>
      <c r="K336" s="489" t="s">
        <v>11200</v>
      </c>
      <c r="L336" s="487">
        <v>9035493374</v>
      </c>
      <c r="M336" s="457"/>
      <c r="N336" s="457"/>
      <c r="O336" s="457"/>
      <c r="P336" s="457"/>
      <c r="Q336" s="457"/>
      <c r="R336" s="457"/>
      <c r="S336" s="457"/>
      <c r="T336" s="457"/>
      <c r="U336" s="457"/>
      <c r="V336" s="457"/>
      <c r="W336" s="457"/>
      <c r="X336" s="457"/>
      <c r="Y336" s="457"/>
      <c r="Z336" s="457"/>
      <c r="AA336" s="457"/>
      <c r="AB336" s="457"/>
      <c r="AC336" s="457"/>
      <c r="AD336" s="457"/>
      <c r="AE336" s="457"/>
      <c r="AF336" s="457"/>
      <c r="AG336" s="457"/>
      <c r="AH336" s="457"/>
      <c r="AI336" s="490"/>
      <c r="AJ336" s="457"/>
      <c r="AK336" s="457"/>
      <c r="AL336" s="457"/>
      <c r="AM336" s="457"/>
      <c r="AN336" s="457"/>
      <c r="AO336" s="561"/>
    </row>
    <row r="337" spans="1:41" ht="57">
      <c r="A337" s="559">
        <v>149</v>
      </c>
      <c r="B337" s="560"/>
      <c r="C337" s="487" t="s">
        <v>11201</v>
      </c>
      <c r="D337" s="457"/>
      <c r="E337" s="457"/>
      <c r="F337" s="12" t="s">
        <v>699</v>
      </c>
      <c r="G337" s="237" t="s">
        <v>11175</v>
      </c>
      <c r="H337" s="238" t="s">
        <v>11176</v>
      </c>
      <c r="I337" s="488" t="s">
        <v>10034</v>
      </c>
      <c r="J337" s="456">
        <v>1</v>
      </c>
      <c r="K337" s="489" t="s">
        <v>11202</v>
      </c>
      <c r="L337" s="487">
        <v>8050803037</v>
      </c>
      <c r="M337" s="457"/>
      <c r="N337" s="457"/>
      <c r="O337" s="457"/>
      <c r="P337" s="457"/>
      <c r="Q337" s="457"/>
      <c r="R337" s="457"/>
      <c r="S337" s="457"/>
      <c r="T337" s="457"/>
      <c r="U337" s="457"/>
      <c r="V337" s="457"/>
      <c r="W337" s="457"/>
      <c r="X337" s="457"/>
      <c r="Y337" s="457"/>
      <c r="Z337" s="457"/>
      <c r="AA337" s="457"/>
      <c r="AB337" s="457"/>
      <c r="AC337" s="457"/>
      <c r="AD337" s="457"/>
      <c r="AE337" s="457"/>
      <c r="AF337" s="457"/>
      <c r="AG337" s="457"/>
      <c r="AH337" s="457"/>
      <c r="AI337" s="490"/>
      <c r="AJ337" s="457"/>
      <c r="AK337" s="457"/>
      <c r="AL337" s="457"/>
      <c r="AM337" s="457"/>
      <c r="AN337" s="457"/>
      <c r="AO337" s="561"/>
    </row>
    <row r="338" spans="1:41" ht="57">
      <c r="A338" s="559">
        <v>150</v>
      </c>
      <c r="B338" s="560"/>
      <c r="C338" s="487" t="s">
        <v>11203</v>
      </c>
      <c r="D338" s="457"/>
      <c r="E338" s="457"/>
      <c r="F338" s="12" t="s">
        <v>699</v>
      </c>
      <c r="G338" s="237" t="s">
        <v>11175</v>
      </c>
      <c r="H338" s="238" t="s">
        <v>11176</v>
      </c>
      <c r="I338" s="488" t="s">
        <v>10034</v>
      </c>
      <c r="J338" s="456">
        <v>1</v>
      </c>
      <c r="K338" s="489" t="s">
        <v>11204</v>
      </c>
      <c r="L338" s="487">
        <v>8122529795</v>
      </c>
      <c r="M338" s="457"/>
      <c r="N338" s="457"/>
      <c r="O338" s="457"/>
      <c r="P338" s="457"/>
      <c r="Q338" s="457"/>
      <c r="R338" s="457"/>
      <c r="S338" s="457"/>
      <c r="T338" s="457"/>
      <c r="U338" s="457"/>
      <c r="V338" s="457"/>
      <c r="W338" s="457"/>
      <c r="X338" s="457"/>
      <c r="Y338" s="457"/>
      <c r="Z338" s="457"/>
      <c r="AA338" s="457"/>
      <c r="AB338" s="457"/>
      <c r="AC338" s="457"/>
      <c r="AD338" s="457"/>
      <c r="AE338" s="457"/>
      <c r="AF338" s="457"/>
      <c r="AG338" s="457"/>
      <c r="AH338" s="457"/>
      <c r="AI338" s="490"/>
      <c r="AJ338" s="457"/>
      <c r="AK338" s="457"/>
      <c r="AL338" s="457"/>
      <c r="AM338" s="457"/>
      <c r="AN338" s="457"/>
      <c r="AO338" s="561"/>
    </row>
    <row r="339" spans="1:41" ht="57">
      <c r="A339" s="559">
        <v>151</v>
      </c>
      <c r="B339" s="560"/>
      <c r="C339" s="487" t="s">
        <v>11205</v>
      </c>
      <c r="D339" s="457"/>
      <c r="E339" s="457"/>
      <c r="F339" s="12" t="s">
        <v>699</v>
      </c>
      <c r="G339" s="237" t="s">
        <v>11175</v>
      </c>
      <c r="H339" s="238" t="s">
        <v>11176</v>
      </c>
      <c r="I339" s="488" t="s">
        <v>10034</v>
      </c>
      <c r="J339" s="456">
        <v>1</v>
      </c>
      <c r="K339" s="489" t="s">
        <v>11206</v>
      </c>
      <c r="L339" s="487">
        <v>8838061487</v>
      </c>
      <c r="M339" s="457"/>
      <c r="N339" s="457"/>
      <c r="O339" s="457"/>
      <c r="P339" s="457"/>
      <c r="Q339" s="457"/>
      <c r="R339" s="457"/>
      <c r="S339" s="457"/>
      <c r="T339" s="457"/>
      <c r="U339" s="457"/>
      <c r="V339" s="457"/>
      <c r="W339" s="457"/>
      <c r="X339" s="457"/>
      <c r="Y339" s="457"/>
      <c r="Z339" s="457"/>
      <c r="AA339" s="457"/>
      <c r="AB339" s="457"/>
      <c r="AC339" s="457"/>
      <c r="AD339" s="457"/>
      <c r="AE339" s="457"/>
      <c r="AF339" s="457"/>
      <c r="AG339" s="457"/>
      <c r="AH339" s="457"/>
      <c r="AI339" s="490"/>
      <c r="AJ339" s="457"/>
      <c r="AK339" s="457"/>
      <c r="AL339" s="457"/>
      <c r="AM339" s="457"/>
      <c r="AN339" s="457"/>
      <c r="AO339" s="561"/>
    </row>
    <row r="340" spans="1:41" ht="57">
      <c r="A340" s="559">
        <v>152</v>
      </c>
      <c r="B340" s="560"/>
      <c r="C340" s="487" t="s">
        <v>11207</v>
      </c>
      <c r="D340" s="457"/>
      <c r="E340" s="457"/>
      <c r="F340" s="12" t="s">
        <v>699</v>
      </c>
      <c r="G340" s="237" t="s">
        <v>11175</v>
      </c>
      <c r="H340" s="238" t="s">
        <v>11176</v>
      </c>
      <c r="I340" s="488" t="s">
        <v>10034</v>
      </c>
      <c r="J340" s="456">
        <v>1</v>
      </c>
      <c r="K340" s="489" t="s">
        <v>11208</v>
      </c>
      <c r="L340" s="487">
        <v>7708480577</v>
      </c>
      <c r="M340" s="457"/>
      <c r="N340" s="457"/>
      <c r="O340" s="457"/>
      <c r="P340" s="457"/>
      <c r="Q340" s="457"/>
      <c r="R340" s="457"/>
      <c r="S340" s="457"/>
      <c r="T340" s="457"/>
      <c r="U340" s="457"/>
      <c r="V340" s="457"/>
      <c r="W340" s="457"/>
      <c r="X340" s="457"/>
      <c r="Y340" s="457"/>
      <c r="Z340" s="457"/>
      <c r="AA340" s="457"/>
      <c r="AB340" s="457"/>
      <c r="AC340" s="457"/>
      <c r="AD340" s="457"/>
      <c r="AE340" s="457"/>
      <c r="AF340" s="457"/>
      <c r="AG340" s="457"/>
      <c r="AH340" s="457"/>
      <c r="AI340" s="490"/>
      <c r="AJ340" s="457"/>
      <c r="AK340" s="457"/>
      <c r="AL340" s="457"/>
      <c r="AM340" s="457"/>
      <c r="AN340" s="457"/>
      <c r="AO340" s="561"/>
    </row>
    <row r="341" spans="1:41" ht="57.75" thickBot="1">
      <c r="A341" s="601">
        <v>153</v>
      </c>
      <c r="B341" s="602"/>
      <c r="C341" s="603" t="s">
        <v>11209</v>
      </c>
      <c r="D341" s="525"/>
      <c r="E341" s="525"/>
      <c r="F341" s="12" t="s">
        <v>699</v>
      </c>
      <c r="G341" s="237" t="s">
        <v>11175</v>
      </c>
      <c r="H341" s="238" t="s">
        <v>11176</v>
      </c>
      <c r="I341" s="524" t="s">
        <v>10034</v>
      </c>
      <c r="J341" s="514">
        <v>1</v>
      </c>
      <c r="K341" s="604" t="s">
        <v>11210</v>
      </c>
      <c r="L341" s="603">
        <v>8553353366</v>
      </c>
      <c r="M341" s="525"/>
      <c r="N341" s="525"/>
      <c r="O341" s="525"/>
      <c r="P341" s="525"/>
      <c r="Q341" s="525"/>
      <c r="R341" s="525"/>
      <c r="S341" s="525"/>
      <c r="T341" s="525"/>
      <c r="U341" s="525"/>
      <c r="V341" s="525"/>
      <c r="W341" s="525"/>
      <c r="X341" s="525"/>
      <c r="Y341" s="525"/>
      <c r="Z341" s="525"/>
      <c r="AA341" s="525"/>
      <c r="AB341" s="525"/>
      <c r="AC341" s="525"/>
      <c r="AD341" s="525"/>
      <c r="AE341" s="525"/>
      <c r="AF341" s="525"/>
      <c r="AG341" s="525"/>
      <c r="AH341" s="525"/>
      <c r="AI341" s="605"/>
      <c r="AJ341" s="525"/>
      <c r="AK341" s="525"/>
      <c r="AL341" s="525"/>
      <c r="AM341" s="525"/>
      <c r="AN341" s="525"/>
      <c r="AO341" s="606"/>
    </row>
    <row r="342" spans="1:41" ht="57.75" thickBot="1">
      <c r="A342" s="528">
        <v>154</v>
      </c>
      <c r="B342" s="529"/>
      <c r="C342" s="607" t="s">
        <v>11211</v>
      </c>
      <c r="D342" s="539"/>
      <c r="E342" s="539"/>
      <c r="F342" s="12" t="s">
        <v>699</v>
      </c>
      <c r="G342" s="237" t="s">
        <v>11175</v>
      </c>
      <c r="H342" s="238" t="s">
        <v>11176</v>
      </c>
      <c r="I342" s="538" t="s">
        <v>10034</v>
      </c>
      <c r="J342" s="529">
        <v>1</v>
      </c>
      <c r="K342" s="608" t="s">
        <v>11212</v>
      </c>
      <c r="L342" s="608">
        <v>7996280507</v>
      </c>
      <c r="M342" s="539"/>
      <c r="N342" s="539"/>
      <c r="O342" s="539"/>
      <c r="P342" s="539"/>
      <c r="Q342" s="539"/>
      <c r="R342" s="539"/>
      <c r="S342" s="539"/>
      <c r="T342" s="539"/>
      <c r="U342" s="539"/>
      <c r="V342" s="539"/>
      <c r="W342" s="539"/>
      <c r="X342" s="539"/>
      <c r="Y342" s="539"/>
      <c r="Z342" s="539"/>
      <c r="AA342" s="539"/>
      <c r="AB342" s="539"/>
      <c r="AC342" s="539"/>
      <c r="AD342" s="539"/>
      <c r="AE342" s="539"/>
      <c r="AF342" s="539"/>
      <c r="AG342" s="539"/>
      <c r="AH342" s="539"/>
      <c r="AI342" s="609"/>
      <c r="AJ342" s="539"/>
      <c r="AK342" s="539"/>
      <c r="AL342" s="539"/>
      <c r="AM342" s="539"/>
      <c r="AN342" s="539"/>
      <c r="AO342" s="542"/>
    </row>
    <row r="343" spans="1:41" ht="57">
      <c r="A343" s="543">
        <v>155</v>
      </c>
      <c r="B343" s="544"/>
      <c r="C343" s="610" t="s">
        <v>11213</v>
      </c>
      <c r="D343" s="555"/>
      <c r="E343" s="555"/>
      <c r="F343" s="12" t="s">
        <v>699</v>
      </c>
      <c r="G343" s="237" t="s">
        <v>11175</v>
      </c>
      <c r="H343" s="238" t="s">
        <v>11176</v>
      </c>
      <c r="I343" s="554" t="s">
        <v>10034</v>
      </c>
      <c r="J343" s="548">
        <v>1</v>
      </c>
      <c r="K343" s="611" t="s">
        <v>11214</v>
      </c>
      <c r="L343" s="610">
        <v>8553844420</v>
      </c>
      <c r="M343" s="555"/>
      <c r="N343" s="555"/>
      <c r="O343" s="555"/>
      <c r="P343" s="555"/>
      <c r="Q343" s="555"/>
      <c r="R343" s="555"/>
      <c r="S343" s="555"/>
      <c r="T343" s="555"/>
      <c r="U343" s="555"/>
      <c r="V343" s="555"/>
      <c r="W343" s="555"/>
      <c r="X343" s="555"/>
      <c r="Y343" s="555"/>
      <c r="Z343" s="555"/>
      <c r="AA343" s="555"/>
      <c r="AB343" s="555"/>
      <c r="AC343" s="555"/>
      <c r="AD343" s="555"/>
      <c r="AE343" s="555"/>
      <c r="AF343" s="555"/>
      <c r="AG343" s="555"/>
      <c r="AH343" s="555"/>
      <c r="AI343" s="612"/>
      <c r="AJ343" s="555"/>
      <c r="AK343" s="555"/>
      <c r="AL343" s="555"/>
      <c r="AM343" s="555"/>
      <c r="AN343" s="555"/>
      <c r="AO343" s="558"/>
    </row>
    <row r="344" spans="1:41" ht="57">
      <c r="A344" s="559">
        <v>156</v>
      </c>
      <c r="B344" s="560"/>
      <c r="C344" s="487" t="s">
        <v>11215</v>
      </c>
      <c r="D344" s="457"/>
      <c r="E344" s="457"/>
      <c r="F344" s="12" t="s">
        <v>699</v>
      </c>
      <c r="G344" s="237" t="s">
        <v>11175</v>
      </c>
      <c r="H344" s="238" t="s">
        <v>11176</v>
      </c>
      <c r="I344" s="488" t="s">
        <v>10034</v>
      </c>
      <c r="J344" s="456">
        <v>1</v>
      </c>
      <c r="K344" s="489" t="s">
        <v>11216</v>
      </c>
      <c r="L344" s="487">
        <v>8957763163</v>
      </c>
      <c r="M344" s="457"/>
      <c r="N344" s="457"/>
      <c r="O344" s="457"/>
      <c r="P344" s="457"/>
      <c r="Q344" s="457"/>
      <c r="R344" s="457"/>
      <c r="S344" s="457"/>
      <c r="T344" s="457"/>
      <c r="U344" s="457"/>
      <c r="V344" s="457"/>
      <c r="W344" s="457"/>
      <c r="X344" s="457"/>
      <c r="Y344" s="457"/>
      <c r="Z344" s="457"/>
      <c r="AA344" s="457"/>
      <c r="AB344" s="457"/>
      <c r="AC344" s="457"/>
      <c r="AD344" s="457"/>
      <c r="AE344" s="457"/>
      <c r="AF344" s="457"/>
      <c r="AG344" s="457"/>
      <c r="AH344" s="457"/>
      <c r="AI344" s="490"/>
      <c r="AJ344" s="457"/>
      <c r="AK344" s="457"/>
      <c r="AL344" s="457"/>
      <c r="AM344" s="457"/>
      <c r="AN344" s="457"/>
      <c r="AO344" s="561"/>
    </row>
    <row r="345" spans="1:41" ht="57">
      <c r="A345" s="559">
        <v>157</v>
      </c>
      <c r="B345" s="560"/>
      <c r="C345" s="487" t="s">
        <v>11217</v>
      </c>
      <c r="D345" s="457"/>
      <c r="E345" s="457"/>
      <c r="F345" s="12" t="s">
        <v>699</v>
      </c>
      <c r="G345" s="237" t="s">
        <v>11175</v>
      </c>
      <c r="H345" s="238" t="s">
        <v>11176</v>
      </c>
      <c r="I345" s="488" t="s">
        <v>10034</v>
      </c>
      <c r="J345" s="456">
        <v>1</v>
      </c>
      <c r="K345" s="489" t="s">
        <v>11218</v>
      </c>
      <c r="L345" s="487">
        <v>9035833601</v>
      </c>
      <c r="M345" s="457"/>
      <c r="N345" s="457"/>
      <c r="O345" s="457"/>
      <c r="P345" s="457"/>
      <c r="Q345" s="457"/>
      <c r="R345" s="457"/>
      <c r="S345" s="457"/>
      <c r="T345" s="457"/>
      <c r="U345" s="457"/>
      <c r="V345" s="457"/>
      <c r="W345" s="457"/>
      <c r="X345" s="457"/>
      <c r="Y345" s="457"/>
      <c r="Z345" s="457"/>
      <c r="AA345" s="457"/>
      <c r="AB345" s="457"/>
      <c r="AC345" s="457"/>
      <c r="AD345" s="457"/>
      <c r="AE345" s="457"/>
      <c r="AF345" s="457"/>
      <c r="AG345" s="457"/>
      <c r="AH345" s="457"/>
      <c r="AI345" s="490"/>
      <c r="AJ345" s="457"/>
      <c r="AK345" s="457"/>
      <c r="AL345" s="457"/>
      <c r="AM345" s="457"/>
      <c r="AN345" s="457"/>
      <c r="AO345" s="561"/>
    </row>
    <row r="346" spans="1:41" ht="57">
      <c r="A346" s="559">
        <v>158</v>
      </c>
      <c r="B346" s="560"/>
      <c r="C346" s="487" t="s">
        <v>11219</v>
      </c>
      <c r="D346" s="457"/>
      <c r="E346" s="457"/>
      <c r="F346" s="12" t="s">
        <v>699</v>
      </c>
      <c r="G346" s="237" t="s">
        <v>11175</v>
      </c>
      <c r="H346" s="238" t="s">
        <v>11176</v>
      </c>
      <c r="I346" s="488" t="s">
        <v>10034</v>
      </c>
      <c r="J346" s="456">
        <v>1</v>
      </c>
      <c r="K346" s="489" t="s">
        <v>11220</v>
      </c>
      <c r="L346" s="487">
        <v>9066804894</v>
      </c>
      <c r="M346" s="457"/>
      <c r="N346" s="457"/>
      <c r="O346" s="457"/>
      <c r="P346" s="457"/>
      <c r="Q346" s="457"/>
      <c r="R346" s="457"/>
      <c r="S346" s="457"/>
      <c r="T346" s="457"/>
      <c r="U346" s="457"/>
      <c r="V346" s="457"/>
      <c r="W346" s="457"/>
      <c r="X346" s="457"/>
      <c r="Y346" s="457"/>
      <c r="Z346" s="457"/>
      <c r="AA346" s="457"/>
      <c r="AB346" s="457"/>
      <c r="AC346" s="457"/>
      <c r="AD346" s="457"/>
      <c r="AE346" s="457"/>
      <c r="AF346" s="457"/>
      <c r="AG346" s="457"/>
      <c r="AH346" s="457"/>
      <c r="AI346" s="490"/>
      <c r="AJ346" s="457"/>
      <c r="AK346" s="457"/>
      <c r="AL346" s="457"/>
      <c r="AM346" s="457"/>
      <c r="AN346" s="457"/>
      <c r="AO346" s="561"/>
    </row>
    <row r="347" spans="1:41" ht="57">
      <c r="A347" s="559">
        <v>159</v>
      </c>
      <c r="B347" s="560"/>
      <c r="C347" s="487" t="s">
        <v>11221</v>
      </c>
      <c r="D347" s="457"/>
      <c r="E347" s="457"/>
      <c r="F347" s="12" t="s">
        <v>699</v>
      </c>
      <c r="G347" s="237" t="s">
        <v>11175</v>
      </c>
      <c r="H347" s="238" t="s">
        <v>11176</v>
      </c>
      <c r="I347" s="488" t="s">
        <v>10034</v>
      </c>
      <c r="J347" s="456">
        <v>1</v>
      </c>
      <c r="K347" s="489" t="s">
        <v>11222</v>
      </c>
      <c r="L347" s="487">
        <v>8050524459</v>
      </c>
      <c r="M347" s="457"/>
      <c r="N347" s="457"/>
      <c r="O347" s="457"/>
      <c r="P347" s="457"/>
      <c r="Q347" s="457"/>
      <c r="R347" s="457"/>
      <c r="S347" s="457"/>
      <c r="T347" s="457"/>
      <c r="U347" s="457"/>
      <c r="V347" s="457"/>
      <c r="W347" s="457"/>
      <c r="X347" s="457"/>
      <c r="Y347" s="457"/>
      <c r="Z347" s="457"/>
      <c r="AA347" s="457"/>
      <c r="AB347" s="457"/>
      <c r="AC347" s="457"/>
      <c r="AD347" s="457"/>
      <c r="AE347" s="457"/>
      <c r="AF347" s="457"/>
      <c r="AG347" s="457"/>
      <c r="AH347" s="457"/>
      <c r="AI347" s="490"/>
      <c r="AJ347" s="457"/>
      <c r="AK347" s="457"/>
      <c r="AL347" s="457"/>
      <c r="AM347" s="457"/>
      <c r="AN347" s="457"/>
      <c r="AO347" s="561"/>
    </row>
    <row r="348" spans="1:41" ht="57">
      <c r="A348" s="559">
        <v>160</v>
      </c>
      <c r="B348" s="560"/>
      <c r="C348" s="487" t="s">
        <v>11223</v>
      </c>
      <c r="D348" s="457"/>
      <c r="E348" s="457"/>
      <c r="F348" s="12" t="s">
        <v>699</v>
      </c>
      <c r="G348" s="237" t="s">
        <v>11175</v>
      </c>
      <c r="H348" s="238" t="s">
        <v>11176</v>
      </c>
      <c r="I348" s="488" t="s">
        <v>10034</v>
      </c>
      <c r="J348" s="456">
        <v>1</v>
      </c>
      <c r="K348" s="489" t="s">
        <v>11224</v>
      </c>
      <c r="L348" s="487">
        <v>7760073090</v>
      </c>
      <c r="M348" s="457"/>
      <c r="N348" s="457"/>
      <c r="O348" s="457"/>
      <c r="P348" s="457"/>
      <c r="Q348" s="457"/>
      <c r="R348" s="457"/>
      <c r="S348" s="457"/>
      <c r="T348" s="457"/>
      <c r="U348" s="457"/>
      <c r="V348" s="457"/>
      <c r="W348" s="457"/>
      <c r="X348" s="457"/>
      <c r="Y348" s="457"/>
      <c r="Z348" s="457"/>
      <c r="AA348" s="457"/>
      <c r="AB348" s="457"/>
      <c r="AC348" s="457"/>
      <c r="AD348" s="457"/>
      <c r="AE348" s="457"/>
      <c r="AF348" s="457"/>
      <c r="AG348" s="457"/>
      <c r="AH348" s="457"/>
      <c r="AI348" s="490"/>
      <c r="AJ348" s="457"/>
      <c r="AK348" s="457"/>
      <c r="AL348" s="457"/>
      <c r="AM348" s="457"/>
      <c r="AN348" s="457"/>
      <c r="AO348" s="561"/>
    </row>
    <row r="349" spans="1:41" ht="57">
      <c r="A349" s="559">
        <v>161</v>
      </c>
      <c r="B349" s="560"/>
      <c r="C349" s="487" t="s">
        <v>11225</v>
      </c>
      <c r="D349" s="457"/>
      <c r="E349" s="457"/>
      <c r="F349" s="12" t="s">
        <v>699</v>
      </c>
      <c r="G349" s="237" t="s">
        <v>11175</v>
      </c>
      <c r="H349" s="238" t="s">
        <v>11176</v>
      </c>
      <c r="I349" s="488" t="s">
        <v>10034</v>
      </c>
      <c r="J349" s="456">
        <v>1</v>
      </c>
      <c r="K349" s="489" t="s">
        <v>11226</v>
      </c>
      <c r="L349" s="487">
        <v>9448569903</v>
      </c>
      <c r="M349" s="457"/>
      <c r="N349" s="457"/>
      <c r="O349" s="457"/>
      <c r="P349" s="457"/>
      <c r="Q349" s="457"/>
      <c r="R349" s="457"/>
      <c r="S349" s="457"/>
      <c r="T349" s="457"/>
      <c r="U349" s="457"/>
      <c r="V349" s="457"/>
      <c r="W349" s="457"/>
      <c r="X349" s="457"/>
      <c r="Y349" s="457"/>
      <c r="Z349" s="457"/>
      <c r="AA349" s="457"/>
      <c r="AB349" s="457"/>
      <c r="AC349" s="457"/>
      <c r="AD349" s="457"/>
      <c r="AE349" s="457"/>
      <c r="AF349" s="457"/>
      <c r="AG349" s="457"/>
      <c r="AH349" s="457"/>
      <c r="AI349" s="490"/>
      <c r="AJ349" s="457"/>
      <c r="AK349" s="457"/>
      <c r="AL349" s="457"/>
      <c r="AM349" s="457"/>
      <c r="AN349" s="457"/>
      <c r="AO349" s="561"/>
    </row>
    <row r="350" spans="1:41" ht="57">
      <c r="A350" s="559">
        <v>162</v>
      </c>
      <c r="B350" s="560"/>
      <c r="C350" s="487" t="s">
        <v>11227</v>
      </c>
      <c r="D350" s="457"/>
      <c r="E350" s="457"/>
      <c r="F350" s="12" t="s">
        <v>699</v>
      </c>
      <c r="G350" s="237" t="s">
        <v>11175</v>
      </c>
      <c r="H350" s="238" t="s">
        <v>11176</v>
      </c>
      <c r="I350" s="488" t="s">
        <v>10034</v>
      </c>
      <c r="J350" s="456">
        <v>1</v>
      </c>
      <c r="K350" s="489" t="s">
        <v>11228</v>
      </c>
      <c r="L350" s="487">
        <v>9621364002</v>
      </c>
      <c r="M350" s="457"/>
      <c r="N350" s="457"/>
      <c r="O350" s="457"/>
      <c r="P350" s="457"/>
      <c r="Q350" s="457"/>
      <c r="R350" s="457"/>
      <c r="S350" s="457"/>
      <c r="T350" s="457"/>
      <c r="U350" s="457"/>
      <c r="V350" s="457"/>
      <c r="W350" s="457"/>
      <c r="X350" s="457"/>
      <c r="Y350" s="457"/>
      <c r="Z350" s="457"/>
      <c r="AA350" s="457"/>
      <c r="AB350" s="457"/>
      <c r="AC350" s="457"/>
      <c r="AD350" s="457"/>
      <c r="AE350" s="457"/>
      <c r="AF350" s="457"/>
      <c r="AG350" s="457"/>
      <c r="AH350" s="457"/>
      <c r="AI350" s="490"/>
      <c r="AJ350" s="457"/>
      <c r="AK350" s="457"/>
      <c r="AL350" s="457"/>
      <c r="AM350" s="457"/>
      <c r="AN350" s="457"/>
      <c r="AO350" s="561"/>
    </row>
    <row r="351" spans="1:41" ht="57">
      <c r="A351" s="559">
        <v>163</v>
      </c>
      <c r="B351" s="560"/>
      <c r="C351" s="487" t="s">
        <v>11229</v>
      </c>
      <c r="D351" s="457"/>
      <c r="E351" s="457"/>
      <c r="F351" s="12" t="s">
        <v>699</v>
      </c>
      <c r="G351" s="237" t="s">
        <v>11175</v>
      </c>
      <c r="H351" s="238" t="s">
        <v>11176</v>
      </c>
      <c r="I351" s="488" t="s">
        <v>10034</v>
      </c>
      <c r="J351" s="456">
        <v>1</v>
      </c>
      <c r="K351" s="489" t="s">
        <v>11230</v>
      </c>
      <c r="L351" s="487">
        <v>9164499729</v>
      </c>
      <c r="M351" s="457"/>
      <c r="N351" s="457"/>
      <c r="O351" s="457"/>
      <c r="P351" s="457"/>
      <c r="Q351" s="457"/>
      <c r="R351" s="457"/>
      <c r="S351" s="457"/>
      <c r="T351" s="457"/>
      <c r="U351" s="457"/>
      <c r="V351" s="457"/>
      <c r="W351" s="457"/>
      <c r="X351" s="457"/>
      <c r="Y351" s="457"/>
      <c r="Z351" s="457"/>
      <c r="AA351" s="457"/>
      <c r="AB351" s="457"/>
      <c r="AC351" s="457"/>
      <c r="AD351" s="457"/>
      <c r="AE351" s="457"/>
      <c r="AF351" s="457"/>
      <c r="AG351" s="457"/>
      <c r="AH351" s="457"/>
      <c r="AI351" s="490"/>
      <c r="AJ351" s="457"/>
      <c r="AK351" s="457"/>
      <c r="AL351" s="457"/>
      <c r="AM351" s="457"/>
      <c r="AN351" s="457"/>
      <c r="AO351" s="561"/>
    </row>
    <row r="352" spans="1:41" ht="57">
      <c r="A352" s="559">
        <v>164</v>
      </c>
      <c r="B352" s="560"/>
      <c r="C352" s="487" t="s">
        <v>11231</v>
      </c>
      <c r="D352" s="457"/>
      <c r="E352" s="457"/>
      <c r="F352" s="12" t="s">
        <v>699</v>
      </c>
      <c r="G352" s="237" t="s">
        <v>11175</v>
      </c>
      <c r="H352" s="238" t="s">
        <v>11176</v>
      </c>
      <c r="I352" s="488" t="s">
        <v>10034</v>
      </c>
      <c r="J352" s="456">
        <v>1</v>
      </c>
      <c r="K352" s="489" t="s">
        <v>11232</v>
      </c>
      <c r="L352" s="487">
        <v>8147963833</v>
      </c>
      <c r="M352" s="457"/>
      <c r="N352" s="457"/>
      <c r="O352" s="457"/>
      <c r="P352" s="457"/>
      <c r="Q352" s="457"/>
      <c r="R352" s="457"/>
      <c r="S352" s="457"/>
      <c r="T352" s="457"/>
      <c r="U352" s="457"/>
      <c r="V352" s="457"/>
      <c r="W352" s="457"/>
      <c r="X352" s="457"/>
      <c r="Y352" s="457"/>
      <c r="Z352" s="457"/>
      <c r="AA352" s="457"/>
      <c r="AB352" s="457"/>
      <c r="AC352" s="457"/>
      <c r="AD352" s="457"/>
      <c r="AE352" s="457"/>
      <c r="AF352" s="457"/>
      <c r="AG352" s="457"/>
      <c r="AH352" s="457"/>
      <c r="AI352" s="490"/>
      <c r="AJ352" s="457"/>
      <c r="AK352" s="457"/>
      <c r="AL352" s="457"/>
      <c r="AM352" s="457"/>
      <c r="AN352" s="457"/>
      <c r="AO352" s="561"/>
    </row>
    <row r="353" spans="1:41" ht="57">
      <c r="A353" s="559">
        <v>165</v>
      </c>
      <c r="B353" s="560"/>
      <c r="C353" s="461" t="s">
        <v>11233</v>
      </c>
      <c r="D353" s="457"/>
      <c r="E353" s="457"/>
      <c r="F353" s="12" t="s">
        <v>699</v>
      </c>
      <c r="G353" s="237" t="s">
        <v>11175</v>
      </c>
      <c r="H353" s="238" t="s">
        <v>11176</v>
      </c>
      <c r="I353" s="488" t="s">
        <v>10034</v>
      </c>
      <c r="J353" s="456">
        <v>1</v>
      </c>
      <c r="K353" s="461" t="s">
        <v>11234</v>
      </c>
      <c r="L353" s="461">
        <v>9740157587</v>
      </c>
      <c r="M353" s="457"/>
      <c r="N353" s="457"/>
      <c r="O353" s="457"/>
      <c r="P353" s="457"/>
      <c r="Q353" s="457"/>
      <c r="R353" s="457"/>
      <c r="S353" s="457"/>
      <c r="T353" s="457"/>
      <c r="U353" s="457"/>
      <c r="V353" s="457"/>
      <c r="W353" s="457"/>
      <c r="X353" s="457"/>
      <c r="Y353" s="457"/>
      <c r="Z353" s="457"/>
      <c r="AA353" s="457"/>
      <c r="AB353" s="457"/>
      <c r="AC353" s="457"/>
      <c r="AD353" s="457"/>
      <c r="AE353" s="457"/>
      <c r="AF353" s="457"/>
      <c r="AG353" s="457"/>
      <c r="AH353" s="457"/>
      <c r="AI353" s="490"/>
      <c r="AJ353" s="457"/>
      <c r="AK353" s="457"/>
      <c r="AL353" s="457"/>
      <c r="AM353" s="457"/>
      <c r="AN353" s="457"/>
      <c r="AO353" s="561"/>
    </row>
    <row r="354" spans="1:41" ht="57">
      <c r="A354" s="559">
        <v>166</v>
      </c>
      <c r="B354" s="560"/>
      <c r="C354" s="487" t="s">
        <v>11235</v>
      </c>
      <c r="D354" s="457"/>
      <c r="E354" s="457"/>
      <c r="F354" s="12" t="s">
        <v>699</v>
      </c>
      <c r="G354" s="237" t="s">
        <v>11175</v>
      </c>
      <c r="H354" s="238" t="s">
        <v>11176</v>
      </c>
      <c r="I354" s="488" t="s">
        <v>10034</v>
      </c>
      <c r="J354" s="456">
        <v>1</v>
      </c>
      <c r="K354" s="489" t="s">
        <v>11236</v>
      </c>
      <c r="L354" s="487">
        <v>7022591206</v>
      </c>
      <c r="M354" s="457"/>
      <c r="N354" s="457"/>
      <c r="O354" s="457"/>
      <c r="P354" s="457"/>
      <c r="Q354" s="457"/>
      <c r="R354" s="457"/>
      <c r="S354" s="457"/>
      <c r="T354" s="457"/>
      <c r="U354" s="457"/>
      <c r="V354" s="457"/>
      <c r="W354" s="457"/>
      <c r="X354" s="457"/>
      <c r="Y354" s="457"/>
      <c r="Z354" s="457"/>
      <c r="AA354" s="457"/>
      <c r="AB354" s="457"/>
      <c r="AC354" s="457"/>
      <c r="AD354" s="457"/>
      <c r="AE354" s="457"/>
      <c r="AF354" s="457"/>
      <c r="AG354" s="457"/>
      <c r="AH354" s="457"/>
      <c r="AI354" s="490"/>
      <c r="AJ354" s="457"/>
      <c r="AK354" s="457"/>
      <c r="AL354" s="457"/>
      <c r="AM354" s="457"/>
      <c r="AN354" s="457"/>
      <c r="AO354" s="561"/>
    </row>
    <row r="355" spans="1:41" ht="57">
      <c r="A355" s="559">
        <v>167</v>
      </c>
      <c r="B355" s="560"/>
      <c r="C355" s="487" t="s">
        <v>11237</v>
      </c>
      <c r="D355" s="457"/>
      <c r="E355" s="457"/>
      <c r="F355" s="12" t="s">
        <v>699</v>
      </c>
      <c r="G355" s="237" t="s">
        <v>11175</v>
      </c>
      <c r="H355" s="238" t="s">
        <v>11176</v>
      </c>
      <c r="I355" s="488" t="s">
        <v>10034</v>
      </c>
      <c r="J355" s="456">
        <v>1</v>
      </c>
      <c r="K355" s="489" t="s">
        <v>11238</v>
      </c>
      <c r="L355" s="487">
        <v>9901980642</v>
      </c>
      <c r="M355" s="457"/>
      <c r="N355" s="457"/>
      <c r="O355" s="457"/>
      <c r="P355" s="457"/>
      <c r="Q355" s="457"/>
      <c r="R355" s="457"/>
      <c r="S355" s="457"/>
      <c r="T355" s="457"/>
      <c r="U355" s="457"/>
      <c r="V355" s="457"/>
      <c r="W355" s="457"/>
      <c r="X355" s="457"/>
      <c r="Y355" s="457"/>
      <c r="Z355" s="457"/>
      <c r="AA355" s="457"/>
      <c r="AB355" s="457"/>
      <c r="AC355" s="457"/>
      <c r="AD355" s="457"/>
      <c r="AE355" s="457"/>
      <c r="AF355" s="457"/>
      <c r="AG355" s="457"/>
      <c r="AH355" s="457"/>
      <c r="AI355" s="490"/>
      <c r="AJ355" s="457"/>
      <c r="AK355" s="457"/>
      <c r="AL355" s="457"/>
      <c r="AM355" s="457"/>
      <c r="AN355" s="457"/>
      <c r="AO355" s="561"/>
    </row>
    <row r="356" spans="1:41" ht="57">
      <c r="A356" s="559">
        <v>168</v>
      </c>
      <c r="B356" s="560"/>
      <c r="C356" s="461" t="s">
        <v>11239</v>
      </c>
      <c r="D356" s="457"/>
      <c r="E356" s="457"/>
      <c r="F356" s="12" t="s">
        <v>699</v>
      </c>
      <c r="G356" s="237" t="s">
        <v>11175</v>
      </c>
      <c r="H356" s="238" t="s">
        <v>11176</v>
      </c>
      <c r="I356" s="488" t="s">
        <v>10034</v>
      </c>
      <c r="J356" s="456">
        <v>1</v>
      </c>
      <c r="K356" s="490" t="s">
        <v>11240</v>
      </c>
      <c r="L356" s="490">
        <v>9620434536</v>
      </c>
      <c r="M356" s="457"/>
      <c r="N356" s="457"/>
      <c r="O356" s="457"/>
      <c r="P356" s="457"/>
      <c r="Q356" s="457"/>
      <c r="R356" s="457"/>
      <c r="S356" s="457"/>
      <c r="T356" s="457"/>
      <c r="U356" s="457"/>
      <c r="V356" s="457"/>
      <c r="W356" s="457"/>
      <c r="X356" s="457"/>
      <c r="Y356" s="457"/>
      <c r="Z356" s="457"/>
      <c r="AA356" s="457"/>
      <c r="AB356" s="457"/>
      <c r="AC356" s="457"/>
      <c r="AD356" s="457"/>
      <c r="AE356" s="457"/>
      <c r="AF356" s="457"/>
      <c r="AG356" s="457"/>
      <c r="AH356" s="457"/>
      <c r="AI356" s="490"/>
      <c r="AJ356" s="457"/>
      <c r="AK356" s="457"/>
      <c r="AL356" s="457"/>
      <c r="AM356" s="457"/>
      <c r="AN356" s="457"/>
      <c r="AO356" s="561"/>
    </row>
    <row r="357" spans="1:41" ht="57">
      <c r="A357" s="559">
        <v>169</v>
      </c>
      <c r="B357" s="560"/>
      <c r="C357" s="568" t="s">
        <v>11241</v>
      </c>
      <c r="D357" s="457"/>
      <c r="E357" s="457"/>
      <c r="F357" s="12" t="s">
        <v>699</v>
      </c>
      <c r="G357" s="237" t="s">
        <v>11175</v>
      </c>
      <c r="H357" s="238" t="s">
        <v>11176</v>
      </c>
      <c r="I357" s="488" t="s">
        <v>10034</v>
      </c>
      <c r="J357" s="456">
        <v>1</v>
      </c>
      <c r="K357" s="569" t="s">
        <v>11242</v>
      </c>
      <c r="L357" s="490">
        <v>9980620067</v>
      </c>
      <c r="M357" s="457"/>
      <c r="N357" s="457"/>
      <c r="O357" s="457"/>
      <c r="P357" s="457"/>
      <c r="Q357" s="457"/>
      <c r="R357" s="457"/>
      <c r="S357" s="457"/>
      <c r="T357" s="457"/>
      <c r="U357" s="457"/>
      <c r="V357" s="457"/>
      <c r="W357" s="457"/>
      <c r="X357" s="457"/>
      <c r="Y357" s="457"/>
      <c r="Z357" s="457"/>
      <c r="AA357" s="457"/>
      <c r="AB357" s="457"/>
      <c r="AC357" s="457"/>
      <c r="AD357" s="457"/>
      <c r="AE357" s="457"/>
      <c r="AF357" s="457"/>
      <c r="AG357" s="457"/>
      <c r="AH357" s="457"/>
      <c r="AI357" s="490"/>
      <c r="AJ357" s="457"/>
      <c r="AK357" s="457"/>
      <c r="AL357" s="457"/>
      <c r="AM357" s="457"/>
      <c r="AN357" s="457"/>
      <c r="AO357" s="561"/>
    </row>
    <row r="358" spans="1:41" ht="57">
      <c r="A358" s="559">
        <v>170</v>
      </c>
      <c r="B358" s="560"/>
      <c r="C358" s="490" t="s">
        <v>11243</v>
      </c>
      <c r="D358" s="457"/>
      <c r="E358" s="457"/>
      <c r="F358" s="12" t="s">
        <v>699</v>
      </c>
      <c r="G358" s="237" t="s">
        <v>11175</v>
      </c>
      <c r="H358" s="238" t="s">
        <v>11176</v>
      </c>
      <c r="I358" s="488" t="s">
        <v>10034</v>
      </c>
      <c r="J358" s="456">
        <v>1</v>
      </c>
      <c r="K358" s="569" t="s">
        <v>11244</v>
      </c>
      <c r="L358" s="490">
        <v>7002701250</v>
      </c>
      <c r="M358" s="457"/>
      <c r="N358" s="457"/>
      <c r="O358" s="457"/>
      <c r="P358" s="457"/>
      <c r="Q358" s="457"/>
      <c r="R358" s="457"/>
      <c r="S358" s="457"/>
      <c r="T358" s="457"/>
      <c r="U358" s="457"/>
      <c r="V358" s="457"/>
      <c r="W358" s="457"/>
      <c r="X358" s="457"/>
      <c r="Y358" s="457"/>
      <c r="Z358" s="457"/>
      <c r="AA358" s="457"/>
      <c r="AB358" s="457"/>
      <c r="AC358" s="457"/>
      <c r="AD358" s="457"/>
      <c r="AE358" s="457"/>
      <c r="AF358" s="457"/>
      <c r="AG358" s="457"/>
      <c r="AH358" s="457"/>
      <c r="AI358" s="490"/>
      <c r="AJ358" s="457"/>
      <c r="AK358" s="457"/>
      <c r="AL358" s="457"/>
      <c r="AM358" s="457"/>
      <c r="AN358" s="457"/>
      <c r="AO358" s="561"/>
    </row>
    <row r="359" spans="1:41" ht="99.75">
      <c r="A359" s="559">
        <v>95</v>
      </c>
      <c r="B359" s="560"/>
      <c r="C359" s="487" t="s">
        <v>11245</v>
      </c>
      <c r="D359" s="457"/>
      <c r="E359" s="457"/>
      <c r="F359" s="12" t="s">
        <v>699</v>
      </c>
      <c r="G359" s="237" t="s">
        <v>11246</v>
      </c>
      <c r="H359" s="238" t="s">
        <v>11247</v>
      </c>
      <c r="I359" s="488" t="s">
        <v>10034</v>
      </c>
      <c r="J359" s="456">
        <v>1</v>
      </c>
      <c r="K359" s="489" t="s">
        <v>11248</v>
      </c>
      <c r="L359" s="487">
        <v>9916792896</v>
      </c>
      <c r="M359" s="457"/>
      <c r="N359" s="457"/>
      <c r="O359" s="457"/>
      <c r="P359" s="457"/>
      <c r="Q359" s="457"/>
      <c r="R359" s="457"/>
      <c r="S359" s="457"/>
      <c r="T359" s="457"/>
      <c r="U359" s="457"/>
      <c r="V359" s="457"/>
      <c r="W359" s="457"/>
      <c r="X359" s="457"/>
      <c r="Y359" s="457"/>
      <c r="Z359" s="457"/>
      <c r="AA359" s="457"/>
      <c r="AB359" s="457"/>
      <c r="AC359" s="457"/>
      <c r="AD359" s="457"/>
      <c r="AE359" s="457"/>
      <c r="AF359" s="457"/>
      <c r="AG359" s="457"/>
      <c r="AH359" s="457"/>
      <c r="AI359" s="490"/>
      <c r="AJ359" s="457"/>
      <c r="AK359" s="457"/>
      <c r="AL359" s="457"/>
      <c r="AM359" s="457"/>
      <c r="AN359" s="457"/>
      <c r="AO359" s="561"/>
    </row>
    <row r="360" spans="1:41" ht="99.75">
      <c r="A360" s="559">
        <v>96</v>
      </c>
      <c r="B360" s="560"/>
      <c r="C360" s="487" t="s">
        <v>11249</v>
      </c>
      <c r="D360" s="457"/>
      <c r="E360" s="457"/>
      <c r="F360" s="12" t="s">
        <v>699</v>
      </c>
      <c r="G360" s="237" t="s">
        <v>11246</v>
      </c>
      <c r="H360" s="238" t="s">
        <v>11247</v>
      </c>
      <c r="I360" s="488" t="s">
        <v>10034</v>
      </c>
      <c r="J360" s="456">
        <v>1</v>
      </c>
      <c r="K360" s="489" t="s">
        <v>11250</v>
      </c>
      <c r="L360" s="487">
        <v>8105434053</v>
      </c>
      <c r="M360" s="457"/>
      <c r="N360" s="457"/>
      <c r="O360" s="457"/>
      <c r="P360" s="457"/>
      <c r="Q360" s="457"/>
      <c r="R360" s="457"/>
      <c r="S360" s="457"/>
      <c r="T360" s="457"/>
      <c r="U360" s="457"/>
      <c r="V360" s="457"/>
      <c r="W360" s="457"/>
      <c r="X360" s="457"/>
      <c r="Y360" s="457"/>
      <c r="Z360" s="457"/>
      <c r="AA360" s="457"/>
      <c r="AB360" s="457"/>
      <c r="AC360" s="457"/>
      <c r="AD360" s="457"/>
      <c r="AE360" s="457"/>
      <c r="AF360" s="457"/>
      <c r="AG360" s="457"/>
      <c r="AH360" s="457"/>
      <c r="AI360" s="490"/>
      <c r="AJ360" s="457"/>
      <c r="AK360" s="457"/>
      <c r="AL360" s="457"/>
      <c r="AM360" s="457"/>
      <c r="AN360" s="457"/>
      <c r="AO360" s="561"/>
    </row>
    <row r="361" spans="1:41" ht="99.75">
      <c r="A361" s="559">
        <v>97</v>
      </c>
      <c r="B361" s="560"/>
      <c r="C361" s="487" t="s">
        <v>11251</v>
      </c>
      <c r="D361" s="457"/>
      <c r="E361" s="457"/>
      <c r="F361" s="12" t="s">
        <v>699</v>
      </c>
      <c r="G361" s="237" t="s">
        <v>11246</v>
      </c>
      <c r="H361" s="238" t="s">
        <v>11247</v>
      </c>
      <c r="I361" s="488" t="s">
        <v>10034</v>
      </c>
      <c r="J361" s="456">
        <v>1</v>
      </c>
      <c r="K361" s="489" t="s">
        <v>11252</v>
      </c>
      <c r="L361" s="487">
        <v>7993095989</v>
      </c>
      <c r="M361" s="457"/>
      <c r="N361" s="457"/>
      <c r="O361" s="457"/>
      <c r="P361" s="457"/>
      <c r="Q361" s="457"/>
      <c r="R361" s="457"/>
      <c r="S361" s="457"/>
      <c r="T361" s="457"/>
      <c r="U361" s="457"/>
      <c r="V361" s="457"/>
      <c r="W361" s="457"/>
      <c r="X361" s="457"/>
      <c r="Y361" s="457"/>
      <c r="Z361" s="457"/>
      <c r="AA361" s="457"/>
      <c r="AB361" s="457"/>
      <c r="AC361" s="457"/>
      <c r="AD361" s="457"/>
      <c r="AE361" s="457"/>
      <c r="AF361" s="457"/>
      <c r="AG361" s="457"/>
      <c r="AH361" s="457"/>
      <c r="AI361" s="490"/>
      <c r="AJ361" s="457"/>
      <c r="AK361" s="457"/>
      <c r="AL361" s="457"/>
      <c r="AM361" s="457"/>
      <c r="AN361" s="457"/>
      <c r="AO361" s="561"/>
    </row>
    <row r="362" spans="1:41" ht="99.75">
      <c r="A362" s="559">
        <v>98</v>
      </c>
      <c r="B362" s="560"/>
      <c r="C362" s="487" t="s">
        <v>11253</v>
      </c>
      <c r="D362" s="457"/>
      <c r="E362" s="457"/>
      <c r="F362" s="12" t="s">
        <v>699</v>
      </c>
      <c r="G362" s="237" t="s">
        <v>11246</v>
      </c>
      <c r="H362" s="238" t="s">
        <v>11247</v>
      </c>
      <c r="I362" s="488" t="s">
        <v>10034</v>
      </c>
      <c r="J362" s="456">
        <v>1</v>
      </c>
      <c r="K362" s="489" t="s">
        <v>11254</v>
      </c>
      <c r="L362" s="487">
        <v>8884650841</v>
      </c>
      <c r="M362" s="457"/>
      <c r="N362" s="457"/>
      <c r="O362" s="457"/>
      <c r="P362" s="457"/>
      <c r="Q362" s="457"/>
      <c r="R362" s="457"/>
      <c r="S362" s="457"/>
      <c r="T362" s="457"/>
      <c r="U362" s="457"/>
      <c r="V362" s="457"/>
      <c r="W362" s="457"/>
      <c r="X362" s="457"/>
      <c r="Y362" s="457"/>
      <c r="Z362" s="457"/>
      <c r="AA362" s="457"/>
      <c r="AB362" s="457"/>
      <c r="AC362" s="457"/>
      <c r="AD362" s="457"/>
      <c r="AE362" s="457"/>
      <c r="AF362" s="457"/>
      <c r="AG362" s="457"/>
      <c r="AH362" s="457"/>
      <c r="AI362" s="490"/>
      <c r="AJ362" s="457"/>
      <c r="AK362" s="457"/>
      <c r="AL362" s="457"/>
      <c r="AM362" s="457"/>
      <c r="AN362" s="457"/>
      <c r="AO362" s="561"/>
    </row>
    <row r="363" spans="1:41" ht="99.75">
      <c r="A363" s="559">
        <v>99</v>
      </c>
      <c r="B363" s="560"/>
      <c r="C363" s="487" t="s">
        <v>11255</v>
      </c>
      <c r="D363" s="457"/>
      <c r="E363" s="457"/>
      <c r="F363" s="12" t="s">
        <v>699</v>
      </c>
      <c r="G363" s="237" t="s">
        <v>11246</v>
      </c>
      <c r="H363" s="238" t="s">
        <v>11247</v>
      </c>
      <c r="I363" s="488" t="s">
        <v>10034</v>
      </c>
      <c r="J363" s="456">
        <v>1</v>
      </c>
      <c r="K363" s="489" t="s">
        <v>11256</v>
      </c>
      <c r="L363" s="487">
        <v>8880004113</v>
      </c>
      <c r="M363" s="457"/>
      <c r="N363" s="457"/>
      <c r="O363" s="457"/>
      <c r="P363" s="457"/>
      <c r="Q363" s="457"/>
      <c r="R363" s="457"/>
      <c r="S363" s="457"/>
      <c r="T363" s="457"/>
      <c r="U363" s="457"/>
      <c r="V363" s="457"/>
      <c r="W363" s="457"/>
      <c r="X363" s="457"/>
      <c r="Y363" s="457"/>
      <c r="Z363" s="457"/>
      <c r="AA363" s="457"/>
      <c r="AB363" s="457"/>
      <c r="AC363" s="457"/>
      <c r="AD363" s="457"/>
      <c r="AE363" s="457"/>
      <c r="AF363" s="457"/>
      <c r="AG363" s="457"/>
      <c r="AH363" s="457"/>
      <c r="AI363" s="490"/>
      <c r="AJ363" s="457"/>
      <c r="AK363" s="457"/>
      <c r="AL363" s="457"/>
      <c r="AM363" s="457"/>
      <c r="AN363" s="457"/>
      <c r="AO363" s="561"/>
    </row>
    <row r="364" spans="1:41" ht="99.75">
      <c r="A364" s="559">
        <v>100</v>
      </c>
      <c r="B364" s="560"/>
      <c r="C364" s="487" t="s">
        <v>11257</v>
      </c>
      <c r="D364" s="457"/>
      <c r="E364" s="457"/>
      <c r="F364" s="12" t="s">
        <v>699</v>
      </c>
      <c r="G364" s="237" t="s">
        <v>11246</v>
      </c>
      <c r="H364" s="238" t="s">
        <v>11247</v>
      </c>
      <c r="I364" s="488" t="s">
        <v>10034</v>
      </c>
      <c r="J364" s="456">
        <v>1</v>
      </c>
      <c r="K364" s="489" t="s">
        <v>11258</v>
      </c>
      <c r="L364" s="487">
        <v>9611176567</v>
      </c>
      <c r="M364" s="457"/>
      <c r="N364" s="457"/>
      <c r="O364" s="457"/>
      <c r="P364" s="457"/>
      <c r="Q364" s="457"/>
      <c r="R364" s="457"/>
      <c r="S364" s="457"/>
      <c r="T364" s="457"/>
      <c r="U364" s="457"/>
      <c r="V364" s="457"/>
      <c r="W364" s="457"/>
      <c r="X364" s="457"/>
      <c r="Y364" s="457"/>
      <c r="Z364" s="457"/>
      <c r="AA364" s="457"/>
      <c r="AB364" s="457"/>
      <c r="AC364" s="457"/>
      <c r="AD364" s="457"/>
      <c r="AE364" s="457"/>
      <c r="AF364" s="457"/>
      <c r="AG364" s="457"/>
      <c r="AH364" s="457"/>
      <c r="AI364" s="490"/>
      <c r="AJ364" s="457"/>
      <c r="AK364" s="457"/>
      <c r="AL364" s="457"/>
      <c r="AM364" s="457"/>
      <c r="AN364" s="457"/>
      <c r="AO364" s="561"/>
    </row>
    <row r="365" spans="1:41" ht="99.75">
      <c r="A365" s="559">
        <v>101</v>
      </c>
      <c r="B365" s="560"/>
      <c r="C365" s="487" t="s">
        <v>11259</v>
      </c>
      <c r="D365" s="457"/>
      <c r="E365" s="457"/>
      <c r="F365" s="12" t="s">
        <v>699</v>
      </c>
      <c r="G365" s="237" t="s">
        <v>11246</v>
      </c>
      <c r="H365" s="238" t="s">
        <v>11247</v>
      </c>
      <c r="I365" s="488" t="s">
        <v>10034</v>
      </c>
      <c r="J365" s="456">
        <v>1</v>
      </c>
      <c r="K365" s="489" t="s">
        <v>11260</v>
      </c>
      <c r="L365" s="487">
        <v>9491887358</v>
      </c>
      <c r="M365" s="457"/>
      <c r="N365" s="457"/>
      <c r="O365" s="457"/>
      <c r="P365" s="457"/>
      <c r="Q365" s="457"/>
      <c r="R365" s="457"/>
      <c r="S365" s="457"/>
      <c r="T365" s="457"/>
      <c r="U365" s="457"/>
      <c r="V365" s="457"/>
      <c r="W365" s="457"/>
      <c r="X365" s="457"/>
      <c r="Y365" s="457"/>
      <c r="Z365" s="457"/>
      <c r="AA365" s="457"/>
      <c r="AB365" s="457"/>
      <c r="AC365" s="457"/>
      <c r="AD365" s="457"/>
      <c r="AE365" s="457"/>
      <c r="AF365" s="457"/>
      <c r="AG365" s="457"/>
      <c r="AH365" s="457"/>
      <c r="AI365" s="490"/>
      <c r="AJ365" s="457"/>
      <c r="AK365" s="457"/>
      <c r="AL365" s="457"/>
      <c r="AM365" s="457"/>
      <c r="AN365" s="457"/>
      <c r="AO365" s="561"/>
    </row>
    <row r="366" spans="1:41" ht="99.75">
      <c r="A366" s="559">
        <v>102</v>
      </c>
      <c r="B366" s="560"/>
      <c r="C366" s="487" t="s">
        <v>11261</v>
      </c>
      <c r="D366" s="457"/>
      <c r="E366" s="457"/>
      <c r="F366" s="12" t="s">
        <v>699</v>
      </c>
      <c r="G366" s="237" t="s">
        <v>11246</v>
      </c>
      <c r="H366" s="238" t="s">
        <v>11247</v>
      </c>
      <c r="I366" s="488" t="s">
        <v>10034</v>
      </c>
      <c r="J366" s="456">
        <v>1</v>
      </c>
      <c r="K366" s="489" t="s">
        <v>11262</v>
      </c>
      <c r="L366" s="487">
        <v>875858082</v>
      </c>
      <c r="M366" s="457"/>
      <c r="N366" s="457"/>
      <c r="O366" s="457"/>
      <c r="P366" s="457"/>
      <c r="Q366" s="457"/>
      <c r="R366" s="457"/>
      <c r="S366" s="457"/>
      <c r="T366" s="457"/>
      <c r="U366" s="457"/>
      <c r="V366" s="457"/>
      <c r="W366" s="457"/>
      <c r="X366" s="457"/>
      <c r="Y366" s="457"/>
      <c r="Z366" s="457"/>
      <c r="AA366" s="457"/>
      <c r="AB366" s="457"/>
      <c r="AC366" s="457"/>
      <c r="AD366" s="457"/>
      <c r="AE366" s="457"/>
      <c r="AF366" s="457"/>
      <c r="AG366" s="457"/>
      <c r="AH366" s="457"/>
      <c r="AI366" s="490"/>
      <c r="AJ366" s="457"/>
      <c r="AK366" s="457"/>
      <c r="AL366" s="457"/>
      <c r="AM366" s="457"/>
      <c r="AN366" s="457"/>
      <c r="AO366" s="561"/>
    </row>
    <row r="367" spans="1:41" ht="99.75">
      <c r="A367" s="559">
        <v>103</v>
      </c>
      <c r="B367" s="560"/>
      <c r="C367" s="487" t="s">
        <v>11263</v>
      </c>
      <c r="D367" s="457"/>
      <c r="E367" s="457"/>
      <c r="F367" s="12" t="s">
        <v>699</v>
      </c>
      <c r="G367" s="237" t="s">
        <v>11246</v>
      </c>
      <c r="H367" s="238" t="s">
        <v>11247</v>
      </c>
      <c r="I367" s="488" t="s">
        <v>10034</v>
      </c>
      <c r="J367" s="456">
        <v>1</v>
      </c>
      <c r="K367" s="489" t="s">
        <v>11264</v>
      </c>
      <c r="L367" s="487">
        <v>7892595173</v>
      </c>
      <c r="M367" s="457"/>
      <c r="N367" s="457"/>
      <c r="O367" s="457"/>
      <c r="P367" s="457"/>
      <c r="Q367" s="457"/>
      <c r="R367" s="457"/>
      <c r="S367" s="457"/>
      <c r="T367" s="457"/>
      <c r="U367" s="457"/>
      <c r="V367" s="457"/>
      <c r="W367" s="457"/>
      <c r="X367" s="457"/>
      <c r="Y367" s="457"/>
      <c r="Z367" s="457"/>
      <c r="AA367" s="457"/>
      <c r="AB367" s="457"/>
      <c r="AC367" s="457"/>
      <c r="AD367" s="457"/>
      <c r="AE367" s="457"/>
      <c r="AF367" s="457"/>
      <c r="AG367" s="457"/>
      <c r="AH367" s="457"/>
      <c r="AI367" s="490"/>
      <c r="AJ367" s="457"/>
      <c r="AK367" s="457"/>
      <c r="AL367" s="457"/>
      <c r="AM367" s="457"/>
      <c r="AN367" s="457"/>
      <c r="AO367" s="561"/>
    </row>
    <row r="368" spans="1:41" ht="99.75">
      <c r="A368" s="559">
        <v>104</v>
      </c>
      <c r="B368" s="560"/>
      <c r="C368" s="487" t="s">
        <v>11265</v>
      </c>
      <c r="D368" s="457"/>
      <c r="E368" s="457"/>
      <c r="F368" s="12" t="s">
        <v>699</v>
      </c>
      <c r="G368" s="237" t="s">
        <v>11246</v>
      </c>
      <c r="H368" s="238" t="s">
        <v>11247</v>
      </c>
      <c r="I368" s="488" t="s">
        <v>10034</v>
      </c>
      <c r="J368" s="456">
        <v>1</v>
      </c>
      <c r="K368" s="489" t="s">
        <v>11266</v>
      </c>
      <c r="L368" s="487">
        <v>9845750759</v>
      </c>
      <c r="M368" s="457"/>
      <c r="N368" s="457"/>
      <c r="O368" s="457"/>
      <c r="P368" s="457"/>
      <c r="Q368" s="457"/>
      <c r="R368" s="457"/>
      <c r="S368" s="457"/>
      <c r="T368" s="457"/>
      <c r="U368" s="457"/>
      <c r="V368" s="457"/>
      <c r="W368" s="457"/>
      <c r="X368" s="457"/>
      <c r="Y368" s="457"/>
      <c r="Z368" s="457"/>
      <c r="AA368" s="457"/>
      <c r="AB368" s="457"/>
      <c r="AC368" s="457"/>
      <c r="AD368" s="457"/>
      <c r="AE368" s="457"/>
      <c r="AF368" s="457"/>
      <c r="AG368" s="457"/>
      <c r="AH368" s="457"/>
      <c r="AI368" s="490"/>
      <c r="AJ368" s="457"/>
      <c r="AK368" s="457"/>
      <c r="AL368" s="457"/>
      <c r="AM368" s="457"/>
      <c r="AN368" s="457"/>
      <c r="AO368" s="561"/>
    </row>
    <row r="369" spans="1:41" ht="99.75">
      <c r="A369" s="559">
        <v>105</v>
      </c>
      <c r="B369" s="560"/>
      <c r="C369" s="487" t="s">
        <v>11267</v>
      </c>
      <c r="D369" s="457"/>
      <c r="E369" s="457"/>
      <c r="F369" s="12" t="s">
        <v>699</v>
      </c>
      <c r="G369" s="237" t="s">
        <v>11246</v>
      </c>
      <c r="H369" s="238" t="s">
        <v>11247</v>
      </c>
      <c r="I369" s="488" t="s">
        <v>10034</v>
      </c>
      <c r="J369" s="456">
        <v>1</v>
      </c>
      <c r="K369" s="489" t="s">
        <v>11268</v>
      </c>
      <c r="L369" s="487">
        <v>8695212345</v>
      </c>
      <c r="M369" s="457"/>
      <c r="N369" s="457"/>
      <c r="O369" s="457"/>
      <c r="P369" s="457"/>
      <c r="Q369" s="457"/>
      <c r="R369" s="457"/>
      <c r="S369" s="457"/>
      <c r="T369" s="457"/>
      <c r="U369" s="457"/>
      <c r="V369" s="457"/>
      <c r="W369" s="457"/>
      <c r="X369" s="457"/>
      <c r="Y369" s="457"/>
      <c r="Z369" s="457"/>
      <c r="AA369" s="457"/>
      <c r="AB369" s="457"/>
      <c r="AC369" s="457"/>
      <c r="AD369" s="457"/>
      <c r="AE369" s="457"/>
      <c r="AF369" s="457"/>
      <c r="AG369" s="457"/>
      <c r="AH369" s="457"/>
      <c r="AI369" s="490"/>
      <c r="AJ369" s="457"/>
      <c r="AK369" s="457"/>
      <c r="AL369" s="457"/>
      <c r="AM369" s="457"/>
      <c r="AN369" s="457"/>
      <c r="AO369" s="561"/>
    </row>
    <row r="370" spans="1:41" ht="99.75">
      <c r="A370" s="559">
        <v>106</v>
      </c>
      <c r="B370" s="560"/>
      <c r="C370" s="487" t="s">
        <v>11269</v>
      </c>
      <c r="D370" s="457"/>
      <c r="E370" s="457"/>
      <c r="F370" s="12" t="s">
        <v>699</v>
      </c>
      <c r="G370" s="237" t="s">
        <v>11246</v>
      </c>
      <c r="H370" s="238" t="s">
        <v>11247</v>
      </c>
      <c r="I370" s="488" t="s">
        <v>10034</v>
      </c>
      <c r="J370" s="456">
        <v>1</v>
      </c>
      <c r="K370" s="489" t="s">
        <v>11270</v>
      </c>
      <c r="L370" s="487">
        <v>9008534114</v>
      </c>
      <c r="M370" s="457"/>
      <c r="N370" s="457"/>
      <c r="O370" s="457"/>
      <c r="P370" s="457"/>
      <c r="Q370" s="457"/>
      <c r="R370" s="457"/>
      <c r="S370" s="457"/>
      <c r="T370" s="457"/>
      <c r="U370" s="457"/>
      <c r="V370" s="457"/>
      <c r="W370" s="457"/>
      <c r="X370" s="457"/>
      <c r="Y370" s="457"/>
      <c r="Z370" s="457"/>
      <c r="AA370" s="457"/>
      <c r="AB370" s="457"/>
      <c r="AC370" s="457"/>
      <c r="AD370" s="457"/>
      <c r="AE370" s="457"/>
      <c r="AF370" s="457"/>
      <c r="AG370" s="457"/>
      <c r="AH370" s="457"/>
      <c r="AI370" s="490"/>
      <c r="AJ370" s="457"/>
      <c r="AK370" s="457"/>
      <c r="AL370" s="457"/>
      <c r="AM370" s="457"/>
      <c r="AN370" s="457"/>
      <c r="AO370" s="561"/>
    </row>
    <row r="371" spans="1:41" ht="99.75">
      <c r="A371" s="559">
        <v>107</v>
      </c>
      <c r="B371" s="560"/>
      <c r="C371" s="487" t="s">
        <v>11271</v>
      </c>
      <c r="D371" s="457"/>
      <c r="E371" s="457"/>
      <c r="F371" s="12" t="s">
        <v>699</v>
      </c>
      <c r="G371" s="237" t="s">
        <v>11246</v>
      </c>
      <c r="H371" s="238" t="s">
        <v>11247</v>
      </c>
      <c r="I371" s="488" t="s">
        <v>10034</v>
      </c>
      <c r="J371" s="456">
        <v>1</v>
      </c>
      <c r="K371" s="489" t="s">
        <v>11272</v>
      </c>
      <c r="L371" s="487">
        <v>7337694611</v>
      </c>
      <c r="M371" s="457"/>
      <c r="N371" s="457"/>
      <c r="O371" s="457"/>
      <c r="P371" s="457"/>
      <c r="Q371" s="457"/>
      <c r="R371" s="457"/>
      <c r="S371" s="457"/>
      <c r="T371" s="457"/>
      <c r="U371" s="457"/>
      <c r="V371" s="457"/>
      <c r="W371" s="457"/>
      <c r="X371" s="457"/>
      <c r="Y371" s="457"/>
      <c r="Z371" s="457"/>
      <c r="AA371" s="457"/>
      <c r="AB371" s="457"/>
      <c r="AC371" s="457"/>
      <c r="AD371" s="457"/>
      <c r="AE371" s="457"/>
      <c r="AF371" s="457"/>
      <c r="AG371" s="457"/>
      <c r="AH371" s="457"/>
      <c r="AI371" s="490"/>
      <c r="AJ371" s="457"/>
      <c r="AK371" s="457"/>
      <c r="AL371" s="457"/>
      <c r="AM371" s="457"/>
      <c r="AN371" s="457"/>
      <c r="AO371" s="561"/>
    </row>
    <row r="372" spans="1:41" ht="99.75">
      <c r="A372" s="559">
        <v>108</v>
      </c>
      <c r="B372" s="560"/>
      <c r="C372" s="487" t="s">
        <v>11273</v>
      </c>
      <c r="D372" s="457"/>
      <c r="E372" s="457"/>
      <c r="F372" s="12" t="s">
        <v>699</v>
      </c>
      <c r="G372" s="237" t="s">
        <v>11246</v>
      </c>
      <c r="H372" s="238" t="s">
        <v>11247</v>
      </c>
      <c r="I372" s="488" t="s">
        <v>10034</v>
      </c>
      <c r="J372" s="456">
        <v>1</v>
      </c>
      <c r="K372" s="489" t="s">
        <v>11274</v>
      </c>
      <c r="L372" s="487">
        <v>8792963684</v>
      </c>
      <c r="M372" s="457"/>
      <c r="N372" s="457"/>
      <c r="O372" s="457"/>
      <c r="P372" s="457"/>
      <c r="Q372" s="457"/>
      <c r="R372" s="457"/>
      <c r="S372" s="457"/>
      <c r="T372" s="457"/>
      <c r="U372" s="457"/>
      <c r="V372" s="457"/>
      <c r="W372" s="457"/>
      <c r="X372" s="457"/>
      <c r="Y372" s="457"/>
      <c r="Z372" s="457"/>
      <c r="AA372" s="457"/>
      <c r="AB372" s="457"/>
      <c r="AC372" s="457"/>
      <c r="AD372" s="457"/>
      <c r="AE372" s="457"/>
      <c r="AF372" s="457"/>
      <c r="AG372" s="457"/>
      <c r="AH372" s="457"/>
      <c r="AI372" s="490"/>
      <c r="AJ372" s="457"/>
      <c r="AK372" s="457"/>
      <c r="AL372" s="457"/>
      <c r="AM372" s="457"/>
      <c r="AN372" s="457"/>
      <c r="AO372" s="561"/>
    </row>
    <row r="373" spans="1:41" ht="99.75">
      <c r="A373" s="559">
        <v>109</v>
      </c>
      <c r="B373" s="560"/>
      <c r="C373" s="461" t="s">
        <v>11275</v>
      </c>
      <c r="D373" s="457"/>
      <c r="E373" s="457"/>
      <c r="F373" s="12" t="s">
        <v>699</v>
      </c>
      <c r="G373" s="237" t="s">
        <v>11246</v>
      </c>
      <c r="H373" s="238" t="s">
        <v>11247</v>
      </c>
      <c r="I373" s="488" t="s">
        <v>10034</v>
      </c>
      <c r="J373" s="456">
        <v>1</v>
      </c>
      <c r="K373" s="461" t="s">
        <v>11276</v>
      </c>
      <c r="L373" s="461">
        <v>8281512699</v>
      </c>
      <c r="M373" s="457"/>
      <c r="N373" s="457"/>
      <c r="O373" s="457"/>
      <c r="P373" s="457"/>
      <c r="Q373" s="457"/>
      <c r="R373" s="457"/>
      <c r="S373" s="457"/>
      <c r="T373" s="457"/>
      <c r="U373" s="457"/>
      <c r="V373" s="457"/>
      <c r="W373" s="457"/>
      <c r="X373" s="457"/>
      <c r="Y373" s="457"/>
      <c r="Z373" s="457"/>
      <c r="AA373" s="457"/>
      <c r="AB373" s="457"/>
      <c r="AC373" s="457"/>
      <c r="AD373" s="457"/>
      <c r="AE373" s="457"/>
      <c r="AF373" s="457"/>
      <c r="AG373" s="457"/>
      <c r="AH373" s="457"/>
      <c r="AI373" s="490"/>
      <c r="AJ373" s="457"/>
      <c r="AK373" s="457"/>
      <c r="AL373" s="457"/>
      <c r="AM373" s="457"/>
      <c r="AN373" s="457"/>
      <c r="AO373" s="561"/>
    </row>
    <row r="374" spans="1:41" ht="99.75">
      <c r="A374" s="559">
        <v>110</v>
      </c>
      <c r="B374" s="560"/>
      <c r="C374" s="487" t="s">
        <v>11277</v>
      </c>
      <c r="D374" s="457"/>
      <c r="E374" s="457"/>
      <c r="F374" s="12" t="s">
        <v>699</v>
      </c>
      <c r="G374" s="237" t="s">
        <v>11246</v>
      </c>
      <c r="H374" s="238" t="s">
        <v>11247</v>
      </c>
      <c r="I374" s="488" t="s">
        <v>10034</v>
      </c>
      <c r="J374" s="456">
        <v>1</v>
      </c>
      <c r="K374" s="489" t="s">
        <v>11278</v>
      </c>
      <c r="L374" s="487">
        <v>8123564889</v>
      </c>
      <c r="M374" s="457"/>
      <c r="N374" s="457"/>
      <c r="O374" s="457"/>
      <c r="P374" s="457"/>
      <c r="Q374" s="457"/>
      <c r="R374" s="457"/>
      <c r="S374" s="457"/>
      <c r="T374" s="457"/>
      <c r="U374" s="457"/>
      <c r="V374" s="457"/>
      <c r="W374" s="457"/>
      <c r="X374" s="457"/>
      <c r="Y374" s="457"/>
      <c r="Z374" s="457"/>
      <c r="AA374" s="457"/>
      <c r="AB374" s="457"/>
      <c r="AC374" s="457"/>
      <c r="AD374" s="457"/>
      <c r="AE374" s="457"/>
      <c r="AF374" s="457"/>
      <c r="AG374" s="457"/>
      <c r="AH374" s="457"/>
      <c r="AI374" s="490"/>
      <c r="AJ374" s="457"/>
      <c r="AK374" s="457"/>
      <c r="AL374" s="457"/>
      <c r="AM374" s="457"/>
      <c r="AN374" s="457"/>
      <c r="AO374" s="561"/>
    </row>
    <row r="375" spans="1:41" ht="99.75">
      <c r="A375" s="559">
        <v>111</v>
      </c>
      <c r="B375" s="560"/>
      <c r="C375" s="461" t="s">
        <v>11279</v>
      </c>
      <c r="D375" s="457"/>
      <c r="E375" s="457"/>
      <c r="F375" s="12" t="s">
        <v>699</v>
      </c>
      <c r="G375" s="237" t="s">
        <v>11246</v>
      </c>
      <c r="H375" s="238" t="s">
        <v>11247</v>
      </c>
      <c r="I375" s="488" t="s">
        <v>10034</v>
      </c>
      <c r="J375" s="456">
        <v>1</v>
      </c>
      <c r="K375" s="490" t="s">
        <v>11280</v>
      </c>
      <c r="L375" s="490">
        <v>9526105099</v>
      </c>
      <c r="M375" s="457"/>
      <c r="N375" s="457"/>
      <c r="O375" s="457"/>
      <c r="P375" s="457"/>
      <c r="Q375" s="457"/>
      <c r="R375" s="457"/>
      <c r="S375" s="457"/>
      <c r="T375" s="457"/>
      <c r="U375" s="457"/>
      <c r="V375" s="457"/>
      <c r="W375" s="457"/>
      <c r="X375" s="457"/>
      <c r="Y375" s="457"/>
      <c r="Z375" s="457"/>
      <c r="AA375" s="457"/>
      <c r="AB375" s="457"/>
      <c r="AC375" s="457"/>
      <c r="AD375" s="457"/>
      <c r="AE375" s="457"/>
      <c r="AF375" s="457"/>
      <c r="AG375" s="457"/>
      <c r="AH375" s="457"/>
      <c r="AI375" s="490"/>
      <c r="AJ375" s="457"/>
      <c r="AK375" s="457"/>
      <c r="AL375" s="457"/>
      <c r="AM375" s="457"/>
      <c r="AN375" s="457"/>
      <c r="AO375" s="561"/>
    </row>
    <row r="376" spans="1:41" ht="99.75">
      <c r="A376" s="559">
        <v>112</v>
      </c>
      <c r="B376" s="560"/>
      <c r="C376" s="461" t="s">
        <v>11281</v>
      </c>
      <c r="D376" s="457"/>
      <c r="E376" s="457"/>
      <c r="F376" s="12" t="s">
        <v>699</v>
      </c>
      <c r="G376" s="237" t="s">
        <v>11246</v>
      </c>
      <c r="H376" s="238" t="s">
        <v>11247</v>
      </c>
      <c r="I376" s="488" t="s">
        <v>10034</v>
      </c>
      <c r="J376" s="456">
        <v>1</v>
      </c>
      <c r="K376" s="490" t="s">
        <v>11282</v>
      </c>
      <c r="L376" s="490">
        <v>8050536182</v>
      </c>
      <c r="M376" s="457"/>
      <c r="N376" s="457"/>
      <c r="O376" s="457"/>
      <c r="P376" s="457"/>
      <c r="Q376" s="457"/>
      <c r="R376" s="457"/>
      <c r="S376" s="457"/>
      <c r="T376" s="457"/>
      <c r="U376" s="457"/>
      <c r="V376" s="457"/>
      <c r="W376" s="457"/>
      <c r="X376" s="457"/>
      <c r="Y376" s="457"/>
      <c r="Z376" s="457"/>
      <c r="AA376" s="457"/>
      <c r="AB376" s="457"/>
      <c r="AC376" s="457"/>
      <c r="AD376" s="457"/>
      <c r="AE376" s="457"/>
      <c r="AF376" s="457"/>
      <c r="AG376" s="457"/>
      <c r="AH376" s="457"/>
      <c r="AI376" s="490"/>
      <c r="AJ376" s="457"/>
      <c r="AK376" s="457"/>
      <c r="AL376" s="457"/>
      <c r="AM376" s="457"/>
      <c r="AN376" s="457"/>
      <c r="AO376" s="561"/>
    </row>
    <row r="377" spans="1:41" ht="99.75">
      <c r="A377" s="559">
        <v>113</v>
      </c>
      <c r="B377" s="560"/>
      <c r="C377" s="461" t="s">
        <v>11283</v>
      </c>
      <c r="D377" s="457"/>
      <c r="E377" s="457"/>
      <c r="F377" s="12" t="s">
        <v>699</v>
      </c>
      <c r="G377" s="237" t="s">
        <v>11246</v>
      </c>
      <c r="H377" s="238" t="s">
        <v>11247</v>
      </c>
      <c r="I377" s="488" t="s">
        <v>10034</v>
      </c>
      <c r="J377" s="456">
        <v>1</v>
      </c>
      <c r="K377" s="490" t="s">
        <v>11284</v>
      </c>
      <c r="L377" s="490">
        <v>8073756530</v>
      </c>
      <c r="M377" s="457"/>
      <c r="N377" s="457"/>
      <c r="O377" s="457"/>
      <c r="P377" s="457"/>
      <c r="Q377" s="457"/>
      <c r="R377" s="457"/>
      <c r="S377" s="457"/>
      <c r="T377" s="457"/>
      <c r="U377" s="457"/>
      <c r="V377" s="457"/>
      <c r="W377" s="457"/>
      <c r="X377" s="457"/>
      <c r="Y377" s="457"/>
      <c r="Z377" s="457"/>
      <c r="AA377" s="457"/>
      <c r="AB377" s="457"/>
      <c r="AC377" s="457"/>
      <c r="AD377" s="457"/>
      <c r="AE377" s="457"/>
      <c r="AF377" s="457"/>
      <c r="AG377" s="457"/>
      <c r="AH377" s="457"/>
      <c r="AI377" s="490"/>
      <c r="AJ377" s="457"/>
      <c r="AK377" s="457"/>
      <c r="AL377" s="457"/>
      <c r="AM377" s="457"/>
      <c r="AN377" s="457"/>
      <c r="AO377" s="561"/>
    </row>
    <row r="378" spans="1:41" ht="99.75">
      <c r="A378" s="559">
        <v>114</v>
      </c>
      <c r="B378" s="560"/>
      <c r="C378" s="461" t="s">
        <v>11285</v>
      </c>
      <c r="D378" s="457"/>
      <c r="E378" s="457"/>
      <c r="F378" s="12" t="s">
        <v>699</v>
      </c>
      <c r="G378" s="237" t="s">
        <v>11246</v>
      </c>
      <c r="H378" s="238" t="s">
        <v>11247</v>
      </c>
      <c r="I378" s="488" t="s">
        <v>10034</v>
      </c>
      <c r="J378" s="456">
        <v>1</v>
      </c>
      <c r="K378" s="490" t="s">
        <v>11286</v>
      </c>
      <c r="L378" s="490">
        <v>7829364415</v>
      </c>
      <c r="M378" s="457"/>
      <c r="N378" s="457"/>
      <c r="O378" s="457"/>
      <c r="P378" s="457"/>
      <c r="Q378" s="457"/>
      <c r="R378" s="457"/>
      <c r="S378" s="457"/>
      <c r="T378" s="457"/>
      <c r="U378" s="457"/>
      <c r="V378" s="457"/>
      <c r="W378" s="457"/>
      <c r="X378" s="457"/>
      <c r="Y378" s="457"/>
      <c r="Z378" s="457"/>
      <c r="AA378" s="457"/>
      <c r="AB378" s="457"/>
      <c r="AC378" s="457"/>
      <c r="AD378" s="457"/>
      <c r="AE378" s="457"/>
      <c r="AF378" s="457"/>
      <c r="AG378" s="457"/>
      <c r="AH378" s="457"/>
      <c r="AI378" s="490"/>
      <c r="AJ378" s="457"/>
      <c r="AK378" s="457"/>
      <c r="AL378" s="457"/>
      <c r="AM378" s="457"/>
      <c r="AN378" s="457"/>
      <c r="AO378" s="561"/>
    </row>
    <row r="379" spans="1:41" ht="99.75">
      <c r="A379" s="559">
        <v>115</v>
      </c>
      <c r="B379" s="560"/>
      <c r="C379" s="568" t="s">
        <v>11287</v>
      </c>
      <c r="D379" s="457"/>
      <c r="E379" s="457"/>
      <c r="F379" s="12" t="s">
        <v>699</v>
      </c>
      <c r="G379" s="237" t="s">
        <v>11246</v>
      </c>
      <c r="H379" s="238" t="s">
        <v>11247</v>
      </c>
      <c r="I379" s="488" t="s">
        <v>10034</v>
      </c>
      <c r="J379" s="456">
        <v>1</v>
      </c>
      <c r="K379" s="569" t="s">
        <v>11288</v>
      </c>
      <c r="L379" s="490">
        <v>7584918373</v>
      </c>
      <c r="M379" s="457"/>
      <c r="N379" s="457"/>
      <c r="O379" s="457"/>
      <c r="P379" s="457"/>
      <c r="Q379" s="457"/>
      <c r="R379" s="457"/>
      <c r="S379" s="457"/>
      <c r="T379" s="457"/>
      <c r="U379" s="457"/>
      <c r="V379" s="457"/>
      <c r="W379" s="457"/>
      <c r="X379" s="457"/>
      <c r="Y379" s="457"/>
      <c r="Z379" s="457"/>
      <c r="AA379" s="457"/>
      <c r="AB379" s="457"/>
      <c r="AC379" s="457"/>
      <c r="AD379" s="457"/>
      <c r="AE379" s="457"/>
      <c r="AF379" s="457"/>
      <c r="AG379" s="457"/>
      <c r="AH379" s="457"/>
      <c r="AI379" s="490"/>
      <c r="AJ379" s="457"/>
      <c r="AK379" s="457"/>
      <c r="AL379" s="457"/>
      <c r="AM379" s="457"/>
      <c r="AN379" s="457"/>
      <c r="AO379" s="561"/>
    </row>
    <row r="380" spans="1:41" ht="99.75">
      <c r="A380" s="559">
        <v>116</v>
      </c>
      <c r="B380" s="560"/>
      <c r="C380" s="568" t="s">
        <v>11289</v>
      </c>
      <c r="D380" s="457"/>
      <c r="E380" s="457"/>
      <c r="F380" s="12" t="s">
        <v>699</v>
      </c>
      <c r="G380" s="237" t="s">
        <v>11246</v>
      </c>
      <c r="H380" s="238" t="s">
        <v>11247</v>
      </c>
      <c r="I380" s="488" t="s">
        <v>10034</v>
      </c>
      <c r="J380" s="456">
        <v>1</v>
      </c>
      <c r="K380" s="569" t="s">
        <v>11290</v>
      </c>
      <c r="L380" s="490">
        <v>9928943871</v>
      </c>
      <c r="M380" s="457"/>
      <c r="N380" s="457"/>
      <c r="O380" s="457"/>
      <c r="P380" s="457"/>
      <c r="Q380" s="457"/>
      <c r="R380" s="457"/>
      <c r="S380" s="457"/>
      <c r="T380" s="457"/>
      <c r="U380" s="457"/>
      <c r="V380" s="457"/>
      <c r="W380" s="457"/>
      <c r="X380" s="457"/>
      <c r="Y380" s="457"/>
      <c r="Z380" s="457"/>
      <c r="AA380" s="457"/>
      <c r="AB380" s="457"/>
      <c r="AC380" s="457"/>
      <c r="AD380" s="457"/>
      <c r="AE380" s="457"/>
      <c r="AF380" s="457"/>
      <c r="AG380" s="457"/>
      <c r="AH380" s="457"/>
      <c r="AI380" s="490"/>
      <c r="AJ380" s="457"/>
      <c r="AK380" s="457"/>
      <c r="AL380" s="457"/>
      <c r="AM380" s="457"/>
      <c r="AN380" s="457"/>
      <c r="AO380" s="561"/>
    </row>
    <row r="381" spans="1:41" ht="99.75">
      <c r="A381" s="559">
        <v>176</v>
      </c>
      <c r="B381" s="560"/>
      <c r="C381" s="571" t="s">
        <v>11291</v>
      </c>
      <c r="D381" s="457"/>
      <c r="E381" s="457"/>
      <c r="F381" s="12" t="s">
        <v>699</v>
      </c>
      <c r="G381" s="237" t="s">
        <v>11246</v>
      </c>
      <c r="H381" s="238" t="s">
        <v>11247</v>
      </c>
      <c r="I381" s="488" t="s">
        <v>10034</v>
      </c>
      <c r="J381" s="456">
        <v>1</v>
      </c>
      <c r="K381" s="572" t="s">
        <v>11292</v>
      </c>
      <c r="L381" s="570">
        <v>9902486363</v>
      </c>
      <c r="M381" s="457"/>
      <c r="N381" s="457"/>
      <c r="O381" s="457"/>
      <c r="P381" s="457"/>
      <c r="Q381" s="457"/>
      <c r="R381" s="457"/>
      <c r="S381" s="457"/>
      <c r="T381" s="457"/>
      <c r="U381" s="457"/>
      <c r="V381" s="457"/>
      <c r="W381" s="457"/>
      <c r="X381" s="457"/>
      <c r="Y381" s="457"/>
      <c r="Z381" s="457"/>
      <c r="AA381" s="457"/>
      <c r="AB381" s="457"/>
      <c r="AC381" s="457"/>
      <c r="AD381" s="457"/>
      <c r="AE381" s="457"/>
      <c r="AF381" s="457"/>
      <c r="AG381" s="457"/>
      <c r="AH381" s="457"/>
      <c r="AI381" s="490"/>
      <c r="AJ381" s="457"/>
      <c r="AK381" s="457"/>
      <c r="AL381" s="457"/>
      <c r="AM381" s="457"/>
      <c r="AN381" s="457"/>
      <c r="AO381" s="561"/>
    </row>
    <row r="382" spans="1:41" ht="99.75">
      <c r="A382" s="559">
        <v>178</v>
      </c>
      <c r="B382" s="560"/>
      <c r="C382" s="571" t="s">
        <v>11293</v>
      </c>
      <c r="D382" s="457"/>
      <c r="E382" s="457"/>
      <c r="F382" s="12" t="s">
        <v>699</v>
      </c>
      <c r="G382" s="237" t="s">
        <v>11246</v>
      </c>
      <c r="H382" s="238" t="s">
        <v>11247</v>
      </c>
      <c r="I382" s="488" t="s">
        <v>10034</v>
      </c>
      <c r="J382" s="456">
        <v>1</v>
      </c>
      <c r="K382" s="572" t="s">
        <v>11294</v>
      </c>
      <c r="L382" s="570">
        <v>9632358598</v>
      </c>
      <c r="M382" s="457"/>
      <c r="N382" s="457"/>
      <c r="O382" s="457"/>
      <c r="P382" s="457"/>
      <c r="Q382" s="457"/>
      <c r="R382" s="457"/>
      <c r="S382" s="457"/>
      <c r="T382" s="457"/>
      <c r="U382" s="457"/>
      <c r="V382" s="457"/>
      <c r="W382" s="457"/>
      <c r="X382" s="457"/>
      <c r="Y382" s="457"/>
      <c r="Z382" s="457"/>
      <c r="AA382" s="457"/>
      <c r="AB382" s="457"/>
      <c r="AC382" s="457"/>
      <c r="AD382" s="457"/>
      <c r="AE382" s="457"/>
      <c r="AF382" s="457"/>
      <c r="AG382" s="457"/>
      <c r="AH382" s="457"/>
      <c r="AI382" s="490"/>
      <c r="AJ382" s="457"/>
      <c r="AK382" s="457"/>
      <c r="AL382" s="457"/>
      <c r="AM382" s="457"/>
      <c r="AN382" s="457"/>
      <c r="AO382" s="561"/>
    </row>
    <row r="383" spans="1:41" ht="99.75">
      <c r="A383" s="559">
        <v>181</v>
      </c>
      <c r="B383" s="560"/>
      <c r="C383" s="571" t="s">
        <v>11295</v>
      </c>
      <c r="D383" s="457"/>
      <c r="E383" s="457"/>
      <c r="F383" s="12" t="s">
        <v>699</v>
      </c>
      <c r="G383" s="237" t="s">
        <v>11246</v>
      </c>
      <c r="H383" s="238" t="s">
        <v>11247</v>
      </c>
      <c r="I383" s="488" t="s">
        <v>10034</v>
      </c>
      <c r="J383" s="456">
        <v>1</v>
      </c>
      <c r="K383" s="572" t="s">
        <v>11296</v>
      </c>
      <c r="L383" s="570">
        <v>9438372298</v>
      </c>
      <c r="M383" s="457"/>
      <c r="N383" s="457"/>
      <c r="O383" s="457"/>
      <c r="P383" s="457"/>
      <c r="Q383" s="457"/>
      <c r="R383" s="457"/>
      <c r="S383" s="457"/>
      <c r="T383" s="457"/>
      <c r="U383" s="457"/>
      <c r="V383" s="457"/>
      <c r="W383" s="457"/>
      <c r="X383" s="457"/>
      <c r="Y383" s="457"/>
      <c r="Z383" s="457"/>
      <c r="AA383" s="457"/>
      <c r="AB383" s="457"/>
      <c r="AC383" s="457"/>
      <c r="AD383" s="457"/>
      <c r="AE383" s="457"/>
      <c r="AF383" s="457"/>
      <c r="AG383" s="457"/>
      <c r="AH383" s="457"/>
      <c r="AI383" s="490"/>
      <c r="AJ383" s="457"/>
      <c r="AK383" s="457"/>
      <c r="AL383" s="457"/>
      <c r="AM383" s="457"/>
      <c r="AN383" s="457"/>
      <c r="AO383" s="561"/>
    </row>
    <row r="384" spans="1:41" ht="99.75">
      <c r="A384" s="559">
        <v>183</v>
      </c>
      <c r="B384" s="560"/>
      <c r="C384" s="570" t="s">
        <v>11297</v>
      </c>
      <c r="D384" s="457"/>
      <c r="E384" s="457"/>
      <c r="F384" s="12" t="s">
        <v>699</v>
      </c>
      <c r="G384" s="237" t="s">
        <v>11246</v>
      </c>
      <c r="H384" s="238" t="s">
        <v>11247</v>
      </c>
      <c r="I384" s="488" t="s">
        <v>10034</v>
      </c>
      <c r="J384" s="456">
        <v>1</v>
      </c>
      <c r="K384" s="572" t="s">
        <v>11298</v>
      </c>
      <c r="L384" s="570">
        <v>9127461720</v>
      </c>
      <c r="M384" s="457"/>
      <c r="N384" s="457"/>
      <c r="O384" s="457"/>
      <c r="P384" s="457"/>
      <c r="Q384" s="457"/>
      <c r="R384" s="457"/>
      <c r="S384" s="457"/>
      <c r="T384" s="457"/>
      <c r="U384" s="457"/>
      <c r="V384" s="457"/>
      <c r="W384" s="457"/>
      <c r="X384" s="457"/>
      <c r="Y384" s="457"/>
      <c r="Z384" s="457"/>
      <c r="AA384" s="457"/>
      <c r="AB384" s="457"/>
      <c r="AC384" s="457"/>
      <c r="AD384" s="457"/>
      <c r="AE384" s="457"/>
      <c r="AF384" s="457"/>
      <c r="AG384" s="457"/>
      <c r="AH384" s="457"/>
      <c r="AI384" s="490"/>
      <c r="AJ384" s="457"/>
      <c r="AK384" s="457"/>
      <c r="AL384" s="457"/>
      <c r="AM384" s="457"/>
      <c r="AN384" s="457"/>
      <c r="AO384" s="561"/>
    </row>
    <row r="385" spans="1:41" ht="140.25">
      <c r="A385" s="586">
        <v>27</v>
      </c>
      <c r="B385" s="587"/>
      <c r="C385" s="575" t="s">
        <v>11299</v>
      </c>
      <c r="D385" s="452" t="s">
        <v>11300</v>
      </c>
      <c r="E385" s="453" t="s">
        <v>73</v>
      </c>
      <c r="F385" s="12" t="s">
        <v>699</v>
      </c>
      <c r="G385" s="237" t="s">
        <v>11246</v>
      </c>
      <c r="H385" s="238" t="s">
        <v>11247</v>
      </c>
      <c r="I385" s="453" t="s">
        <v>7693</v>
      </c>
      <c r="J385" s="453">
        <v>5</v>
      </c>
      <c r="K385" s="454" t="str">
        <f>HYPERLINK("mailto:JOHNSON_M333@YAHOO.COM","JOHNSON_M333@YAHOO.COM")</f>
        <v>JOHNSON_M333@YAHOO.COM</v>
      </c>
      <c r="L385" s="455">
        <v>9986978429</v>
      </c>
      <c r="M385" s="453">
        <v>61</v>
      </c>
      <c r="N385" s="453" t="s">
        <v>9832</v>
      </c>
      <c r="O385" s="450">
        <v>61</v>
      </c>
      <c r="P385" s="453" t="s">
        <v>6151</v>
      </c>
      <c r="Q385" s="453" t="s">
        <v>6180</v>
      </c>
      <c r="R385" s="456" t="s">
        <v>51</v>
      </c>
      <c r="S385" s="456" t="s">
        <v>51</v>
      </c>
      <c r="T385" s="456" t="s">
        <v>51</v>
      </c>
      <c r="U385" s="453">
        <v>38</v>
      </c>
      <c r="V385" s="453">
        <v>35</v>
      </c>
      <c r="W385" s="453">
        <v>40</v>
      </c>
      <c r="X385" s="453">
        <v>28.5</v>
      </c>
      <c r="Y385" s="457"/>
      <c r="Z385" s="457"/>
      <c r="AA385" s="457"/>
      <c r="AB385" s="457"/>
      <c r="AC385" s="458" t="s">
        <v>52</v>
      </c>
      <c r="AD385" s="453" t="s">
        <v>53</v>
      </c>
      <c r="AE385" s="258" t="s">
        <v>11301</v>
      </c>
      <c r="AF385" s="459"/>
      <c r="AG385" s="460"/>
      <c r="AH385" s="460"/>
      <c r="AI385" s="461">
        <v>9740015505</v>
      </c>
      <c r="AJ385" s="453" t="s">
        <v>9853</v>
      </c>
      <c r="AK385" s="453" t="s">
        <v>60</v>
      </c>
      <c r="AL385" s="453" t="s">
        <v>61</v>
      </c>
      <c r="AM385" s="457"/>
      <c r="AN385" s="457"/>
      <c r="AO385" s="561"/>
    </row>
    <row r="386" spans="1:41" ht="99.75">
      <c r="A386" s="586">
        <v>28</v>
      </c>
      <c r="B386" s="587"/>
      <c r="C386" s="451" t="s">
        <v>11302</v>
      </c>
      <c r="D386" s="452" t="s">
        <v>11303</v>
      </c>
      <c r="E386" s="453" t="s">
        <v>73</v>
      </c>
      <c r="F386" s="12" t="s">
        <v>699</v>
      </c>
      <c r="G386" s="237" t="s">
        <v>11246</v>
      </c>
      <c r="H386" s="238" t="s">
        <v>11247</v>
      </c>
      <c r="I386" s="453" t="s">
        <v>7693</v>
      </c>
      <c r="J386" s="453">
        <v>5</v>
      </c>
      <c r="K386" s="454" t="str">
        <f>HYPERLINK("mailto:kapil99nikamal@gmail.com","kapil99nikamal@gmail.com")</f>
        <v>kapil99nikamal@gmail.com</v>
      </c>
      <c r="L386" s="455">
        <v>8792270677</v>
      </c>
      <c r="M386" s="453">
        <v>69</v>
      </c>
      <c r="N386" s="453" t="s">
        <v>11304</v>
      </c>
      <c r="O386" s="450">
        <v>69</v>
      </c>
      <c r="P386" s="453" t="s">
        <v>9848</v>
      </c>
      <c r="Q386" s="453" t="s">
        <v>11305</v>
      </c>
      <c r="R386" s="456" t="s">
        <v>51</v>
      </c>
      <c r="S386" s="456" t="s">
        <v>51</v>
      </c>
      <c r="T386" s="456" t="s">
        <v>51</v>
      </c>
      <c r="U386" s="453">
        <v>90</v>
      </c>
      <c r="V386" s="453">
        <v>85</v>
      </c>
      <c r="W386" s="453">
        <v>79</v>
      </c>
      <c r="X386" s="453">
        <v>81.17</v>
      </c>
      <c r="Y386" s="457"/>
      <c r="Z386" s="457"/>
      <c r="AA386" s="457"/>
      <c r="AB386" s="457"/>
      <c r="AC386" s="458" t="s">
        <v>52</v>
      </c>
      <c r="AD386" s="453" t="s">
        <v>53</v>
      </c>
      <c r="AE386" s="613" t="s">
        <v>10025</v>
      </c>
      <c r="AF386" s="214" t="s">
        <v>11306</v>
      </c>
      <c r="AG386" s="209" t="s">
        <v>11307</v>
      </c>
      <c r="AH386" s="209" t="s">
        <v>11308</v>
      </c>
      <c r="AI386" s="461" t="s">
        <v>11309</v>
      </c>
      <c r="AJ386" s="453" t="s">
        <v>788</v>
      </c>
      <c r="AK386" s="453" t="s">
        <v>2666</v>
      </c>
      <c r="AL386" s="453" t="s">
        <v>11310</v>
      </c>
      <c r="AM386" s="457"/>
      <c r="AN386" s="457"/>
      <c r="AO386" s="561"/>
    </row>
    <row r="387" spans="1:41" ht="99.75">
      <c r="A387" s="586">
        <v>29</v>
      </c>
      <c r="B387" s="587"/>
      <c r="C387" s="451" t="s">
        <v>11311</v>
      </c>
      <c r="D387" s="452" t="s">
        <v>11312</v>
      </c>
      <c r="E387" s="453" t="s">
        <v>73</v>
      </c>
      <c r="F387" s="12" t="s">
        <v>699</v>
      </c>
      <c r="G387" s="237" t="s">
        <v>11246</v>
      </c>
      <c r="H387" s="238" t="s">
        <v>11247</v>
      </c>
      <c r="I387" s="453" t="s">
        <v>7693</v>
      </c>
      <c r="J387" s="453">
        <v>5</v>
      </c>
      <c r="K387" s="454" t="str">
        <f>HYPERLINK("mailto:raj.vishi581@gmail.com","raj.vishi581@gmail.com")</f>
        <v>raj.vishi581@gmail.com</v>
      </c>
      <c r="L387" s="455">
        <v>8697815257</v>
      </c>
      <c r="M387" s="453">
        <v>52</v>
      </c>
      <c r="N387" s="453" t="s">
        <v>126</v>
      </c>
      <c r="O387" s="450">
        <v>52</v>
      </c>
      <c r="P387" s="453" t="s">
        <v>9848</v>
      </c>
      <c r="Q387" s="453" t="s">
        <v>127</v>
      </c>
      <c r="R387" s="456" t="s">
        <v>51</v>
      </c>
      <c r="S387" s="456" t="s">
        <v>51</v>
      </c>
      <c r="T387" s="456" t="s">
        <v>51</v>
      </c>
      <c r="U387" s="453">
        <v>76</v>
      </c>
      <c r="V387" s="453">
        <v>72</v>
      </c>
      <c r="W387" s="453">
        <v>70</v>
      </c>
      <c r="X387" s="453">
        <v>76.33</v>
      </c>
      <c r="Y387" s="457"/>
      <c r="Z387" s="457"/>
      <c r="AA387" s="457"/>
      <c r="AB387" s="457"/>
      <c r="AC387" s="458" t="s">
        <v>52</v>
      </c>
      <c r="AD387" s="453" t="s">
        <v>53</v>
      </c>
      <c r="AE387" s="258" t="s">
        <v>11313</v>
      </c>
      <c r="AF387" s="459" t="s">
        <v>11314</v>
      </c>
      <c r="AG387" s="460" t="s">
        <v>11315</v>
      </c>
      <c r="AH387" s="460" t="s">
        <v>11316</v>
      </c>
      <c r="AI387" s="461" t="s">
        <v>11317</v>
      </c>
      <c r="AJ387" s="453" t="s">
        <v>11318</v>
      </c>
      <c r="AK387" s="453" t="s">
        <v>60</v>
      </c>
      <c r="AL387" s="453" t="s">
        <v>61</v>
      </c>
      <c r="AM387" s="457"/>
      <c r="AN387" s="457"/>
      <c r="AO387" s="561"/>
    </row>
    <row r="388" spans="1:41" ht="99.75">
      <c r="A388" s="614">
        <v>30</v>
      </c>
      <c r="B388" s="615"/>
      <c r="C388" s="616" t="s">
        <v>11319</v>
      </c>
      <c r="D388" s="616" t="s">
        <v>11320</v>
      </c>
      <c r="E388" s="471" t="s">
        <v>73</v>
      </c>
      <c r="F388" s="12" t="s">
        <v>699</v>
      </c>
      <c r="G388" s="237" t="s">
        <v>11246</v>
      </c>
      <c r="H388" s="238" t="s">
        <v>11247</v>
      </c>
      <c r="I388" s="471" t="s">
        <v>7693</v>
      </c>
      <c r="J388" s="471">
        <v>5</v>
      </c>
      <c r="K388" s="617" t="str">
        <f>HYPERLINK("mailto:pleam.siras.t@hotmail.com","pleam.siras.t@hotmail.com")</f>
        <v>pleam.siras.t@hotmail.com</v>
      </c>
      <c r="L388" s="618">
        <v>9066265033</v>
      </c>
      <c r="M388" s="471">
        <v>70</v>
      </c>
      <c r="N388" s="472" t="s">
        <v>11321</v>
      </c>
      <c r="O388" s="619">
        <v>70</v>
      </c>
      <c r="P388" s="471" t="s">
        <v>9848</v>
      </c>
      <c r="Q388" s="472" t="s">
        <v>11321</v>
      </c>
      <c r="R388" s="471" t="s">
        <v>51</v>
      </c>
      <c r="S388" s="471" t="s">
        <v>51</v>
      </c>
      <c r="T388" s="471" t="s">
        <v>51</v>
      </c>
      <c r="U388" s="471">
        <v>77</v>
      </c>
      <c r="V388" s="471">
        <v>81</v>
      </c>
      <c r="W388" s="471">
        <v>74</v>
      </c>
      <c r="X388" s="471">
        <v>76.67</v>
      </c>
      <c r="Y388" s="620"/>
      <c r="Z388" s="620"/>
      <c r="AA388" s="620"/>
      <c r="AB388" s="620"/>
      <c r="AC388" s="619" t="s">
        <v>52</v>
      </c>
      <c r="AD388" s="471" t="s">
        <v>53</v>
      </c>
      <c r="AE388" s="621" t="s">
        <v>10025</v>
      </c>
      <c r="AF388" s="471" t="s">
        <v>11322</v>
      </c>
      <c r="AG388" s="472" t="s">
        <v>11323</v>
      </c>
      <c r="AH388" s="472" t="s">
        <v>11324</v>
      </c>
      <c r="AI388" s="622" t="s">
        <v>9853</v>
      </c>
      <c r="AJ388" s="471" t="s">
        <v>9853</v>
      </c>
      <c r="AK388" s="471" t="s">
        <v>2666</v>
      </c>
      <c r="AL388" s="471" t="s">
        <v>2009</v>
      </c>
      <c r="AM388" s="620"/>
      <c r="AN388" s="620"/>
      <c r="AO388" s="623"/>
    </row>
    <row r="389" spans="1:41" ht="99.75">
      <c r="A389" s="586">
        <v>31</v>
      </c>
      <c r="B389" s="587"/>
      <c r="C389" s="462" t="s">
        <v>11325</v>
      </c>
      <c r="D389" s="452" t="s">
        <v>11326</v>
      </c>
      <c r="E389" s="453" t="s">
        <v>73</v>
      </c>
      <c r="F389" s="12" t="s">
        <v>699</v>
      </c>
      <c r="G389" s="237" t="s">
        <v>11246</v>
      </c>
      <c r="H389" s="238" t="s">
        <v>11247</v>
      </c>
      <c r="I389" s="453" t="s">
        <v>7693</v>
      </c>
      <c r="J389" s="453">
        <v>5</v>
      </c>
      <c r="K389" s="454" t="str">
        <f>HYPERLINK("mailto:rahulshekar.28@gmail.com","rahulshekar.28@gmail.com")</f>
        <v>rahulshekar.28@gmail.com</v>
      </c>
      <c r="L389" s="455">
        <v>9620033473</v>
      </c>
      <c r="M389" s="453">
        <v>57</v>
      </c>
      <c r="N389" s="453" t="s">
        <v>9832</v>
      </c>
      <c r="O389" s="450">
        <v>57</v>
      </c>
      <c r="P389" s="453" t="s">
        <v>9848</v>
      </c>
      <c r="Q389" s="453" t="s">
        <v>6180</v>
      </c>
      <c r="R389" s="456" t="s">
        <v>51</v>
      </c>
      <c r="S389" s="456" t="s">
        <v>51</v>
      </c>
      <c r="T389" s="456" t="s">
        <v>51</v>
      </c>
      <c r="U389" s="453">
        <v>70</v>
      </c>
      <c r="V389" s="453">
        <v>70.67</v>
      </c>
      <c r="W389" s="453">
        <v>68.83</v>
      </c>
      <c r="X389" s="453">
        <v>71</v>
      </c>
      <c r="Y389" s="457"/>
      <c r="Z389" s="457"/>
      <c r="AA389" s="457"/>
      <c r="AB389" s="457"/>
      <c r="AC389" s="458" t="s">
        <v>52</v>
      </c>
      <c r="AD389" s="453" t="s">
        <v>53</v>
      </c>
      <c r="AE389" s="258" t="s">
        <v>11327</v>
      </c>
      <c r="AF389" s="459" t="s">
        <v>11328</v>
      </c>
      <c r="AG389" s="460" t="s">
        <v>11329</v>
      </c>
      <c r="AH389" s="460" t="s">
        <v>11330</v>
      </c>
      <c r="AI389" s="461">
        <v>9620020984</v>
      </c>
      <c r="AJ389" s="453" t="s">
        <v>11331</v>
      </c>
      <c r="AK389" s="453" t="s">
        <v>60</v>
      </c>
      <c r="AL389" s="453" t="s">
        <v>61</v>
      </c>
      <c r="AM389" s="457"/>
      <c r="AN389" s="457"/>
      <c r="AO389" s="561"/>
    </row>
    <row r="390" spans="1:41" ht="114.75">
      <c r="A390" s="586">
        <v>32</v>
      </c>
      <c r="B390" s="587"/>
      <c r="C390" s="451" t="s">
        <v>11332</v>
      </c>
      <c r="D390" s="452" t="s">
        <v>11333</v>
      </c>
      <c r="E390" s="453" t="s">
        <v>73</v>
      </c>
      <c r="F390" s="12" t="s">
        <v>699</v>
      </c>
      <c r="G390" s="237" t="s">
        <v>11246</v>
      </c>
      <c r="H390" s="238" t="s">
        <v>11247</v>
      </c>
      <c r="I390" s="453" t="s">
        <v>7693</v>
      </c>
      <c r="J390" s="453">
        <v>5</v>
      </c>
      <c r="K390" s="454" t="str">
        <f>HYPERLINK("mailto:rajath.t.s.52@gmail.com","rajath.t.s.52@gmail.com")</f>
        <v>rajath.t.s.52@gmail.com</v>
      </c>
      <c r="L390" s="455">
        <v>8553202838</v>
      </c>
      <c r="M390" s="453">
        <v>60</v>
      </c>
      <c r="N390" s="453" t="s">
        <v>9832</v>
      </c>
      <c r="O390" s="450">
        <v>60</v>
      </c>
      <c r="P390" s="453" t="s">
        <v>6151</v>
      </c>
      <c r="Q390" s="453" t="s">
        <v>6180</v>
      </c>
      <c r="R390" s="456" t="s">
        <v>51</v>
      </c>
      <c r="S390" s="456" t="s">
        <v>51</v>
      </c>
      <c r="T390" s="456" t="s">
        <v>51</v>
      </c>
      <c r="U390" s="453">
        <v>68</v>
      </c>
      <c r="V390" s="453">
        <v>67</v>
      </c>
      <c r="W390" s="453">
        <v>65</v>
      </c>
      <c r="X390" s="453">
        <v>65.33</v>
      </c>
      <c r="Y390" s="457"/>
      <c r="Z390" s="457"/>
      <c r="AA390" s="457"/>
      <c r="AB390" s="457"/>
      <c r="AC390" s="458" t="s">
        <v>52</v>
      </c>
      <c r="AD390" s="453" t="s">
        <v>53</v>
      </c>
      <c r="AE390" s="211" t="s">
        <v>11334</v>
      </c>
      <c r="AF390" s="214" t="s">
        <v>11335</v>
      </c>
      <c r="AG390" s="209" t="s">
        <v>11336</v>
      </c>
      <c r="AH390" s="209" t="s">
        <v>11337</v>
      </c>
      <c r="AI390" s="461">
        <v>9538213101</v>
      </c>
      <c r="AJ390" s="453" t="s">
        <v>11338</v>
      </c>
      <c r="AK390" s="453" t="s">
        <v>60</v>
      </c>
      <c r="AL390" s="453" t="s">
        <v>61</v>
      </c>
      <c r="AM390" s="457"/>
      <c r="AN390" s="457"/>
      <c r="AO390" s="561"/>
    </row>
    <row r="391" spans="1:41" ht="102">
      <c r="A391" s="586">
        <v>33</v>
      </c>
      <c r="B391" s="587"/>
      <c r="C391" s="451" t="s">
        <v>11339</v>
      </c>
      <c r="D391" s="452" t="s">
        <v>11340</v>
      </c>
      <c r="E391" s="453" t="s">
        <v>73</v>
      </c>
      <c r="F391" s="12" t="s">
        <v>699</v>
      </c>
      <c r="G391" s="237" t="s">
        <v>11246</v>
      </c>
      <c r="H391" s="238" t="s">
        <v>11247</v>
      </c>
      <c r="I391" s="453" t="s">
        <v>7693</v>
      </c>
      <c r="J391" s="453">
        <v>5</v>
      </c>
      <c r="K391" s="454" t="str">
        <f>HYPERLINK("mailto:vinaykashyap140@gmail.com","vinaykashyap140@gmail.com")</f>
        <v>vinaykashyap140@gmail.com</v>
      </c>
      <c r="L391" s="455">
        <v>9964702874</v>
      </c>
      <c r="M391" s="453">
        <v>66</v>
      </c>
      <c r="N391" s="453" t="s">
        <v>9832</v>
      </c>
      <c r="O391" s="450">
        <v>66</v>
      </c>
      <c r="P391" s="453" t="s">
        <v>9848</v>
      </c>
      <c r="Q391" s="453" t="s">
        <v>6180</v>
      </c>
      <c r="R391" s="456" t="s">
        <v>51</v>
      </c>
      <c r="S391" s="456" t="s">
        <v>51</v>
      </c>
      <c r="T391" s="456" t="s">
        <v>51</v>
      </c>
      <c r="U391" s="453">
        <v>65</v>
      </c>
      <c r="V391" s="453">
        <v>56</v>
      </c>
      <c r="W391" s="453">
        <v>53</v>
      </c>
      <c r="X391" s="453">
        <v>59.33</v>
      </c>
      <c r="Y391" s="457"/>
      <c r="Z391" s="457"/>
      <c r="AA391" s="457"/>
      <c r="AB391" s="457"/>
      <c r="AC391" s="458" t="s">
        <v>100</v>
      </c>
      <c r="AD391" s="453" t="s">
        <v>53</v>
      </c>
      <c r="AE391" s="258" t="s">
        <v>11341</v>
      </c>
      <c r="AF391" s="459" t="s">
        <v>11342</v>
      </c>
      <c r="AG391" s="460" t="s">
        <v>11343</v>
      </c>
      <c r="AH391" s="460" t="s">
        <v>11344</v>
      </c>
      <c r="AI391" s="461">
        <v>9964702874</v>
      </c>
      <c r="AJ391" s="453" t="s">
        <v>788</v>
      </c>
      <c r="AK391" s="453" t="s">
        <v>60</v>
      </c>
      <c r="AL391" s="453" t="s">
        <v>61</v>
      </c>
      <c r="AM391" s="457"/>
      <c r="AN391" s="457"/>
      <c r="AO391" s="561"/>
    </row>
    <row r="392" spans="1:41" ht="99.75">
      <c r="A392" s="586">
        <v>34</v>
      </c>
      <c r="B392" s="587"/>
      <c r="C392" s="462" t="s">
        <v>11345</v>
      </c>
      <c r="D392" s="452" t="s">
        <v>11346</v>
      </c>
      <c r="E392" s="453" t="s">
        <v>73</v>
      </c>
      <c r="F392" s="12" t="s">
        <v>699</v>
      </c>
      <c r="G392" s="237" t="s">
        <v>11246</v>
      </c>
      <c r="H392" s="238" t="s">
        <v>11247</v>
      </c>
      <c r="I392" s="453" t="s">
        <v>7693</v>
      </c>
      <c r="J392" s="453">
        <v>5</v>
      </c>
      <c r="K392" s="454" t="str">
        <f>HYPERLINK("mailto:akshays1105@gmail.com","akshays1105@gmail.com")</f>
        <v>akshays1105@gmail.com</v>
      </c>
      <c r="L392" s="455">
        <v>9611511354</v>
      </c>
      <c r="M392" s="453">
        <v>65</v>
      </c>
      <c r="N392" s="453" t="s">
        <v>9832</v>
      </c>
      <c r="O392" s="450">
        <v>65</v>
      </c>
      <c r="P392" s="453" t="s">
        <v>9848</v>
      </c>
      <c r="Q392" s="453" t="s">
        <v>6180</v>
      </c>
      <c r="R392" s="456" t="s">
        <v>51</v>
      </c>
      <c r="S392" s="456" t="s">
        <v>51</v>
      </c>
      <c r="T392" s="456" t="s">
        <v>51</v>
      </c>
      <c r="U392" s="453">
        <v>62</v>
      </c>
      <c r="V392" s="453">
        <v>58</v>
      </c>
      <c r="W392" s="453">
        <v>56</v>
      </c>
      <c r="X392" s="453">
        <v>66.33</v>
      </c>
      <c r="Y392" s="457"/>
      <c r="Z392" s="457"/>
      <c r="AA392" s="457"/>
      <c r="AB392" s="457"/>
      <c r="AC392" s="458" t="s">
        <v>100</v>
      </c>
      <c r="AD392" s="453" t="s">
        <v>53</v>
      </c>
      <c r="AE392" s="270" t="s">
        <v>11347</v>
      </c>
      <c r="AF392" s="459" t="s">
        <v>11348</v>
      </c>
      <c r="AG392" s="460" t="s">
        <v>11349</v>
      </c>
      <c r="AH392" s="460" t="s">
        <v>11350</v>
      </c>
      <c r="AI392" s="461">
        <v>7815033566</v>
      </c>
      <c r="AJ392" s="453" t="s">
        <v>788</v>
      </c>
      <c r="AK392" s="453" t="s">
        <v>60</v>
      </c>
      <c r="AL392" s="453" t="s">
        <v>61</v>
      </c>
      <c r="AM392" s="457"/>
      <c r="AN392" s="457"/>
      <c r="AO392" s="561"/>
    </row>
    <row r="393" spans="1:41" ht="99.75">
      <c r="A393" s="586">
        <v>35</v>
      </c>
      <c r="B393" s="587"/>
      <c r="C393" s="462" t="s">
        <v>11351</v>
      </c>
      <c r="D393" s="452" t="s">
        <v>11352</v>
      </c>
      <c r="E393" s="453" t="s">
        <v>73</v>
      </c>
      <c r="F393" s="12" t="s">
        <v>699</v>
      </c>
      <c r="G393" s="237" t="s">
        <v>11246</v>
      </c>
      <c r="H393" s="238" t="s">
        <v>11247</v>
      </c>
      <c r="I393" s="453" t="s">
        <v>7693</v>
      </c>
      <c r="J393" s="453">
        <v>5</v>
      </c>
      <c r="K393" s="454" t="str">
        <f>HYPERLINK("mailto:bharath.mady@gmail.com","bharath.mady@gmail.com")</f>
        <v>bharath.mady@gmail.com</v>
      </c>
      <c r="L393" s="455">
        <v>9731675557</v>
      </c>
      <c r="M393" s="453">
        <v>45</v>
      </c>
      <c r="N393" s="453" t="s">
        <v>9832</v>
      </c>
      <c r="O393" s="450">
        <v>45</v>
      </c>
      <c r="P393" s="453" t="s">
        <v>9848</v>
      </c>
      <c r="Q393" s="453" t="s">
        <v>6180</v>
      </c>
      <c r="R393" s="456" t="s">
        <v>51</v>
      </c>
      <c r="S393" s="456" t="s">
        <v>51</v>
      </c>
      <c r="T393" s="456" t="s">
        <v>51</v>
      </c>
      <c r="U393" s="453">
        <v>53</v>
      </c>
      <c r="V393" s="453">
        <v>50.63</v>
      </c>
      <c r="W393" s="453">
        <v>54</v>
      </c>
      <c r="X393" s="453">
        <v>57.83</v>
      </c>
      <c r="Y393" s="457"/>
      <c r="Z393" s="457"/>
      <c r="AA393" s="457"/>
      <c r="AB393" s="457"/>
      <c r="AC393" s="458" t="s">
        <v>100</v>
      </c>
      <c r="AD393" s="453" t="s">
        <v>53</v>
      </c>
      <c r="AE393" s="219" t="s">
        <v>11353</v>
      </c>
      <c r="AF393" s="214" t="s">
        <v>10709</v>
      </c>
      <c r="AG393" s="209" t="s">
        <v>11354</v>
      </c>
      <c r="AH393" s="209" t="s">
        <v>11355</v>
      </c>
      <c r="AI393" s="461">
        <v>9945391104</v>
      </c>
      <c r="AJ393" s="453" t="s">
        <v>11356</v>
      </c>
      <c r="AK393" s="453" t="s">
        <v>60</v>
      </c>
      <c r="AL393" s="453" t="s">
        <v>61</v>
      </c>
      <c r="AM393" s="457"/>
      <c r="AN393" s="457"/>
      <c r="AO393" s="561"/>
    </row>
    <row r="394" spans="1:41" ht="114.75">
      <c r="A394" s="586">
        <v>36</v>
      </c>
      <c r="B394" s="587"/>
      <c r="C394" s="451" t="s">
        <v>11357</v>
      </c>
      <c r="D394" s="452" t="s">
        <v>11358</v>
      </c>
      <c r="E394" s="453" t="s">
        <v>44</v>
      </c>
      <c r="F394" s="12" t="s">
        <v>699</v>
      </c>
      <c r="G394" s="237" t="s">
        <v>11246</v>
      </c>
      <c r="H394" s="238" t="s">
        <v>11247</v>
      </c>
      <c r="I394" s="453" t="s">
        <v>7693</v>
      </c>
      <c r="J394" s="453">
        <v>5</v>
      </c>
      <c r="K394" s="454" t="str">
        <f>HYPERLINK("mailto:h.elaana678@gmail.com","h.elaana678@gmail.com")</f>
        <v>h.elaana678@gmail.com</v>
      </c>
      <c r="L394" s="455">
        <v>9008729666</v>
      </c>
      <c r="M394" s="453">
        <v>53</v>
      </c>
      <c r="N394" s="453" t="s">
        <v>50</v>
      </c>
      <c r="O394" s="450">
        <v>53</v>
      </c>
      <c r="P394" s="453" t="s">
        <v>6151</v>
      </c>
      <c r="Q394" s="453" t="s">
        <v>6180</v>
      </c>
      <c r="R394" s="456" t="s">
        <v>51</v>
      </c>
      <c r="S394" s="456" t="s">
        <v>51</v>
      </c>
      <c r="T394" s="456" t="s">
        <v>51</v>
      </c>
      <c r="U394" s="453">
        <v>69</v>
      </c>
      <c r="V394" s="453">
        <v>58</v>
      </c>
      <c r="W394" s="453">
        <v>49</v>
      </c>
      <c r="X394" s="453">
        <v>57.17</v>
      </c>
      <c r="Y394" s="457"/>
      <c r="Z394" s="457"/>
      <c r="AA394" s="457"/>
      <c r="AB394" s="457"/>
      <c r="AC394" s="458" t="s">
        <v>52</v>
      </c>
      <c r="AD394" s="453" t="s">
        <v>53</v>
      </c>
      <c r="AE394" s="219" t="s">
        <v>11359</v>
      </c>
      <c r="AF394" s="214" t="s">
        <v>11360</v>
      </c>
      <c r="AG394" s="209" t="s">
        <v>11361</v>
      </c>
      <c r="AH394" s="209" t="s">
        <v>11362</v>
      </c>
      <c r="AI394" s="461">
        <v>8861958548</v>
      </c>
      <c r="AJ394" s="453" t="s">
        <v>396</v>
      </c>
      <c r="AK394" s="453" t="s">
        <v>60</v>
      </c>
      <c r="AL394" s="453" t="s">
        <v>61</v>
      </c>
      <c r="AM394" s="457"/>
      <c r="AN394" s="457"/>
      <c r="AO394" s="561"/>
    </row>
    <row r="395" spans="1:41" ht="99.75">
      <c r="A395" s="586">
        <v>37</v>
      </c>
      <c r="B395" s="587"/>
      <c r="C395" s="451" t="s">
        <v>11363</v>
      </c>
      <c r="D395" s="452" t="s">
        <v>11364</v>
      </c>
      <c r="E395" s="453" t="s">
        <v>73</v>
      </c>
      <c r="F395" s="12" t="s">
        <v>699</v>
      </c>
      <c r="G395" s="237" t="s">
        <v>11246</v>
      </c>
      <c r="H395" s="238" t="s">
        <v>11247</v>
      </c>
      <c r="I395" s="453" t="s">
        <v>7693</v>
      </c>
      <c r="J395" s="453">
        <v>5</v>
      </c>
      <c r="K395" s="454" t="str">
        <f>HYPERLINK("mailto:yjkheraluwala@gmail.com","yjkheraluwala@gmail.com / nnoreply54@gmail.com")</f>
        <v>yjkheraluwala@gmail.com / nnoreply54@gmail.com</v>
      </c>
      <c r="L395" s="455">
        <v>8147218480</v>
      </c>
      <c r="M395" s="453">
        <v>87</v>
      </c>
      <c r="N395" s="453" t="s">
        <v>9832</v>
      </c>
      <c r="O395" s="450">
        <v>87</v>
      </c>
      <c r="P395" s="453" t="s">
        <v>6151</v>
      </c>
      <c r="Q395" s="453" t="s">
        <v>6180</v>
      </c>
      <c r="R395" s="456" t="s">
        <v>51</v>
      </c>
      <c r="S395" s="456" t="s">
        <v>51</v>
      </c>
      <c r="T395" s="456" t="s">
        <v>51</v>
      </c>
      <c r="U395" s="453">
        <v>62</v>
      </c>
      <c r="V395" s="453">
        <v>71.599999999999994</v>
      </c>
      <c r="W395" s="453">
        <v>51.5</v>
      </c>
      <c r="X395" s="453">
        <v>76.17</v>
      </c>
      <c r="Y395" s="457"/>
      <c r="Z395" s="457"/>
      <c r="AA395" s="457"/>
      <c r="AB395" s="457"/>
      <c r="AC395" s="458" t="s">
        <v>52</v>
      </c>
      <c r="AD395" s="453" t="s">
        <v>53</v>
      </c>
      <c r="AE395" s="211" t="s">
        <v>11365</v>
      </c>
      <c r="AF395" s="214" t="s">
        <v>11366</v>
      </c>
      <c r="AG395" s="209" t="s">
        <v>11367</v>
      </c>
      <c r="AH395" s="209" t="s">
        <v>11368</v>
      </c>
      <c r="AI395" s="461">
        <v>9742743951</v>
      </c>
      <c r="AJ395" s="453" t="s">
        <v>3690</v>
      </c>
      <c r="AK395" s="453" t="s">
        <v>178</v>
      </c>
      <c r="AL395" s="453" t="s">
        <v>61</v>
      </c>
      <c r="AM395" s="457"/>
      <c r="AN395" s="457"/>
      <c r="AO395" s="561"/>
    </row>
    <row r="396" spans="1:41" ht="102">
      <c r="A396" s="586">
        <v>38</v>
      </c>
      <c r="B396" s="587"/>
      <c r="C396" s="462" t="s">
        <v>11369</v>
      </c>
      <c r="D396" s="452" t="s">
        <v>11370</v>
      </c>
      <c r="E396" s="453" t="s">
        <v>73</v>
      </c>
      <c r="F396" s="12" t="s">
        <v>699</v>
      </c>
      <c r="G396" s="237" t="s">
        <v>11246</v>
      </c>
      <c r="H396" s="238" t="s">
        <v>11247</v>
      </c>
      <c r="I396" s="453" t="s">
        <v>7693</v>
      </c>
      <c r="J396" s="453">
        <v>5</v>
      </c>
      <c r="K396" s="454" t="str">
        <f>HYPERLINK("mailto:abhi.mani007@gmail.com","abhi.mani007@gmail.com")</f>
        <v>abhi.mani007@gmail.com</v>
      </c>
      <c r="L396" s="455">
        <v>9945680091</v>
      </c>
      <c r="M396" s="453">
        <v>52</v>
      </c>
      <c r="N396" s="453" t="s">
        <v>9832</v>
      </c>
      <c r="O396" s="450">
        <v>52</v>
      </c>
      <c r="P396" s="453" t="s">
        <v>9848</v>
      </c>
      <c r="Q396" s="453" t="s">
        <v>11371</v>
      </c>
      <c r="R396" s="456" t="s">
        <v>51</v>
      </c>
      <c r="S396" s="456" t="s">
        <v>51</v>
      </c>
      <c r="T396" s="456" t="s">
        <v>51</v>
      </c>
      <c r="U396" s="453">
        <v>59</v>
      </c>
      <c r="V396" s="453">
        <v>69</v>
      </c>
      <c r="W396" s="453">
        <v>74</v>
      </c>
      <c r="X396" s="453">
        <v>72.33</v>
      </c>
      <c r="Y396" s="457"/>
      <c r="Z396" s="457"/>
      <c r="AA396" s="457"/>
      <c r="AB396" s="457"/>
      <c r="AC396" s="458" t="s">
        <v>52</v>
      </c>
      <c r="AD396" s="453" t="s">
        <v>53</v>
      </c>
      <c r="AE396" s="258" t="s">
        <v>11372</v>
      </c>
      <c r="AF396" s="459" t="s">
        <v>11373</v>
      </c>
      <c r="AG396" s="460" t="s">
        <v>11374</v>
      </c>
      <c r="AH396" s="460" t="s">
        <v>11375</v>
      </c>
      <c r="AI396" s="461">
        <v>9448026971</v>
      </c>
      <c r="AJ396" s="453" t="s">
        <v>788</v>
      </c>
      <c r="AK396" s="453" t="s">
        <v>60</v>
      </c>
      <c r="AL396" s="453" t="s">
        <v>61</v>
      </c>
      <c r="AM396" s="457"/>
      <c r="AN396" s="457"/>
      <c r="AO396" s="561"/>
    </row>
    <row r="397" spans="1:41" ht="99.75">
      <c r="A397" s="586">
        <v>40</v>
      </c>
      <c r="B397" s="587"/>
      <c r="C397" s="462" t="s">
        <v>11376</v>
      </c>
      <c r="D397" s="452" t="s">
        <v>11377</v>
      </c>
      <c r="E397" s="453" t="s">
        <v>44</v>
      </c>
      <c r="F397" s="12" t="s">
        <v>699</v>
      </c>
      <c r="G397" s="237" t="s">
        <v>11246</v>
      </c>
      <c r="H397" s="238" t="s">
        <v>11247</v>
      </c>
      <c r="I397" s="453" t="s">
        <v>7693</v>
      </c>
      <c r="J397" s="453">
        <v>5</v>
      </c>
      <c r="K397" s="454" t="str">
        <f>HYPERLINK("mailto:chandsuresh169@gmail.com","chandsuresh169@gmail.com")</f>
        <v>chandsuresh169@gmail.com</v>
      </c>
      <c r="L397" s="455">
        <v>9590321691</v>
      </c>
      <c r="M397" s="453">
        <v>54</v>
      </c>
      <c r="N397" s="453" t="s">
        <v>50</v>
      </c>
      <c r="O397" s="450">
        <v>54</v>
      </c>
      <c r="P397" s="453" t="s">
        <v>9848</v>
      </c>
      <c r="Q397" s="453" t="s">
        <v>6180</v>
      </c>
      <c r="R397" s="456" t="s">
        <v>51</v>
      </c>
      <c r="S397" s="456" t="s">
        <v>51</v>
      </c>
      <c r="T397" s="456" t="s">
        <v>51</v>
      </c>
      <c r="U397" s="453">
        <v>79</v>
      </c>
      <c r="V397" s="453">
        <v>77</v>
      </c>
      <c r="W397" s="453">
        <v>69</v>
      </c>
      <c r="X397" s="453">
        <v>68.67</v>
      </c>
      <c r="Y397" s="457"/>
      <c r="Z397" s="457"/>
      <c r="AA397" s="457"/>
      <c r="AB397" s="457"/>
      <c r="AC397" s="458" t="s">
        <v>52</v>
      </c>
      <c r="AD397" s="453" t="s">
        <v>53</v>
      </c>
      <c r="AE397" s="211" t="s">
        <v>11378</v>
      </c>
      <c r="AF397" s="214" t="s">
        <v>11379</v>
      </c>
      <c r="AG397" s="209" t="s">
        <v>11380</v>
      </c>
      <c r="AH397" s="209" t="s">
        <v>11381</v>
      </c>
      <c r="AI397" s="461">
        <v>9342729341</v>
      </c>
      <c r="AJ397" s="453" t="s">
        <v>11382</v>
      </c>
      <c r="AK397" s="453" t="s">
        <v>60</v>
      </c>
      <c r="AL397" s="453" t="s">
        <v>61</v>
      </c>
      <c r="AM397" s="457"/>
      <c r="AN397" s="457"/>
      <c r="AO397" s="561"/>
    </row>
    <row r="398" spans="1:41" ht="99.75">
      <c r="A398" s="586">
        <v>45</v>
      </c>
      <c r="B398" s="587"/>
      <c r="C398" s="451" t="s">
        <v>11383</v>
      </c>
      <c r="D398" s="452" t="s">
        <v>11384</v>
      </c>
      <c r="E398" s="453" t="s">
        <v>44</v>
      </c>
      <c r="F398" s="12" t="s">
        <v>699</v>
      </c>
      <c r="G398" s="237" t="s">
        <v>11246</v>
      </c>
      <c r="H398" s="238" t="s">
        <v>11247</v>
      </c>
      <c r="I398" s="453" t="s">
        <v>7693</v>
      </c>
      <c r="J398" s="453">
        <v>5</v>
      </c>
      <c r="K398" s="454" t="str">
        <f>HYPERLINK("mailto:mnaina979@gmail.com","mnaina979@gmail.com")</f>
        <v>mnaina979@gmail.com</v>
      </c>
      <c r="L398" s="455">
        <v>8120307243</v>
      </c>
      <c r="M398" s="453">
        <v>86</v>
      </c>
      <c r="N398" s="453" t="s">
        <v>9832</v>
      </c>
      <c r="O398" s="450">
        <v>86</v>
      </c>
      <c r="P398" s="453" t="s">
        <v>9848</v>
      </c>
      <c r="Q398" s="453" t="s">
        <v>6180</v>
      </c>
      <c r="R398" s="456" t="s">
        <v>51</v>
      </c>
      <c r="S398" s="456" t="s">
        <v>51</v>
      </c>
      <c r="T398" s="456" t="s">
        <v>51</v>
      </c>
      <c r="U398" s="453">
        <v>88</v>
      </c>
      <c r="V398" s="453">
        <v>84</v>
      </c>
      <c r="W398" s="453">
        <v>86</v>
      </c>
      <c r="X398" s="453">
        <v>86.83</v>
      </c>
      <c r="Y398" s="457"/>
      <c r="Z398" s="457"/>
      <c r="AA398" s="457"/>
      <c r="AB398" s="457"/>
      <c r="AC398" s="458" t="s">
        <v>52</v>
      </c>
      <c r="AD398" s="453" t="s">
        <v>53</v>
      </c>
      <c r="AE398" s="258" t="s">
        <v>11385</v>
      </c>
      <c r="AF398" s="459" t="s">
        <v>11386</v>
      </c>
      <c r="AG398" s="460" t="s">
        <v>11387</v>
      </c>
      <c r="AH398" s="460" t="s">
        <v>11388</v>
      </c>
      <c r="AI398" s="461">
        <v>9669331102</v>
      </c>
      <c r="AJ398" s="453" t="s">
        <v>643</v>
      </c>
      <c r="AK398" s="453" t="s">
        <v>60</v>
      </c>
      <c r="AL398" s="453" t="s">
        <v>61</v>
      </c>
      <c r="AM398" s="457"/>
      <c r="AN398" s="457"/>
      <c r="AO398" s="561"/>
    </row>
    <row r="399" spans="1:41" ht="114.75">
      <c r="A399" s="586">
        <v>81</v>
      </c>
      <c r="B399" s="587"/>
      <c r="C399" s="451" t="s">
        <v>11389</v>
      </c>
      <c r="D399" s="452" t="s">
        <v>11390</v>
      </c>
      <c r="E399" s="453" t="s">
        <v>73</v>
      </c>
      <c r="F399" s="12" t="s">
        <v>699</v>
      </c>
      <c r="G399" s="237" t="s">
        <v>11246</v>
      </c>
      <c r="H399" s="238" t="s">
        <v>11247</v>
      </c>
      <c r="I399" s="453" t="s">
        <v>7693</v>
      </c>
      <c r="J399" s="453">
        <v>5</v>
      </c>
      <c r="K399" s="454" t="str">
        <f>HYPERLINK("mailto:burhanloli@gmail.com","burhanloli@gmail.com")</f>
        <v>burhanloli@gmail.com</v>
      </c>
      <c r="L399" s="455">
        <v>8861485204</v>
      </c>
      <c r="M399" s="453">
        <v>82</v>
      </c>
      <c r="N399" s="453" t="s">
        <v>9832</v>
      </c>
      <c r="O399" s="450">
        <v>82</v>
      </c>
      <c r="P399" s="453" t="s">
        <v>6151</v>
      </c>
      <c r="Q399" s="453" t="s">
        <v>6180</v>
      </c>
      <c r="R399" s="456" t="s">
        <v>51</v>
      </c>
      <c r="S399" s="456" t="s">
        <v>51</v>
      </c>
      <c r="T399" s="456" t="s">
        <v>51</v>
      </c>
      <c r="U399" s="453">
        <v>65</v>
      </c>
      <c r="V399" s="453">
        <v>70.3</v>
      </c>
      <c r="W399" s="453">
        <v>53.3</v>
      </c>
      <c r="X399" s="453">
        <v>72.67</v>
      </c>
      <c r="Y399" s="457"/>
      <c r="Z399" s="457"/>
      <c r="AA399" s="457"/>
      <c r="AB399" s="457"/>
      <c r="AC399" s="458" t="s">
        <v>52</v>
      </c>
      <c r="AD399" s="453" t="s">
        <v>53</v>
      </c>
      <c r="AE399" s="219" t="s">
        <v>11391</v>
      </c>
      <c r="AF399" s="214" t="s">
        <v>11392</v>
      </c>
      <c r="AG399" s="209" t="s">
        <v>11393</v>
      </c>
      <c r="AH399" s="209" t="s">
        <v>11394</v>
      </c>
      <c r="AI399" s="461">
        <v>8050527520</v>
      </c>
      <c r="AJ399" s="453" t="s">
        <v>9918</v>
      </c>
      <c r="AK399" s="453" t="s">
        <v>60</v>
      </c>
      <c r="AL399" s="453" t="s">
        <v>61</v>
      </c>
      <c r="AM399" s="457"/>
      <c r="AN399" s="457"/>
      <c r="AO399" s="561"/>
    </row>
    <row r="400" spans="1:41" ht="99.75">
      <c r="A400" s="589">
        <v>4</v>
      </c>
      <c r="B400" s="590"/>
      <c r="C400" s="624" t="s">
        <v>11395</v>
      </c>
      <c r="D400" s="479" t="s">
        <v>11396</v>
      </c>
      <c r="E400" s="480" t="s">
        <v>73</v>
      </c>
      <c r="F400" s="12" t="s">
        <v>699</v>
      </c>
      <c r="G400" s="237" t="s">
        <v>11246</v>
      </c>
      <c r="H400" s="238" t="s">
        <v>11247</v>
      </c>
      <c r="I400" s="480" t="s">
        <v>7693</v>
      </c>
      <c r="J400" s="480">
        <v>4</v>
      </c>
      <c r="K400" s="481"/>
      <c r="L400" s="485"/>
      <c r="M400" s="480"/>
      <c r="N400" s="483"/>
      <c r="O400" s="477"/>
      <c r="P400" s="477" t="s">
        <v>11397</v>
      </c>
      <c r="Q400" s="483"/>
      <c r="R400" s="483"/>
      <c r="S400" s="483"/>
      <c r="T400" s="483"/>
      <c r="U400" s="480">
        <v>23</v>
      </c>
      <c r="V400" s="480"/>
      <c r="W400" s="480"/>
      <c r="X400" s="480"/>
      <c r="Y400" s="484"/>
      <c r="Z400" s="483"/>
      <c r="AA400" s="483"/>
      <c r="AB400" s="483"/>
      <c r="AC400" s="479" t="s">
        <v>11398</v>
      </c>
      <c r="AD400" s="484"/>
      <c r="AE400" s="484" t="s">
        <v>10025</v>
      </c>
      <c r="AF400" s="480"/>
      <c r="AG400" s="484"/>
      <c r="AH400" s="484"/>
      <c r="AI400" s="484"/>
      <c r="AJ400" s="480"/>
      <c r="AK400" s="480" t="s">
        <v>871</v>
      </c>
      <c r="AL400" s="480" t="s">
        <v>11399</v>
      </c>
      <c r="AM400" s="480" t="s">
        <v>6249</v>
      </c>
      <c r="AN400" s="480" t="s">
        <v>10026</v>
      </c>
      <c r="AO400" s="591" t="s">
        <v>10027</v>
      </c>
    </row>
    <row r="401" spans="1:41" ht="99.75">
      <c r="A401" s="559">
        <v>12</v>
      </c>
      <c r="B401" s="560"/>
      <c r="C401" s="496" t="s">
        <v>11400</v>
      </c>
      <c r="D401" s="497" t="s">
        <v>11401</v>
      </c>
      <c r="E401" s="498" t="s">
        <v>3837</v>
      </c>
      <c r="F401" s="12" t="s">
        <v>699</v>
      </c>
      <c r="G401" s="237" t="s">
        <v>11246</v>
      </c>
      <c r="H401" s="238" t="s">
        <v>11247</v>
      </c>
      <c r="I401" s="456" t="s">
        <v>1655</v>
      </c>
      <c r="J401" s="456">
        <v>3</v>
      </c>
      <c r="K401" s="504" t="s">
        <v>11402</v>
      </c>
      <c r="L401" s="500">
        <v>9645964598</v>
      </c>
      <c r="M401" s="453">
        <v>88</v>
      </c>
      <c r="N401" s="453" t="s">
        <v>50</v>
      </c>
      <c r="O401" s="501">
        <v>71</v>
      </c>
      <c r="P401" s="453" t="s">
        <v>6213</v>
      </c>
      <c r="Q401" s="502" t="s">
        <v>9160</v>
      </c>
      <c r="R401" s="456" t="s">
        <v>51</v>
      </c>
      <c r="S401" s="456" t="s">
        <v>51</v>
      </c>
      <c r="T401" s="456" t="s">
        <v>51</v>
      </c>
      <c r="U401" s="453">
        <v>54.77</v>
      </c>
      <c r="V401" s="488"/>
      <c r="W401" s="488"/>
      <c r="X401" s="488"/>
      <c r="Y401" s="457"/>
      <c r="Z401" s="457"/>
      <c r="AA401" s="457"/>
      <c r="AB401" s="457"/>
      <c r="AC401" s="453" t="s">
        <v>10133</v>
      </c>
      <c r="AD401" s="450" t="s">
        <v>10134</v>
      </c>
      <c r="AE401" s="453"/>
      <c r="AF401" s="503">
        <v>42521</v>
      </c>
      <c r="AG401" s="502" t="s">
        <v>11403</v>
      </c>
      <c r="AH401" s="502" t="s">
        <v>11404</v>
      </c>
      <c r="AI401" s="502">
        <v>9746974626</v>
      </c>
      <c r="AJ401" s="502" t="s">
        <v>3911</v>
      </c>
      <c r="AK401" s="502" t="s">
        <v>3912</v>
      </c>
      <c r="AL401" s="502" t="s">
        <v>1642</v>
      </c>
      <c r="AM401" s="457"/>
      <c r="AN401" s="457"/>
      <c r="AO401" s="561"/>
    </row>
    <row r="402" spans="1:41" ht="99.75">
      <c r="A402" s="559">
        <v>25</v>
      </c>
      <c r="B402" s="560"/>
      <c r="C402" s="496" t="s">
        <v>11405</v>
      </c>
      <c r="D402" s="497" t="s">
        <v>11406</v>
      </c>
      <c r="E402" s="498" t="s">
        <v>3823</v>
      </c>
      <c r="F402" s="12" t="s">
        <v>699</v>
      </c>
      <c r="G402" s="237" t="s">
        <v>11246</v>
      </c>
      <c r="H402" s="238" t="s">
        <v>11247</v>
      </c>
      <c r="I402" s="456" t="s">
        <v>1655</v>
      </c>
      <c r="J402" s="456">
        <v>3</v>
      </c>
      <c r="K402" s="504" t="s">
        <v>11407</v>
      </c>
      <c r="L402" s="500">
        <v>9980617646</v>
      </c>
      <c r="M402" s="453">
        <v>65</v>
      </c>
      <c r="N402" s="453" t="s">
        <v>10155</v>
      </c>
      <c r="O402" s="501">
        <v>60</v>
      </c>
      <c r="P402" s="453" t="s">
        <v>6213</v>
      </c>
      <c r="Q402" s="502" t="s">
        <v>9160</v>
      </c>
      <c r="R402" s="456" t="s">
        <v>51</v>
      </c>
      <c r="S402" s="456" t="s">
        <v>51</v>
      </c>
      <c r="T402" s="456" t="s">
        <v>51</v>
      </c>
      <c r="U402" s="453">
        <v>61.08</v>
      </c>
      <c r="V402" s="488"/>
      <c r="W402" s="488"/>
      <c r="X402" s="488"/>
      <c r="Y402" s="457"/>
      <c r="Z402" s="457"/>
      <c r="AA402" s="457"/>
      <c r="AB402" s="457"/>
      <c r="AC402" s="453" t="s">
        <v>10133</v>
      </c>
      <c r="AD402" s="450" t="s">
        <v>10134</v>
      </c>
      <c r="AE402" s="453"/>
      <c r="AF402" s="503">
        <v>35901</v>
      </c>
      <c r="AG402" s="502" t="s">
        <v>11408</v>
      </c>
      <c r="AH402" s="502" t="s">
        <v>11409</v>
      </c>
      <c r="AI402" s="502">
        <v>9880712646</v>
      </c>
      <c r="AJ402" s="502" t="s">
        <v>3902</v>
      </c>
      <c r="AK402" s="502" t="s">
        <v>3834</v>
      </c>
      <c r="AL402" s="502" t="s">
        <v>1642</v>
      </c>
      <c r="AM402" s="457"/>
      <c r="AN402" s="457"/>
      <c r="AO402" s="561"/>
    </row>
    <row r="403" spans="1:41" ht="99.75">
      <c r="A403" s="559">
        <v>26</v>
      </c>
      <c r="B403" s="560"/>
      <c r="C403" s="496" t="s">
        <v>11410</v>
      </c>
      <c r="D403" s="497" t="s">
        <v>11411</v>
      </c>
      <c r="E403" s="498" t="s">
        <v>3837</v>
      </c>
      <c r="F403" s="12" t="s">
        <v>699</v>
      </c>
      <c r="G403" s="237" t="s">
        <v>11246</v>
      </c>
      <c r="H403" s="238" t="s">
        <v>11247</v>
      </c>
      <c r="I403" s="456" t="s">
        <v>1655</v>
      </c>
      <c r="J403" s="456">
        <v>3</v>
      </c>
      <c r="K403" s="504" t="s">
        <v>11412</v>
      </c>
      <c r="L403" s="500">
        <v>9742895645</v>
      </c>
      <c r="M403" s="453">
        <v>77</v>
      </c>
      <c r="N403" s="453" t="s">
        <v>10155</v>
      </c>
      <c r="O403" s="501">
        <v>77</v>
      </c>
      <c r="P403" s="453" t="s">
        <v>6151</v>
      </c>
      <c r="Q403" s="502" t="s">
        <v>9160</v>
      </c>
      <c r="R403" s="456" t="s">
        <v>51</v>
      </c>
      <c r="S403" s="456" t="s">
        <v>51</v>
      </c>
      <c r="T403" s="456" t="s">
        <v>51</v>
      </c>
      <c r="U403" s="453">
        <v>66.62</v>
      </c>
      <c r="V403" s="488"/>
      <c r="W403" s="488"/>
      <c r="X403" s="488"/>
      <c r="Y403" s="457"/>
      <c r="Z403" s="457"/>
      <c r="AA403" s="457"/>
      <c r="AB403" s="457"/>
      <c r="AC403" s="453" t="s">
        <v>9853</v>
      </c>
      <c r="AD403" s="450" t="s">
        <v>10134</v>
      </c>
      <c r="AE403" s="453"/>
      <c r="AF403" s="503">
        <v>35955</v>
      </c>
      <c r="AG403" s="502" t="s">
        <v>11413</v>
      </c>
      <c r="AH403" s="502" t="s">
        <v>11414</v>
      </c>
      <c r="AI403" s="502">
        <v>8971411940</v>
      </c>
      <c r="AJ403" s="502" t="s">
        <v>4240</v>
      </c>
      <c r="AK403" s="502" t="s">
        <v>3834</v>
      </c>
      <c r="AL403" s="502" t="s">
        <v>1642</v>
      </c>
      <c r="AM403" s="457"/>
      <c r="AN403" s="457"/>
      <c r="AO403" s="561"/>
    </row>
    <row r="404" spans="1:41" ht="99.75">
      <c r="A404" s="559">
        <v>35</v>
      </c>
      <c r="B404" s="560"/>
      <c r="C404" s="496" t="s">
        <v>11415</v>
      </c>
      <c r="D404" s="497" t="s">
        <v>11416</v>
      </c>
      <c r="E404" s="498" t="s">
        <v>3837</v>
      </c>
      <c r="F404" s="12" t="s">
        <v>699</v>
      </c>
      <c r="G404" s="237" t="s">
        <v>11246</v>
      </c>
      <c r="H404" s="238" t="s">
        <v>11247</v>
      </c>
      <c r="I404" s="456" t="s">
        <v>1655</v>
      </c>
      <c r="J404" s="456">
        <v>3</v>
      </c>
      <c r="K404" s="504" t="s">
        <v>11417</v>
      </c>
      <c r="L404" s="500">
        <v>7566666158</v>
      </c>
      <c r="M404" s="453">
        <v>60.8</v>
      </c>
      <c r="N404" s="453" t="s">
        <v>50</v>
      </c>
      <c r="O404" s="501">
        <v>56</v>
      </c>
      <c r="P404" s="453" t="s">
        <v>10212</v>
      </c>
      <c r="Q404" s="502" t="s">
        <v>50</v>
      </c>
      <c r="R404" s="456" t="s">
        <v>51</v>
      </c>
      <c r="S404" s="456" t="s">
        <v>51</v>
      </c>
      <c r="T404" s="456" t="s">
        <v>51</v>
      </c>
      <c r="U404" s="453">
        <v>60.31</v>
      </c>
      <c r="V404" s="488"/>
      <c r="W404" s="488"/>
      <c r="X404" s="488"/>
      <c r="Y404" s="457"/>
      <c r="Z404" s="457"/>
      <c r="AA404" s="457"/>
      <c r="AB404" s="457"/>
      <c r="AC404" s="453" t="s">
        <v>9853</v>
      </c>
      <c r="AD404" s="450" t="s">
        <v>10134</v>
      </c>
      <c r="AE404" s="453"/>
      <c r="AF404" s="503">
        <v>35329</v>
      </c>
      <c r="AG404" s="502" t="s">
        <v>11418</v>
      </c>
      <c r="AH404" s="502" t="s">
        <v>11419</v>
      </c>
      <c r="AI404" s="502">
        <v>9827196591</v>
      </c>
      <c r="AJ404" s="502" t="s">
        <v>3982</v>
      </c>
      <c r="AK404" s="502" t="s">
        <v>3834</v>
      </c>
      <c r="AL404" s="502" t="s">
        <v>1642</v>
      </c>
      <c r="AM404" s="457"/>
      <c r="AN404" s="457"/>
      <c r="AO404" s="561"/>
    </row>
    <row r="405" spans="1:41" ht="99.75">
      <c r="A405" s="559">
        <v>43</v>
      </c>
      <c r="B405" s="560"/>
      <c r="C405" s="496" t="s">
        <v>11420</v>
      </c>
      <c r="D405" s="497" t="s">
        <v>11421</v>
      </c>
      <c r="E405" s="498" t="s">
        <v>3837</v>
      </c>
      <c r="F405" s="12" t="s">
        <v>699</v>
      </c>
      <c r="G405" s="237" t="s">
        <v>11246</v>
      </c>
      <c r="H405" s="237" t="s">
        <v>11247</v>
      </c>
      <c r="I405" s="456" t="s">
        <v>1655</v>
      </c>
      <c r="J405" s="456">
        <v>3</v>
      </c>
      <c r="K405" s="499" t="s">
        <v>11422</v>
      </c>
      <c r="L405" s="500">
        <v>9661060916</v>
      </c>
      <c r="M405" s="453">
        <v>79.599999999999994</v>
      </c>
      <c r="N405" s="453" t="s">
        <v>126</v>
      </c>
      <c r="O405" s="501">
        <v>76.5</v>
      </c>
      <c r="P405" s="453" t="s">
        <v>6151</v>
      </c>
      <c r="Q405" s="502" t="s">
        <v>127</v>
      </c>
      <c r="R405" s="456" t="s">
        <v>51</v>
      </c>
      <c r="S405" s="456" t="s">
        <v>51</v>
      </c>
      <c r="T405" s="456" t="s">
        <v>51</v>
      </c>
      <c r="U405" s="453">
        <v>57.38</v>
      </c>
      <c r="V405" s="488"/>
      <c r="W405" s="488"/>
      <c r="X405" s="488"/>
      <c r="Y405" s="457"/>
      <c r="Z405" s="457"/>
      <c r="AA405" s="457"/>
      <c r="AB405" s="457"/>
      <c r="AC405" s="453" t="s">
        <v>10133</v>
      </c>
      <c r="AD405" s="450" t="s">
        <v>10134</v>
      </c>
      <c r="AE405" s="453"/>
      <c r="AF405" s="503">
        <v>35779</v>
      </c>
      <c r="AG405" s="502" t="s">
        <v>11423</v>
      </c>
      <c r="AH405" s="502" t="s">
        <v>11424</v>
      </c>
      <c r="AI405" s="502">
        <v>9431183416</v>
      </c>
      <c r="AJ405" s="502" t="s">
        <v>11425</v>
      </c>
      <c r="AK405" s="502" t="s">
        <v>3834</v>
      </c>
      <c r="AL405" s="502" t="s">
        <v>1642</v>
      </c>
      <c r="AM405" s="457"/>
      <c r="AN405" s="457"/>
      <c r="AO405" s="561"/>
    </row>
    <row r="406" spans="1:41" ht="99.75">
      <c r="A406" s="559">
        <v>44</v>
      </c>
      <c r="B406" s="560"/>
      <c r="C406" s="496" t="s">
        <v>11426</v>
      </c>
      <c r="D406" s="497" t="s">
        <v>11427</v>
      </c>
      <c r="E406" s="498" t="s">
        <v>3837</v>
      </c>
      <c r="F406" s="12" t="s">
        <v>699</v>
      </c>
      <c r="G406" s="237" t="s">
        <v>11246</v>
      </c>
      <c r="H406" s="237" t="s">
        <v>11247</v>
      </c>
      <c r="I406" s="456" t="s">
        <v>1655</v>
      </c>
      <c r="J406" s="456">
        <v>3</v>
      </c>
      <c r="K406" s="504" t="s">
        <v>11428</v>
      </c>
      <c r="L406" s="500">
        <v>9738179849</v>
      </c>
      <c r="M406" s="453">
        <v>84</v>
      </c>
      <c r="N406" s="453" t="s">
        <v>50</v>
      </c>
      <c r="O406" s="501">
        <v>86</v>
      </c>
      <c r="P406" s="453" t="s">
        <v>6213</v>
      </c>
      <c r="Q406" s="502" t="s">
        <v>9160</v>
      </c>
      <c r="R406" s="456" t="s">
        <v>51</v>
      </c>
      <c r="S406" s="456" t="s">
        <v>51</v>
      </c>
      <c r="T406" s="456" t="s">
        <v>51</v>
      </c>
      <c r="U406" s="453">
        <v>72.92</v>
      </c>
      <c r="V406" s="488"/>
      <c r="W406" s="488"/>
      <c r="X406" s="488"/>
      <c r="Y406" s="457"/>
      <c r="Z406" s="457"/>
      <c r="AA406" s="457"/>
      <c r="AB406" s="457"/>
      <c r="AC406" s="453" t="s">
        <v>9853</v>
      </c>
      <c r="AD406" s="450" t="s">
        <v>10134</v>
      </c>
      <c r="AE406" s="453"/>
      <c r="AF406" s="503">
        <v>36157</v>
      </c>
      <c r="AG406" s="502" t="s">
        <v>11429</v>
      </c>
      <c r="AH406" s="502" t="s">
        <v>11430</v>
      </c>
      <c r="AI406" s="502">
        <v>9739498377</v>
      </c>
      <c r="AJ406" s="502" t="s">
        <v>4592</v>
      </c>
      <c r="AK406" s="502" t="s">
        <v>3834</v>
      </c>
      <c r="AL406" s="502" t="s">
        <v>1642</v>
      </c>
      <c r="AM406" s="457"/>
      <c r="AN406" s="457"/>
      <c r="AO406" s="561"/>
    </row>
    <row r="407" spans="1:41" ht="99.75">
      <c r="A407" s="559">
        <v>46</v>
      </c>
      <c r="B407" s="560"/>
      <c r="C407" s="496" t="s">
        <v>11431</v>
      </c>
      <c r="D407" s="497" t="s">
        <v>11432</v>
      </c>
      <c r="E407" s="498" t="s">
        <v>3837</v>
      </c>
      <c r="F407" s="12" t="s">
        <v>699</v>
      </c>
      <c r="G407" s="237" t="s">
        <v>11246</v>
      </c>
      <c r="H407" s="237" t="s">
        <v>11247</v>
      </c>
      <c r="I407" s="456" t="s">
        <v>1655</v>
      </c>
      <c r="J407" s="456">
        <v>3</v>
      </c>
      <c r="K407" s="504" t="s">
        <v>11433</v>
      </c>
      <c r="L407" s="500">
        <v>9356533359</v>
      </c>
      <c r="M407" s="453"/>
      <c r="N407" s="453"/>
      <c r="O407" s="501">
        <v>71.599999999999994</v>
      </c>
      <c r="P407" s="453"/>
      <c r="Q407" s="502" t="s">
        <v>9178</v>
      </c>
      <c r="R407" s="456" t="s">
        <v>51</v>
      </c>
      <c r="S407" s="456" t="s">
        <v>51</v>
      </c>
      <c r="T407" s="456" t="s">
        <v>51</v>
      </c>
      <c r="U407" s="453">
        <v>60.31</v>
      </c>
      <c r="V407" s="488"/>
      <c r="W407" s="488"/>
      <c r="X407" s="488"/>
      <c r="Y407" s="457"/>
      <c r="Z407" s="457"/>
      <c r="AA407" s="457"/>
      <c r="AB407" s="457"/>
      <c r="AC407" s="453" t="s">
        <v>10133</v>
      </c>
      <c r="AD407" s="450" t="s">
        <v>10134</v>
      </c>
      <c r="AE407" s="453"/>
      <c r="AF407" s="503">
        <v>35977</v>
      </c>
      <c r="AG407" s="502" t="s">
        <v>11434</v>
      </c>
      <c r="AH407" s="502" t="s">
        <v>11435</v>
      </c>
      <c r="AI407" s="502">
        <v>9446948700</v>
      </c>
      <c r="AJ407" s="502" t="s">
        <v>11436</v>
      </c>
      <c r="AK407" s="502" t="s">
        <v>3834</v>
      </c>
      <c r="AL407" s="502" t="s">
        <v>1642</v>
      </c>
      <c r="AM407" s="457"/>
      <c r="AN407" s="457"/>
      <c r="AO407" s="561"/>
    </row>
    <row r="408" spans="1:41" ht="99.75">
      <c r="A408" s="559">
        <v>52</v>
      </c>
      <c r="B408" s="560"/>
      <c r="C408" s="496" t="s">
        <v>11437</v>
      </c>
      <c r="D408" s="497" t="s">
        <v>11438</v>
      </c>
      <c r="E408" s="498" t="s">
        <v>3837</v>
      </c>
      <c r="F408" s="12" t="s">
        <v>699</v>
      </c>
      <c r="G408" s="237" t="s">
        <v>11246</v>
      </c>
      <c r="H408" s="237" t="s">
        <v>11247</v>
      </c>
      <c r="I408" s="456" t="s">
        <v>1655</v>
      </c>
      <c r="J408" s="456">
        <v>3</v>
      </c>
      <c r="K408" s="504" t="s">
        <v>11439</v>
      </c>
      <c r="L408" s="500">
        <v>8494858483</v>
      </c>
      <c r="M408" s="453">
        <v>83.4</v>
      </c>
      <c r="N408" s="453" t="s">
        <v>10155</v>
      </c>
      <c r="O408" s="501">
        <v>86</v>
      </c>
      <c r="P408" s="453" t="s">
        <v>6151</v>
      </c>
      <c r="Q408" s="502" t="s">
        <v>9160</v>
      </c>
      <c r="R408" s="456" t="s">
        <v>51</v>
      </c>
      <c r="S408" s="456" t="s">
        <v>51</v>
      </c>
      <c r="T408" s="456" t="s">
        <v>51</v>
      </c>
      <c r="U408" s="453">
        <v>72.92</v>
      </c>
      <c r="V408" s="488"/>
      <c r="W408" s="488"/>
      <c r="X408" s="488"/>
      <c r="Y408" s="457"/>
      <c r="Z408" s="457"/>
      <c r="AA408" s="457"/>
      <c r="AB408" s="457"/>
      <c r="AC408" s="453" t="s">
        <v>10133</v>
      </c>
      <c r="AD408" s="450" t="s">
        <v>10134</v>
      </c>
      <c r="AE408" s="453"/>
      <c r="AF408" s="503">
        <v>36149</v>
      </c>
      <c r="AG408" s="502" t="s">
        <v>11440</v>
      </c>
      <c r="AH408" s="502" t="s">
        <v>11441</v>
      </c>
      <c r="AI408" s="502">
        <v>9036113865</v>
      </c>
      <c r="AJ408" s="502" t="s">
        <v>4785</v>
      </c>
      <c r="AK408" s="502" t="s">
        <v>3834</v>
      </c>
      <c r="AL408" s="502" t="s">
        <v>1642</v>
      </c>
      <c r="AM408" s="457"/>
      <c r="AN408" s="457"/>
      <c r="AO408" s="561"/>
    </row>
    <row r="409" spans="1:41" ht="99.75">
      <c r="A409" s="559">
        <v>61</v>
      </c>
      <c r="B409" s="560"/>
      <c r="C409" s="496" t="s">
        <v>11442</v>
      </c>
      <c r="D409" s="497" t="s">
        <v>11443</v>
      </c>
      <c r="E409" s="498" t="s">
        <v>3837</v>
      </c>
      <c r="F409" s="12" t="s">
        <v>699</v>
      </c>
      <c r="G409" s="237" t="s">
        <v>11246</v>
      </c>
      <c r="H409" s="237" t="s">
        <v>11247</v>
      </c>
      <c r="I409" s="456" t="s">
        <v>1655</v>
      </c>
      <c r="J409" s="456">
        <v>3</v>
      </c>
      <c r="K409" s="504" t="s">
        <v>11444</v>
      </c>
      <c r="L409" s="500">
        <v>9749232847</v>
      </c>
      <c r="M409" s="453">
        <v>70.16</v>
      </c>
      <c r="N409" s="453" t="s">
        <v>126</v>
      </c>
      <c r="O409" s="501">
        <v>76</v>
      </c>
      <c r="P409" s="453" t="s">
        <v>6213</v>
      </c>
      <c r="Q409" s="502" t="s">
        <v>8987</v>
      </c>
      <c r="R409" s="456" t="s">
        <v>51</v>
      </c>
      <c r="S409" s="456" t="s">
        <v>51</v>
      </c>
      <c r="T409" s="456" t="s">
        <v>51</v>
      </c>
      <c r="U409" s="453">
        <v>66.77</v>
      </c>
      <c r="V409" s="488"/>
      <c r="W409" s="488"/>
      <c r="X409" s="488"/>
      <c r="Y409" s="457"/>
      <c r="Z409" s="457"/>
      <c r="AA409" s="457"/>
      <c r="AB409" s="457"/>
      <c r="AC409" s="453" t="s">
        <v>10133</v>
      </c>
      <c r="AD409" s="450" t="s">
        <v>10134</v>
      </c>
      <c r="AE409" s="453"/>
      <c r="AF409" s="503">
        <v>35520</v>
      </c>
      <c r="AG409" s="502" t="s">
        <v>11445</v>
      </c>
      <c r="AH409" s="502" t="s">
        <v>11446</v>
      </c>
      <c r="AI409" s="502">
        <v>9564904873</v>
      </c>
      <c r="AJ409" s="502"/>
      <c r="AK409" s="502" t="s">
        <v>3834</v>
      </c>
      <c r="AL409" s="502" t="s">
        <v>1642</v>
      </c>
      <c r="AM409" s="457"/>
      <c r="AN409" s="457"/>
      <c r="AO409" s="561"/>
    </row>
    <row r="410" spans="1:41" ht="99.75">
      <c r="A410" s="559">
        <v>66</v>
      </c>
      <c r="B410" s="560"/>
      <c r="C410" s="496" t="s">
        <v>11447</v>
      </c>
      <c r="D410" s="497" t="s">
        <v>11448</v>
      </c>
      <c r="E410" s="498" t="s">
        <v>3837</v>
      </c>
      <c r="F410" s="12" t="s">
        <v>699</v>
      </c>
      <c r="G410" s="237" t="s">
        <v>11246</v>
      </c>
      <c r="H410" s="237" t="s">
        <v>11247</v>
      </c>
      <c r="I410" s="456" t="s">
        <v>1655</v>
      </c>
      <c r="J410" s="456">
        <v>3</v>
      </c>
      <c r="K410" s="504" t="s">
        <v>11449</v>
      </c>
      <c r="L410" s="500">
        <v>9486009326</v>
      </c>
      <c r="M410" s="453"/>
      <c r="N410" s="453"/>
      <c r="O410" s="501"/>
      <c r="P410" s="453"/>
      <c r="Q410" s="502"/>
      <c r="R410" s="456" t="s">
        <v>51</v>
      </c>
      <c r="S410" s="456" t="s">
        <v>51</v>
      </c>
      <c r="T410" s="456" t="s">
        <v>51</v>
      </c>
      <c r="U410" s="453">
        <v>70</v>
      </c>
      <c r="V410" s="488"/>
      <c r="W410" s="488"/>
      <c r="X410" s="488"/>
      <c r="Y410" s="457"/>
      <c r="Z410" s="457"/>
      <c r="AA410" s="457"/>
      <c r="AB410" s="457"/>
      <c r="AC410" s="453" t="s">
        <v>10133</v>
      </c>
      <c r="AD410" s="450" t="s">
        <v>10134</v>
      </c>
      <c r="AE410" s="453"/>
      <c r="AF410" s="503">
        <v>35179</v>
      </c>
      <c r="AG410" s="502" t="s">
        <v>11450</v>
      </c>
      <c r="AH410" s="502" t="s">
        <v>11451</v>
      </c>
      <c r="AI410" s="502">
        <v>9486009326</v>
      </c>
      <c r="AJ410" s="502"/>
      <c r="AK410" s="502" t="s">
        <v>3834</v>
      </c>
      <c r="AL410" s="502" t="s">
        <v>1642</v>
      </c>
      <c r="AM410" s="457"/>
      <c r="AN410" s="457"/>
      <c r="AO410" s="561"/>
    </row>
    <row r="411" spans="1:41" ht="99.75">
      <c r="A411" s="559">
        <v>76</v>
      </c>
      <c r="B411" s="560"/>
      <c r="C411" s="496" t="s">
        <v>11452</v>
      </c>
      <c r="D411" s="497" t="s">
        <v>11453</v>
      </c>
      <c r="E411" s="498" t="s">
        <v>3823</v>
      </c>
      <c r="F411" s="12" t="s">
        <v>699</v>
      </c>
      <c r="G411" s="237" t="s">
        <v>11246</v>
      </c>
      <c r="H411" s="237" t="s">
        <v>11247</v>
      </c>
      <c r="I411" s="456" t="s">
        <v>1655</v>
      </c>
      <c r="J411" s="456">
        <v>3</v>
      </c>
      <c r="K411" s="504" t="s">
        <v>11454</v>
      </c>
      <c r="L411" s="500">
        <v>9845502379</v>
      </c>
      <c r="M411" s="453">
        <v>79.599999999999994</v>
      </c>
      <c r="N411" s="453" t="s">
        <v>10155</v>
      </c>
      <c r="O411" s="501">
        <v>88</v>
      </c>
      <c r="P411" s="453" t="s">
        <v>6151</v>
      </c>
      <c r="Q411" s="502" t="s">
        <v>9160</v>
      </c>
      <c r="R411" s="456" t="s">
        <v>51</v>
      </c>
      <c r="S411" s="456" t="s">
        <v>51</v>
      </c>
      <c r="T411" s="456" t="s">
        <v>51</v>
      </c>
      <c r="U411" s="453">
        <v>71.540000000000006</v>
      </c>
      <c r="V411" s="488"/>
      <c r="W411" s="488"/>
      <c r="X411" s="488"/>
      <c r="Y411" s="457"/>
      <c r="Z411" s="457"/>
      <c r="AA411" s="457"/>
      <c r="AB411" s="457"/>
      <c r="AC411" s="453" t="s">
        <v>10133</v>
      </c>
      <c r="AD411" s="450" t="s">
        <v>10134</v>
      </c>
      <c r="AE411" s="453"/>
      <c r="AF411" s="503">
        <v>35774</v>
      </c>
      <c r="AG411" s="502" t="s">
        <v>11455</v>
      </c>
      <c r="AH411" s="502" t="s">
        <v>11456</v>
      </c>
      <c r="AI411" s="502">
        <v>9449165938</v>
      </c>
      <c r="AJ411" s="502" t="s">
        <v>3939</v>
      </c>
      <c r="AK411" s="502" t="s">
        <v>3834</v>
      </c>
      <c r="AL411" s="502" t="s">
        <v>1642</v>
      </c>
      <c r="AM411" s="457"/>
      <c r="AN411" s="457"/>
      <c r="AO411" s="561"/>
    </row>
    <row r="412" spans="1:41" ht="99.75">
      <c r="A412" s="559">
        <v>87</v>
      </c>
      <c r="B412" s="560"/>
      <c r="C412" s="496" t="s">
        <v>11457</v>
      </c>
      <c r="D412" s="497" t="s">
        <v>11458</v>
      </c>
      <c r="E412" s="498" t="s">
        <v>3837</v>
      </c>
      <c r="F412" s="12" t="s">
        <v>699</v>
      </c>
      <c r="G412" s="237" t="s">
        <v>11246</v>
      </c>
      <c r="H412" s="237" t="s">
        <v>11247</v>
      </c>
      <c r="I412" s="456" t="s">
        <v>1655</v>
      </c>
      <c r="J412" s="456">
        <v>3</v>
      </c>
      <c r="K412" s="504" t="s">
        <v>11459</v>
      </c>
      <c r="L412" s="500">
        <v>9738250150</v>
      </c>
      <c r="M412" s="453">
        <v>78</v>
      </c>
      <c r="N412" s="453" t="s">
        <v>10155</v>
      </c>
      <c r="O412" s="501">
        <v>64</v>
      </c>
      <c r="P412" s="453" t="s">
        <v>6213</v>
      </c>
      <c r="Q412" s="502" t="s">
        <v>50</v>
      </c>
      <c r="R412" s="456" t="s">
        <v>51</v>
      </c>
      <c r="S412" s="456" t="s">
        <v>51</v>
      </c>
      <c r="T412" s="456" t="s">
        <v>51</v>
      </c>
      <c r="U412" s="453">
        <v>52.46</v>
      </c>
      <c r="V412" s="488"/>
      <c r="W412" s="488"/>
      <c r="X412" s="488"/>
      <c r="Y412" s="457"/>
      <c r="Z412" s="457"/>
      <c r="AA412" s="457"/>
      <c r="AB412" s="457"/>
      <c r="AC412" s="453" t="s">
        <v>10133</v>
      </c>
      <c r="AD412" s="450" t="s">
        <v>10134</v>
      </c>
      <c r="AE412" s="453"/>
      <c r="AF412" s="503">
        <v>35915</v>
      </c>
      <c r="AG412" s="502" t="s">
        <v>11460</v>
      </c>
      <c r="AH412" s="502" t="s">
        <v>11461</v>
      </c>
      <c r="AI412" s="502">
        <v>9845447131</v>
      </c>
      <c r="AJ412" s="502"/>
      <c r="AK412" s="502" t="s">
        <v>3911</v>
      </c>
      <c r="AL412" s="502" t="s">
        <v>1642</v>
      </c>
      <c r="AM412" s="457"/>
      <c r="AN412" s="457"/>
      <c r="AO412" s="561"/>
    </row>
    <row r="413" spans="1:41" ht="99.75">
      <c r="A413" s="559">
        <v>103</v>
      </c>
      <c r="B413" s="560"/>
      <c r="C413" s="496" t="s">
        <v>11462</v>
      </c>
      <c r="D413" s="497" t="s">
        <v>11463</v>
      </c>
      <c r="E413" s="498" t="s">
        <v>3823</v>
      </c>
      <c r="F413" s="12" t="s">
        <v>699</v>
      </c>
      <c r="G413" s="237" t="s">
        <v>11246</v>
      </c>
      <c r="H413" s="237" t="s">
        <v>11247</v>
      </c>
      <c r="I413" s="456" t="s">
        <v>1655</v>
      </c>
      <c r="J413" s="456">
        <v>3</v>
      </c>
      <c r="K413" s="504" t="s">
        <v>11464</v>
      </c>
      <c r="L413" s="500">
        <v>9987897131</v>
      </c>
      <c r="M413" s="453">
        <v>95</v>
      </c>
      <c r="N413" s="453" t="s">
        <v>50</v>
      </c>
      <c r="O413" s="501">
        <v>85</v>
      </c>
      <c r="P413" s="453" t="s">
        <v>10212</v>
      </c>
      <c r="Q413" s="502" t="s">
        <v>50</v>
      </c>
      <c r="R413" s="456" t="s">
        <v>51</v>
      </c>
      <c r="S413" s="456" t="s">
        <v>51</v>
      </c>
      <c r="T413" s="456" t="s">
        <v>51</v>
      </c>
      <c r="U413" s="453">
        <v>86.77</v>
      </c>
      <c r="V413" s="488"/>
      <c r="W413" s="488"/>
      <c r="X413" s="488"/>
      <c r="Y413" s="457"/>
      <c r="Z413" s="457"/>
      <c r="AA413" s="457"/>
      <c r="AB413" s="457"/>
      <c r="AC413" s="453" t="s">
        <v>10133</v>
      </c>
      <c r="AD413" s="450" t="s">
        <v>10134</v>
      </c>
      <c r="AE413" s="453"/>
      <c r="AF413" s="503">
        <v>35615</v>
      </c>
      <c r="AG413" s="502" t="s">
        <v>11465</v>
      </c>
      <c r="AH413" s="502" t="s">
        <v>11466</v>
      </c>
      <c r="AI413" s="502">
        <v>9987897131</v>
      </c>
      <c r="AJ413" s="502"/>
      <c r="AK413" s="502" t="s">
        <v>3834</v>
      </c>
      <c r="AL413" s="502" t="s">
        <v>1642</v>
      </c>
      <c r="AM413" s="457"/>
      <c r="AN413" s="457"/>
      <c r="AO413" s="561"/>
    </row>
    <row r="414" spans="1:41" ht="99.75">
      <c r="A414" s="559">
        <v>108</v>
      </c>
      <c r="B414" s="560"/>
      <c r="C414" s="496" t="s">
        <v>11467</v>
      </c>
      <c r="D414" s="497" t="s">
        <v>11468</v>
      </c>
      <c r="E414" s="498" t="s">
        <v>3837</v>
      </c>
      <c r="F414" s="12" t="s">
        <v>699</v>
      </c>
      <c r="G414" s="237" t="s">
        <v>11246</v>
      </c>
      <c r="H414" s="237" t="s">
        <v>11247</v>
      </c>
      <c r="I414" s="456" t="s">
        <v>1655</v>
      </c>
      <c r="J414" s="456">
        <v>3</v>
      </c>
      <c r="K414" s="504" t="s">
        <v>11469</v>
      </c>
      <c r="L414" s="500">
        <v>9066902421</v>
      </c>
      <c r="M414" s="453">
        <v>51</v>
      </c>
      <c r="N414" s="453" t="s">
        <v>10155</v>
      </c>
      <c r="O414" s="501">
        <v>75</v>
      </c>
      <c r="P414" s="453" t="s">
        <v>6213</v>
      </c>
      <c r="Q414" s="502" t="s">
        <v>9160</v>
      </c>
      <c r="R414" s="456" t="s">
        <v>51</v>
      </c>
      <c r="S414" s="456" t="s">
        <v>51</v>
      </c>
      <c r="T414" s="456" t="s">
        <v>51</v>
      </c>
      <c r="U414" s="512">
        <v>37.08</v>
      </c>
      <c r="V414" s="488"/>
      <c r="W414" s="488"/>
      <c r="X414" s="488"/>
      <c r="Y414" s="457"/>
      <c r="Z414" s="457"/>
      <c r="AA414" s="457"/>
      <c r="AB414" s="457"/>
      <c r="AC414" s="453" t="s">
        <v>10133</v>
      </c>
      <c r="AD414" s="450" t="s">
        <v>10134</v>
      </c>
      <c r="AE414" s="453"/>
      <c r="AF414" s="503">
        <v>35620</v>
      </c>
      <c r="AG414" s="502" t="s">
        <v>11470</v>
      </c>
      <c r="AH414" s="502" t="s">
        <v>11471</v>
      </c>
      <c r="AI414" s="502">
        <v>9880306446</v>
      </c>
      <c r="AJ414" s="502" t="s">
        <v>10262</v>
      </c>
      <c r="AK414" s="502" t="s">
        <v>3834</v>
      </c>
      <c r="AL414" s="502" t="s">
        <v>1642</v>
      </c>
      <c r="AM414" s="457"/>
      <c r="AN414" s="457"/>
      <c r="AO414" s="561"/>
    </row>
    <row r="415" spans="1:41" ht="99.75">
      <c r="A415" s="559">
        <v>164</v>
      </c>
      <c r="B415" s="560"/>
      <c r="C415" s="496" t="s">
        <v>11472</v>
      </c>
      <c r="D415" s="497" t="s">
        <v>11473</v>
      </c>
      <c r="E415" s="498" t="s">
        <v>3837</v>
      </c>
      <c r="F415" s="12" t="s">
        <v>699</v>
      </c>
      <c r="G415" s="237" t="s">
        <v>11246</v>
      </c>
      <c r="H415" s="237" t="s">
        <v>11247</v>
      </c>
      <c r="I415" s="456" t="s">
        <v>1655</v>
      </c>
      <c r="J415" s="456">
        <v>3</v>
      </c>
      <c r="K415" s="499" t="s">
        <v>11474</v>
      </c>
      <c r="L415" s="500">
        <v>9535824763</v>
      </c>
      <c r="M415" s="453">
        <v>70</v>
      </c>
      <c r="N415" s="453" t="s">
        <v>126</v>
      </c>
      <c r="O415" s="501">
        <v>89</v>
      </c>
      <c r="P415" s="453" t="s">
        <v>6151</v>
      </c>
      <c r="Q415" s="502" t="s">
        <v>9160</v>
      </c>
      <c r="R415" s="456" t="s">
        <v>51</v>
      </c>
      <c r="S415" s="456" t="s">
        <v>51</v>
      </c>
      <c r="T415" s="456" t="s">
        <v>51</v>
      </c>
      <c r="U415" s="512">
        <v>57.38</v>
      </c>
      <c r="V415" s="488"/>
      <c r="W415" s="488"/>
      <c r="X415" s="488"/>
      <c r="Y415" s="457"/>
      <c r="Z415" s="457"/>
      <c r="AA415" s="457"/>
      <c r="AB415" s="457"/>
      <c r="AC415" s="453" t="s">
        <v>10133</v>
      </c>
      <c r="AD415" s="450" t="s">
        <v>10134</v>
      </c>
      <c r="AE415" s="453"/>
      <c r="AF415" s="503">
        <v>35813</v>
      </c>
      <c r="AG415" s="502" t="s">
        <v>11475</v>
      </c>
      <c r="AH415" s="502" t="s">
        <v>11476</v>
      </c>
      <c r="AI415" s="502">
        <v>9740928299</v>
      </c>
      <c r="AJ415" s="502" t="s">
        <v>5826</v>
      </c>
      <c r="AK415" s="502" t="s">
        <v>3834</v>
      </c>
      <c r="AL415" s="502"/>
      <c r="AM415" s="457"/>
      <c r="AN415" s="457"/>
      <c r="AO415" s="561"/>
    </row>
    <row r="416" spans="1:41" ht="99.75">
      <c r="A416" s="559">
        <v>165</v>
      </c>
      <c r="B416" s="560"/>
      <c r="C416" s="496" t="s">
        <v>11477</v>
      </c>
      <c r="D416" s="497" t="s">
        <v>11478</v>
      </c>
      <c r="E416" s="498" t="s">
        <v>3823</v>
      </c>
      <c r="F416" s="12" t="s">
        <v>699</v>
      </c>
      <c r="G416" s="237" t="s">
        <v>11246</v>
      </c>
      <c r="H416" s="237" t="s">
        <v>11247</v>
      </c>
      <c r="I416" s="456" t="s">
        <v>1655</v>
      </c>
      <c r="J416" s="456">
        <v>3</v>
      </c>
      <c r="K416" s="504" t="s">
        <v>11479</v>
      </c>
      <c r="L416" s="500">
        <v>504571404</v>
      </c>
      <c r="M416" s="453">
        <v>76</v>
      </c>
      <c r="N416" s="453"/>
      <c r="O416" s="501">
        <v>66.7</v>
      </c>
      <c r="P416" s="453" t="s">
        <v>6151</v>
      </c>
      <c r="Q416" s="502" t="s">
        <v>50</v>
      </c>
      <c r="R416" s="456" t="s">
        <v>51</v>
      </c>
      <c r="S416" s="456" t="s">
        <v>51</v>
      </c>
      <c r="T416" s="456" t="s">
        <v>51</v>
      </c>
      <c r="U416" s="453">
        <v>77.08</v>
      </c>
      <c r="V416" s="488"/>
      <c r="W416" s="488"/>
      <c r="X416" s="488"/>
      <c r="Y416" s="457"/>
      <c r="Z416" s="457"/>
      <c r="AA416" s="457"/>
      <c r="AB416" s="457"/>
      <c r="AC416" s="453" t="s">
        <v>10133</v>
      </c>
      <c r="AD416" s="450" t="s">
        <v>10134</v>
      </c>
      <c r="AE416" s="453"/>
      <c r="AF416" s="503">
        <v>35902</v>
      </c>
      <c r="AG416" s="502" t="s">
        <v>11480</v>
      </c>
      <c r="AH416" s="502" t="s">
        <v>11481</v>
      </c>
      <c r="AI416" s="502">
        <v>48864991</v>
      </c>
      <c r="AJ416" s="502" t="s">
        <v>6900</v>
      </c>
      <c r="AK416" s="502" t="s">
        <v>3834</v>
      </c>
      <c r="AL416" s="502" t="s">
        <v>1642</v>
      </c>
      <c r="AM416" s="457"/>
      <c r="AN416" s="457"/>
      <c r="AO416" s="561"/>
    </row>
    <row r="417" spans="1:41" ht="99.75">
      <c r="A417" s="559">
        <v>166</v>
      </c>
      <c r="B417" s="560"/>
      <c r="C417" s="496" t="s">
        <v>11482</v>
      </c>
      <c r="D417" s="497" t="s">
        <v>11483</v>
      </c>
      <c r="E417" s="498" t="s">
        <v>3837</v>
      </c>
      <c r="F417" s="12" t="s">
        <v>699</v>
      </c>
      <c r="G417" s="237" t="s">
        <v>11246</v>
      </c>
      <c r="H417" s="237" t="s">
        <v>11247</v>
      </c>
      <c r="I417" s="456" t="s">
        <v>1655</v>
      </c>
      <c r="J417" s="456">
        <v>3</v>
      </c>
      <c r="K417" s="504" t="s">
        <v>11484</v>
      </c>
      <c r="L417" s="500">
        <v>8553362235</v>
      </c>
      <c r="M417" s="453">
        <v>68</v>
      </c>
      <c r="N417" s="453" t="s">
        <v>10155</v>
      </c>
      <c r="O417" s="501">
        <v>66.66</v>
      </c>
      <c r="P417" s="453" t="s">
        <v>10212</v>
      </c>
      <c r="Q417" s="502" t="s">
        <v>6180</v>
      </c>
      <c r="R417" s="456" t="s">
        <v>51</v>
      </c>
      <c r="S417" s="456" t="s">
        <v>51</v>
      </c>
      <c r="T417" s="456" t="s">
        <v>51</v>
      </c>
      <c r="U417" s="453">
        <v>61.54</v>
      </c>
      <c r="V417" s="488"/>
      <c r="W417" s="488"/>
      <c r="X417" s="488"/>
      <c r="Y417" s="457"/>
      <c r="Z417" s="457"/>
      <c r="AA417" s="457"/>
      <c r="AB417" s="457"/>
      <c r="AC417" s="453" t="s">
        <v>10133</v>
      </c>
      <c r="AD417" s="450" t="s">
        <v>10134</v>
      </c>
      <c r="AE417" s="453"/>
      <c r="AF417" s="593">
        <v>35889</v>
      </c>
      <c r="AG417" s="594" t="s">
        <v>11485</v>
      </c>
      <c r="AH417" s="594" t="s">
        <v>11486</v>
      </c>
      <c r="AI417" s="594">
        <v>9342929455</v>
      </c>
      <c r="AJ417" s="594" t="s">
        <v>3902</v>
      </c>
      <c r="AK417" s="594" t="s">
        <v>3834</v>
      </c>
      <c r="AL417" s="594" t="s">
        <v>1642</v>
      </c>
      <c r="AM417" s="457"/>
      <c r="AN417" s="457"/>
      <c r="AO417" s="561"/>
    </row>
    <row r="418" spans="1:41" ht="99.75">
      <c r="A418" s="559">
        <v>167</v>
      </c>
      <c r="B418" s="560"/>
      <c r="C418" s="496" t="s">
        <v>11487</v>
      </c>
      <c r="D418" s="497" t="s">
        <v>11488</v>
      </c>
      <c r="E418" s="498" t="s">
        <v>3823</v>
      </c>
      <c r="F418" s="12" t="s">
        <v>699</v>
      </c>
      <c r="G418" s="237" t="s">
        <v>11246</v>
      </c>
      <c r="H418" s="237" t="s">
        <v>11247</v>
      </c>
      <c r="I418" s="456" t="s">
        <v>1655</v>
      </c>
      <c r="J418" s="456">
        <v>3</v>
      </c>
      <c r="K418" s="504" t="s">
        <v>11489</v>
      </c>
      <c r="L418" s="500"/>
      <c r="M418" s="453">
        <v>62</v>
      </c>
      <c r="N418" s="453" t="s">
        <v>11041</v>
      </c>
      <c r="O418" s="501">
        <v>57</v>
      </c>
      <c r="P418" s="453" t="s">
        <v>11042</v>
      </c>
      <c r="Q418" s="502" t="s">
        <v>8643</v>
      </c>
      <c r="R418" s="456" t="s">
        <v>51</v>
      </c>
      <c r="S418" s="456" t="s">
        <v>51</v>
      </c>
      <c r="T418" s="456" t="s">
        <v>51</v>
      </c>
      <c r="U418" s="453">
        <v>53.54</v>
      </c>
      <c r="V418" s="488"/>
      <c r="W418" s="488"/>
      <c r="X418" s="488"/>
      <c r="Y418" s="457"/>
      <c r="Z418" s="457"/>
      <c r="AA418" s="457"/>
      <c r="AB418" s="457"/>
      <c r="AC418" s="453" t="s">
        <v>10133</v>
      </c>
      <c r="AD418" s="450" t="s">
        <v>10134</v>
      </c>
      <c r="AE418" s="453"/>
      <c r="AF418" s="503">
        <v>35771</v>
      </c>
      <c r="AG418" s="502" t="s">
        <v>11490</v>
      </c>
      <c r="AH418" s="502" t="s">
        <v>11491</v>
      </c>
      <c r="AI418" s="502">
        <v>0</v>
      </c>
      <c r="AJ418" s="502" t="s">
        <v>6900</v>
      </c>
      <c r="AK418" s="502" t="s">
        <v>3834</v>
      </c>
      <c r="AL418" s="502" t="s">
        <v>11492</v>
      </c>
      <c r="AM418" s="457"/>
      <c r="AN418" s="457"/>
      <c r="AO418" s="561"/>
    </row>
    <row r="419" spans="1:41" ht="99.75">
      <c r="A419" s="559">
        <v>168</v>
      </c>
      <c r="B419" s="560"/>
      <c r="C419" s="496" t="s">
        <v>11493</v>
      </c>
      <c r="D419" s="497" t="s">
        <v>11494</v>
      </c>
      <c r="E419" s="498" t="s">
        <v>3837</v>
      </c>
      <c r="F419" s="12" t="s">
        <v>699</v>
      </c>
      <c r="G419" s="237" t="s">
        <v>11246</v>
      </c>
      <c r="H419" s="237" t="s">
        <v>11247</v>
      </c>
      <c r="I419" s="456" t="s">
        <v>1655</v>
      </c>
      <c r="J419" s="456">
        <v>3</v>
      </c>
      <c r="K419" s="504" t="s">
        <v>11495</v>
      </c>
      <c r="L419" s="500">
        <v>9585758828</v>
      </c>
      <c r="M419" s="453">
        <v>88</v>
      </c>
      <c r="N419" s="453" t="s">
        <v>10155</v>
      </c>
      <c r="O419" s="501">
        <v>58</v>
      </c>
      <c r="P419" s="453" t="s">
        <v>10212</v>
      </c>
      <c r="Q419" s="502" t="s">
        <v>9160</v>
      </c>
      <c r="R419" s="456" t="s">
        <v>51</v>
      </c>
      <c r="S419" s="456" t="s">
        <v>51</v>
      </c>
      <c r="T419" s="456" t="s">
        <v>51</v>
      </c>
      <c r="U419" s="453">
        <v>54</v>
      </c>
      <c r="V419" s="488"/>
      <c r="W419" s="488"/>
      <c r="X419" s="488"/>
      <c r="Y419" s="457"/>
      <c r="Z419" s="457"/>
      <c r="AA419" s="457"/>
      <c r="AB419" s="457"/>
      <c r="AC419" s="453" t="s">
        <v>10133</v>
      </c>
      <c r="AD419" s="450" t="s">
        <v>10134</v>
      </c>
      <c r="AE419" s="453"/>
      <c r="AF419" s="503">
        <v>36347</v>
      </c>
      <c r="AG419" s="502" t="s">
        <v>11496</v>
      </c>
      <c r="AH419" s="502" t="s">
        <v>11497</v>
      </c>
      <c r="AI419" s="502">
        <v>9902355444</v>
      </c>
      <c r="AJ419" s="502" t="s">
        <v>6046</v>
      </c>
      <c r="AK419" s="502" t="s">
        <v>3834</v>
      </c>
      <c r="AL419" s="502"/>
      <c r="AM419" s="457"/>
      <c r="AN419" s="457"/>
      <c r="AO419" s="561"/>
    </row>
    <row r="420" spans="1:41" ht="99.75">
      <c r="A420" s="559">
        <v>169</v>
      </c>
      <c r="B420" s="560"/>
      <c r="C420" s="496" t="s">
        <v>11498</v>
      </c>
      <c r="D420" s="497" t="s">
        <v>11499</v>
      </c>
      <c r="E420" s="498" t="s">
        <v>3823</v>
      </c>
      <c r="F420" s="12" t="s">
        <v>699</v>
      </c>
      <c r="G420" s="237" t="s">
        <v>11246</v>
      </c>
      <c r="H420" s="237" t="s">
        <v>11247</v>
      </c>
      <c r="I420" s="456" t="s">
        <v>1655</v>
      </c>
      <c r="J420" s="456">
        <v>3</v>
      </c>
      <c r="K420" s="504" t="s">
        <v>11500</v>
      </c>
      <c r="L420" s="500">
        <v>9901414803</v>
      </c>
      <c r="M420" s="453"/>
      <c r="N420" s="453"/>
      <c r="O420" s="501">
        <v>62</v>
      </c>
      <c r="P420" s="453"/>
      <c r="Q420" s="502" t="s">
        <v>6180</v>
      </c>
      <c r="R420" s="456" t="s">
        <v>51</v>
      </c>
      <c r="S420" s="456" t="s">
        <v>51</v>
      </c>
      <c r="T420" s="456" t="s">
        <v>51</v>
      </c>
      <c r="U420" s="512">
        <v>48.77</v>
      </c>
      <c r="V420" s="488"/>
      <c r="W420" s="488"/>
      <c r="X420" s="488"/>
      <c r="Y420" s="457"/>
      <c r="Z420" s="457"/>
      <c r="AA420" s="457"/>
      <c r="AB420" s="457"/>
      <c r="AC420" s="453" t="s">
        <v>10133</v>
      </c>
      <c r="AD420" s="450" t="s">
        <v>10134</v>
      </c>
      <c r="AE420" s="453"/>
      <c r="AF420" s="503">
        <v>35372</v>
      </c>
      <c r="AG420" s="502" t="s">
        <v>7285</v>
      </c>
      <c r="AH420" s="502" t="s">
        <v>7286</v>
      </c>
      <c r="AI420" s="502">
        <v>9611325777</v>
      </c>
      <c r="AJ420" s="502" t="s">
        <v>3939</v>
      </c>
      <c r="AK420" s="502" t="s">
        <v>3834</v>
      </c>
      <c r="AL420" s="502" t="s">
        <v>1642</v>
      </c>
      <c r="AM420" s="457"/>
      <c r="AN420" s="457"/>
      <c r="AO420" s="561"/>
    </row>
    <row r="421" spans="1:41" ht="99.75">
      <c r="A421" s="559">
        <v>170</v>
      </c>
      <c r="B421" s="560"/>
      <c r="C421" s="496" t="s">
        <v>11501</v>
      </c>
      <c r="D421" s="497" t="s">
        <v>11502</v>
      </c>
      <c r="E421" s="498" t="s">
        <v>3837</v>
      </c>
      <c r="F421" s="12" t="s">
        <v>699</v>
      </c>
      <c r="G421" s="237" t="s">
        <v>11246</v>
      </c>
      <c r="H421" s="237" t="s">
        <v>11247</v>
      </c>
      <c r="I421" s="456" t="s">
        <v>1655</v>
      </c>
      <c r="J421" s="456">
        <v>3</v>
      </c>
      <c r="K421" s="504" t="s">
        <v>11503</v>
      </c>
      <c r="L421" s="500">
        <v>8553172805</v>
      </c>
      <c r="M421" s="453"/>
      <c r="N421" s="453"/>
      <c r="O421" s="501">
        <v>62</v>
      </c>
      <c r="P421" s="453"/>
      <c r="Q421" s="502" t="s">
        <v>9160</v>
      </c>
      <c r="R421" s="456" t="s">
        <v>51</v>
      </c>
      <c r="S421" s="456" t="s">
        <v>51</v>
      </c>
      <c r="T421" s="456" t="s">
        <v>51</v>
      </c>
      <c r="U421" s="512">
        <v>44.62</v>
      </c>
      <c r="V421" s="488"/>
      <c r="W421" s="488"/>
      <c r="X421" s="488"/>
      <c r="Y421" s="457"/>
      <c r="Z421" s="457"/>
      <c r="AA421" s="457"/>
      <c r="AB421" s="457"/>
      <c r="AC421" s="453" t="s">
        <v>10133</v>
      </c>
      <c r="AD421" s="450" t="s">
        <v>10134</v>
      </c>
      <c r="AE421" s="453"/>
      <c r="AF421" s="503">
        <v>35657</v>
      </c>
      <c r="AG421" s="502" t="s">
        <v>11504</v>
      </c>
      <c r="AH421" s="502" t="s">
        <v>11505</v>
      </c>
      <c r="AI421" s="502">
        <v>9972742659</v>
      </c>
      <c r="AJ421" s="502" t="s">
        <v>4030</v>
      </c>
      <c r="AK421" s="502" t="s">
        <v>3834</v>
      </c>
      <c r="AL421" s="502" t="s">
        <v>1642</v>
      </c>
      <c r="AM421" s="457"/>
      <c r="AN421" s="457"/>
      <c r="AO421" s="561"/>
    </row>
    <row r="422" spans="1:41" ht="99.75">
      <c r="A422" s="559">
        <v>171</v>
      </c>
      <c r="B422" s="560"/>
      <c r="C422" s="496" t="s">
        <v>11506</v>
      </c>
      <c r="D422" s="497" t="s">
        <v>11507</v>
      </c>
      <c r="E422" s="498" t="s">
        <v>3837</v>
      </c>
      <c r="F422" s="12" t="s">
        <v>699</v>
      </c>
      <c r="G422" s="237" t="s">
        <v>11246</v>
      </c>
      <c r="H422" s="237" t="s">
        <v>11247</v>
      </c>
      <c r="I422" s="456" t="s">
        <v>1655</v>
      </c>
      <c r="J422" s="456">
        <v>3</v>
      </c>
      <c r="K422" s="504" t="s">
        <v>11508</v>
      </c>
      <c r="L422" s="500">
        <v>7896751220</v>
      </c>
      <c r="M422" s="453"/>
      <c r="N422" s="453"/>
      <c r="O422" s="501">
        <v>58</v>
      </c>
      <c r="P422" s="453"/>
      <c r="Q422" s="502" t="s">
        <v>50</v>
      </c>
      <c r="R422" s="456" t="s">
        <v>51</v>
      </c>
      <c r="S422" s="456" t="s">
        <v>51</v>
      </c>
      <c r="T422" s="456" t="s">
        <v>51</v>
      </c>
      <c r="U422" s="512">
        <v>38.46</v>
      </c>
      <c r="V422" s="488"/>
      <c r="W422" s="488"/>
      <c r="X422" s="488"/>
      <c r="Y422" s="457"/>
      <c r="Z422" s="457"/>
      <c r="AA422" s="457"/>
      <c r="AB422" s="457"/>
      <c r="AC422" s="453" t="s">
        <v>10133</v>
      </c>
      <c r="AD422" s="450" t="s">
        <v>10134</v>
      </c>
      <c r="AE422" s="453"/>
      <c r="AF422" s="503">
        <v>35501</v>
      </c>
      <c r="AG422" s="502" t="s">
        <v>11509</v>
      </c>
      <c r="AH422" s="502" t="s">
        <v>11510</v>
      </c>
      <c r="AI422" s="502">
        <v>8134071909</v>
      </c>
      <c r="AJ422" s="502"/>
      <c r="AK422" s="502" t="s">
        <v>3834</v>
      </c>
      <c r="AL422" s="502" t="s">
        <v>1642</v>
      </c>
      <c r="AM422" s="457"/>
      <c r="AN422" s="457"/>
      <c r="AO422" s="561"/>
    </row>
    <row r="423" spans="1:41" ht="99.75">
      <c r="A423" s="559">
        <v>172</v>
      </c>
      <c r="B423" s="560"/>
      <c r="C423" s="496" t="s">
        <v>11511</v>
      </c>
      <c r="D423" s="562" t="s">
        <v>11512</v>
      </c>
      <c r="E423" s="498" t="s">
        <v>3837</v>
      </c>
      <c r="F423" s="12" t="s">
        <v>699</v>
      </c>
      <c r="G423" s="237" t="s">
        <v>11246</v>
      </c>
      <c r="H423" s="237" t="s">
        <v>11247</v>
      </c>
      <c r="I423" s="456" t="s">
        <v>1655</v>
      </c>
      <c r="J423" s="456">
        <v>3</v>
      </c>
      <c r="K423" s="504" t="s">
        <v>11513</v>
      </c>
      <c r="L423" s="500">
        <v>98451305945</v>
      </c>
      <c r="M423" s="453">
        <v>69</v>
      </c>
      <c r="N423" s="453" t="s">
        <v>11041</v>
      </c>
      <c r="O423" s="501"/>
      <c r="P423" s="453"/>
      <c r="Q423" s="502"/>
      <c r="R423" s="456" t="s">
        <v>51</v>
      </c>
      <c r="S423" s="456" t="s">
        <v>51</v>
      </c>
      <c r="T423" s="456" t="s">
        <v>51</v>
      </c>
      <c r="U423" s="453"/>
      <c r="V423" s="488"/>
      <c r="W423" s="488"/>
      <c r="X423" s="488"/>
      <c r="Y423" s="457"/>
      <c r="Z423" s="457"/>
      <c r="AA423" s="457"/>
      <c r="AB423" s="457"/>
      <c r="AC423" s="453" t="s">
        <v>10133</v>
      </c>
      <c r="AD423" s="450" t="s">
        <v>10134</v>
      </c>
      <c r="AE423" s="453"/>
      <c r="AF423" s="503">
        <v>35478</v>
      </c>
      <c r="AG423" s="502" t="s">
        <v>11514</v>
      </c>
      <c r="AH423" s="502" t="s">
        <v>11515</v>
      </c>
      <c r="AI423" s="502">
        <v>9841305945</v>
      </c>
      <c r="AJ423" s="502" t="s">
        <v>6900</v>
      </c>
      <c r="AK423" s="502" t="s">
        <v>3834</v>
      </c>
      <c r="AL423" s="502" t="s">
        <v>5475</v>
      </c>
      <c r="AM423" s="457"/>
      <c r="AN423" s="457"/>
      <c r="AO423" s="561"/>
    </row>
    <row r="424" spans="1:41" ht="99.75">
      <c r="A424" s="559">
        <v>173</v>
      </c>
      <c r="B424" s="560"/>
      <c r="C424" s="496" t="s">
        <v>11516</v>
      </c>
      <c r="D424" s="497" t="s">
        <v>11517</v>
      </c>
      <c r="E424" s="498" t="s">
        <v>3837</v>
      </c>
      <c r="F424" s="12" t="s">
        <v>699</v>
      </c>
      <c r="G424" s="237" t="s">
        <v>11246</v>
      </c>
      <c r="H424" s="237" t="s">
        <v>11247</v>
      </c>
      <c r="I424" s="456" t="s">
        <v>1655</v>
      </c>
      <c r="J424" s="456">
        <v>3</v>
      </c>
      <c r="K424" s="504" t="s">
        <v>11518</v>
      </c>
      <c r="L424" s="500">
        <v>97723561322</v>
      </c>
      <c r="M424" s="453">
        <v>79</v>
      </c>
      <c r="N424" s="453" t="s">
        <v>11041</v>
      </c>
      <c r="O424" s="501">
        <v>78</v>
      </c>
      <c r="P424" s="453" t="s">
        <v>11042</v>
      </c>
      <c r="Q424" s="502" t="s">
        <v>8643</v>
      </c>
      <c r="R424" s="456" t="s">
        <v>51</v>
      </c>
      <c r="S424" s="456" t="s">
        <v>51</v>
      </c>
      <c r="T424" s="456" t="s">
        <v>51</v>
      </c>
      <c r="U424" s="453"/>
      <c r="V424" s="488"/>
      <c r="W424" s="488"/>
      <c r="X424" s="488"/>
      <c r="Y424" s="457"/>
      <c r="Z424" s="457"/>
      <c r="AA424" s="457"/>
      <c r="AB424" s="457"/>
      <c r="AC424" s="453" t="s">
        <v>10133</v>
      </c>
      <c r="AD424" s="450" t="s">
        <v>10134</v>
      </c>
      <c r="AE424" s="453"/>
      <c r="AF424" s="503">
        <v>36145</v>
      </c>
      <c r="AG424" s="502" t="s">
        <v>11519</v>
      </c>
      <c r="AH424" s="502" t="s">
        <v>11520</v>
      </c>
      <c r="AI424" s="502">
        <v>97723561322</v>
      </c>
      <c r="AJ424" s="502" t="s">
        <v>6900</v>
      </c>
      <c r="AK424" s="502" t="s">
        <v>3834</v>
      </c>
      <c r="AL424" s="502" t="s">
        <v>5475</v>
      </c>
      <c r="AM424" s="457"/>
      <c r="AN424" s="457"/>
      <c r="AO424" s="561"/>
    </row>
    <row r="425" spans="1:41" ht="89.25">
      <c r="A425" s="586">
        <v>93</v>
      </c>
      <c r="B425" s="587"/>
      <c r="C425" s="451" t="s">
        <v>11521</v>
      </c>
      <c r="D425" s="452" t="s">
        <v>11522</v>
      </c>
      <c r="E425" s="453" t="s">
        <v>73</v>
      </c>
      <c r="F425" s="12" t="s">
        <v>3246</v>
      </c>
      <c r="G425" s="625" t="s">
        <v>11523</v>
      </c>
      <c r="H425" s="625" t="s">
        <v>11524</v>
      </c>
      <c r="I425" s="453" t="s">
        <v>7693</v>
      </c>
      <c r="J425" s="453">
        <v>5</v>
      </c>
      <c r="K425" s="454" t="str">
        <f>HYPERLINK("mailto:saumengaurav15@gmail.com","saumengaurav15@gmail.com")</f>
        <v>saumengaurav15@gmail.com</v>
      </c>
      <c r="L425" s="455">
        <v>8197685588</v>
      </c>
      <c r="M425" s="453">
        <v>58</v>
      </c>
      <c r="N425" s="453" t="s">
        <v>9832</v>
      </c>
      <c r="O425" s="450">
        <v>58</v>
      </c>
      <c r="P425" s="453" t="s">
        <v>6151</v>
      </c>
      <c r="Q425" s="453" t="s">
        <v>6180</v>
      </c>
      <c r="R425" s="456" t="s">
        <v>51</v>
      </c>
      <c r="S425" s="456" t="s">
        <v>51</v>
      </c>
      <c r="T425" s="456" t="s">
        <v>51</v>
      </c>
      <c r="U425" s="453">
        <v>43</v>
      </c>
      <c r="V425" s="453">
        <v>50</v>
      </c>
      <c r="W425" s="453">
        <v>45</v>
      </c>
      <c r="X425" s="453">
        <v>55</v>
      </c>
      <c r="Y425" s="457"/>
      <c r="Z425" s="457"/>
      <c r="AA425" s="457"/>
      <c r="AB425" s="457"/>
      <c r="AC425" s="458" t="s">
        <v>52</v>
      </c>
      <c r="AD425" s="453" t="s">
        <v>53</v>
      </c>
      <c r="AE425" s="219" t="s">
        <v>11525</v>
      </c>
      <c r="AF425" s="214" t="s">
        <v>11526</v>
      </c>
      <c r="AG425" s="209" t="s">
        <v>11527</v>
      </c>
      <c r="AH425" s="209" t="s">
        <v>11528</v>
      </c>
      <c r="AI425" s="461">
        <v>9342414202</v>
      </c>
      <c r="AJ425" s="453" t="s">
        <v>9853</v>
      </c>
      <c r="AK425" s="453" t="s">
        <v>60</v>
      </c>
      <c r="AL425" s="453" t="s">
        <v>61</v>
      </c>
      <c r="AM425" s="457"/>
      <c r="AN425" s="457"/>
      <c r="AO425" s="561"/>
    </row>
    <row r="426" spans="1:41" ht="178.5">
      <c r="A426" s="586">
        <v>94</v>
      </c>
      <c r="B426" s="587"/>
      <c r="C426" s="451" t="s">
        <v>11529</v>
      </c>
      <c r="D426" s="452" t="s">
        <v>11530</v>
      </c>
      <c r="E426" s="453" t="s">
        <v>73</v>
      </c>
      <c r="F426" s="12" t="s">
        <v>3246</v>
      </c>
      <c r="G426" s="625" t="s">
        <v>11523</v>
      </c>
      <c r="H426" s="625" t="s">
        <v>11524</v>
      </c>
      <c r="I426" s="453" t="s">
        <v>7693</v>
      </c>
      <c r="J426" s="453">
        <v>5</v>
      </c>
      <c r="K426" s="454" t="str">
        <f>HYPERLINK("mailto:madhu.dhanush@gmail.com","madhu.dhanush@gmail.com /djdheeraj.vipes@gmail.com")</f>
        <v>madhu.dhanush@gmail.com /djdheeraj.vipes@gmail.com</v>
      </c>
      <c r="L426" s="455">
        <v>9066373060</v>
      </c>
      <c r="M426" s="453">
        <v>72</v>
      </c>
      <c r="N426" s="453" t="s">
        <v>9832</v>
      </c>
      <c r="O426" s="450">
        <v>72</v>
      </c>
      <c r="P426" s="453" t="s">
        <v>6151</v>
      </c>
      <c r="Q426" s="453" t="s">
        <v>6180</v>
      </c>
      <c r="R426" s="456" t="s">
        <v>51</v>
      </c>
      <c r="S426" s="456" t="s">
        <v>51</v>
      </c>
      <c r="T426" s="456" t="s">
        <v>51</v>
      </c>
      <c r="U426" s="453">
        <v>62</v>
      </c>
      <c r="V426" s="453">
        <v>60</v>
      </c>
      <c r="W426" s="453">
        <v>65</v>
      </c>
      <c r="X426" s="453">
        <v>60</v>
      </c>
      <c r="Y426" s="457"/>
      <c r="Z426" s="457"/>
      <c r="AA426" s="457"/>
      <c r="AB426" s="457"/>
      <c r="AC426" s="458" t="s">
        <v>52</v>
      </c>
      <c r="AD426" s="453" t="s">
        <v>53</v>
      </c>
      <c r="AE426" s="258" t="s">
        <v>11531</v>
      </c>
      <c r="AF426" s="459" t="s">
        <v>11532</v>
      </c>
      <c r="AG426" s="460" t="s">
        <v>11533</v>
      </c>
      <c r="AH426" s="460" t="s">
        <v>11534</v>
      </c>
      <c r="AI426" s="461">
        <v>9901189808</v>
      </c>
      <c r="AJ426" s="453" t="s">
        <v>9853</v>
      </c>
      <c r="AK426" s="453" t="s">
        <v>60</v>
      </c>
      <c r="AL426" s="453" t="s">
        <v>61</v>
      </c>
      <c r="AM426" s="457"/>
      <c r="AN426" s="457"/>
      <c r="AO426" s="561"/>
    </row>
    <row r="427" spans="1:41" ht="114.75">
      <c r="A427" s="586">
        <v>95</v>
      </c>
      <c r="B427" s="587"/>
      <c r="C427" s="451" t="s">
        <v>11535</v>
      </c>
      <c r="D427" s="452" t="s">
        <v>11536</v>
      </c>
      <c r="E427" s="453" t="s">
        <v>44</v>
      </c>
      <c r="F427" s="12" t="s">
        <v>3246</v>
      </c>
      <c r="G427" s="625" t="s">
        <v>11523</v>
      </c>
      <c r="H427" s="625" t="s">
        <v>11524</v>
      </c>
      <c r="I427" s="453" t="s">
        <v>7693</v>
      </c>
      <c r="J427" s="453">
        <v>5</v>
      </c>
      <c r="K427" s="454" t="str">
        <f>HYPERLINK("mailto:selvi5293@gmail.com","selvi5293@gmail.com")</f>
        <v>selvi5293@gmail.com</v>
      </c>
      <c r="L427" s="455">
        <v>9611736044</v>
      </c>
      <c r="M427" s="453">
        <v>58</v>
      </c>
      <c r="N427" s="453" t="s">
        <v>9832</v>
      </c>
      <c r="O427" s="450">
        <v>58</v>
      </c>
      <c r="P427" s="453" t="s">
        <v>9848</v>
      </c>
      <c r="Q427" s="453" t="s">
        <v>6180</v>
      </c>
      <c r="R427" s="456" t="s">
        <v>51</v>
      </c>
      <c r="S427" s="456" t="s">
        <v>51</v>
      </c>
      <c r="T427" s="456" t="s">
        <v>51</v>
      </c>
      <c r="U427" s="453">
        <v>66</v>
      </c>
      <c r="V427" s="453">
        <v>65</v>
      </c>
      <c r="W427" s="453">
        <v>60</v>
      </c>
      <c r="X427" s="453">
        <v>65</v>
      </c>
      <c r="Y427" s="457"/>
      <c r="Z427" s="457"/>
      <c r="AA427" s="457"/>
      <c r="AB427" s="457"/>
      <c r="AC427" s="458" t="s">
        <v>52</v>
      </c>
      <c r="AD427" s="453" t="s">
        <v>53</v>
      </c>
      <c r="AE427" s="258" t="s">
        <v>11537</v>
      </c>
      <c r="AF427" s="459" t="s">
        <v>11538</v>
      </c>
      <c r="AG427" s="460" t="s">
        <v>11539</v>
      </c>
      <c r="AH427" s="460" t="s">
        <v>11540</v>
      </c>
      <c r="AI427" s="461">
        <v>9980521097</v>
      </c>
      <c r="AJ427" s="453" t="s">
        <v>9853</v>
      </c>
      <c r="AK427" s="453" t="s">
        <v>60</v>
      </c>
      <c r="AL427" s="453" t="s">
        <v>61</v>
      </c>
      <c r="AM427" s="457"/>
      <c r="AN427" s="457"/>
      <c r="AO427" s="561"/>
    </row>
    <row r="428" spans="1:41" ht="89.25">
      <c r="A428" s="586">
        <v>96</v>
      </c>
      <c r="B428" s="587"/>
      <c r="C428" s="451" t="s">
        <v>11541</v>
      </c>
      <c r="D428" s="452" t="s">
        <v>11542</v>
      </c>
      <c r="E428" s="453" t="s">
        <v>73</v>
      </c>
      <c r="F428" s="12" t="s">
        <v>3246</v>
      </c>
      <c r="G428" s="625" t="s">
        <v>11523</v>
      </c>
      <c r="H428" s="625" t="s">
        <v>11524</v>
      </c>
      <c r="I428" s="453" t="s">
        <v>7693</v>
      </c>
      <c r="J428" s="453">
        <v>5</v>
      </c>
      <c r="K428" s="454" t="str">
        <f>HYPERLINK("mailto:sriharipr96@gmail.com","sriharipr96@gmail.com")</f>
        <v>sriharipr96@gmail.com</v>
      </c>
      <c r="L428" s="455">
        <v>962063459</v>
      </c>
      <c r="M428" s="453">
        <v>75</v>
      </c>
      <c r="N428" s="453" t="s">
        <v>9832</v>
      </c>
      <c r="O428" s="450">
        <v>75</v>
      </c>
      <c r="P428" s="453" t="s">
        <v>6151</v>
      </c>
      <c r="Q428" s="453" t="s">
        <v>6180</v>
      </c>
      <c r="R428" s="456" t="s">
        <v>51</v>
      </c>
      <c r="S428" s="456" t="s">
        <v>51</v>
      </c>
      <c r="T428" s="456" t="s">
        <v>51</v>
      </c>
      <c r="U428" s="453">
        <v>62</v>
      </c>
      <c r="V428" s="453">
        <v>55</v>
      </c>
      <c r="W428" s="453">
        <v>60</v>
      </c>
      <c r="X428" s="453">
        <v>53</v>
      </c>
      <c r="Y428" s="457"/>
      <c r="Z428" s="457"/>
      <c r="AA428" s="457"/>
      <c r="AB428" s="457"/>
      <c r="AC428" s="458" t="s">
        <v>52</v>
      </c>
      <c r="AD428" s="453" t="s">
        <v>53</v>
      </c>
      <c r="AE428" s="211" t="s">
        <v>11543</v>
      </c>
      <c r="AF428" s="214" t="s">
        <v>11544</v>
      </c>
      <c r="AG428" s="209" t="s">
        <v>11545</v>
      </c>
      <c r="AH428" s="209" t="s">
        <v>11546</v>
      </c>
      <c r="AI428" s="461">
        <v>8884741995</v>
      </c>
      <c r="AJ428" s="453" t="s">
        <v>9853</v>
      </c>
      <c r="AK428" s="453" t="s">
        <v>60</v>
      </c>
      <c r="AL428" s="453" t="s">
        <v>61</v>
      </c>
      <c r="AM428" s="457"/>
      <c r="AN428" s="457"/>
      <c r="AO428" s="561"/>
    </row>
    <row r="429" spans="1:41" ht="114.75">
      <c r="A429" s="586">
        <v>97</v>
      </c>
      <c r="B429" s="587"/>
      <c r="C429" s="451" t="s">
        <v>11547</v>
      </c>
      <c r="D429" s="452" t="s">
        <v>11548</v>
      </c>
      <c r="E429" s="453" t="s">
        <v>73</v>
      </c>
      <c r="F429" s="12" t="s">
        <v>3246</v>
      </c>
      <c r="G429" s="625" t="s">
        <v>11523</v>
      </c>
      <c r="H429" s="625" t="s">
        <v>11524</v>
      </c>
      <c r="I429" s="453" t="s">
        <v>7693</v>
      </c>
      <c r="J429" s="453">
        <v>5</v>
      </c>
      <c r="K429" s="454" t="str">
        <f>HYPERLINK("mailto:siddartravichandran06@gmail.com","siddartravichandran06@gmail.com")</f>
        <v>siddartravichandran06@gmail.com</v>
      </c>
      <c r="L429" s="455">
        <v>9944966989</v>
      </c>
      <c r="M429" s="453">
        <v>82.75</v>
      </c>
      <c r="N429" s="453" t="s">
        <v>9832</v>
      </c>
      <c r="O429" s="450">
        <v>82.75</v>
      </c>
      <c r="P429" s="453" t="s">
        <v>9848</v>
      </c>
      <c r="Q429" s="453" t="s">
        <v>6180</v>
      </c>
      <c r="R429" s="456" t="s">
        <v>51</v>
      </c>
      <c r="S429" s="456" t="s">
        <v>51</v>
      </c>
      <c r="T429" s="456" t="s">
        <v>51</v>
      </c>
      <c r="U429" s="453">
        <v>51</v>
      </c>
      <c r="V429" s="453">
        <v>55</v>
      </c>
      <c r="W429" s="453">
        <v>50</v>
      </c>
      <c r="X429" s="453">
        <v>60</v>
      </c>
      <c r="Y429" s="457"/>
      <c r="Z429" s="457"/>
      <c r="AA429" s="457"/>
      <c r="AB429" s="457"/>
      <c r="AC429" s="458" t="s">
        <v>717</v>
      </c>
      <c r="AD429" s="453" t="s">
        <v>53</v>
      </c>
      <c r="AE429" s="258" t="s">
        <v>11549</v>
      </c>
      <c r="AF429" s="459" t="s">
        <v>11550</v>
      </c>
      <c r="AG429" s="460" t="s">
        <v>11551</v>
      </c>
      <c r="AH429" s="460" t="s">
        <v>11552</v>
      </c>
      <c r="AI429" s="461">
        <v>7708744144</v>
      </c>
      <c r="AJ429" s="453" t="s">
        <v>9853</v>
      </c>
      <c r="AK429" s="453" t="s">
        <v>60</v>
      </c>
      <c r="AL429" s="453" t="s">
        <v>61</v>
      </c>
      <c r="AM429" s="457"/>
      <c r="AN429" s="457"/>
      <c r="AO429" s="561"/>
    </row>
    <row r="430" spans="1:41" ht="71.25">
      <c r="A430" s="626"/>
      <c r="B430" s="627"/>
      <c r="C430" s="628" t="s">
        <v>11553</v>
      </c>
      <c r="D430" s="457"/>
      <c r="E430" s="457"/>
      <c r="F430" s="12" t="s">
        <v>3246</v>
      </c>
      <c r="G430" s="13" t="s">
        <v>11554</v>
      </c>
      <c r="H430" s="13" t="s">
        <v>11555</v>
      </c>
      <c r="I430" s="488" t="s">
        <v>10034</v>
      </c>
      <c r="J430" s="488">
        <v>1</v>
      </c>
      <c r="K430" s="629" t="s">
        <v>11556</v>
      </c>
      <c r="L430" s="630">
        <v>9538100961</v>
      </c>
      <c r="M430" s="457"/>
      <c r="N430" s="457"/>
      <c r="O430" s="457"/>
      <c r="P430" s="457"/>
      <c r="Q430" s="457"/>
      <c r="R430" s="457"/>
      <c r="S430" s="457"/>
      <c r="T430" s="457"/>
      <c r="U430" s="457"/>
      <c r="V430" s="457"/>
      <c r="W430" s="457"/>
      <c r="X430" s="457"/>
      <c r="Y430" s="457"/>
      <c r="Z430" s="457"/>
      <c r="AA430" s="457"/>
      <c r="AB430" s="457"/>
      <c r="AC430" s="457"/>
      <c r="AD430" s="457"/>
      <c r="AE430" s="457"/>
      <c r="AF430" s="457"/>
      <c r="AG430" s="457"/>
      <c r="AH430" s="457"/>
      <c r="AI430" s="490"/>
      <c r="AJ430" s="457"/>
      <c r="AK430" s="457"/>
      <c r="AL430" s="457"/>
      <c r="AM430" s="457"/>
      <c r="AN430" s="457"/>
      <c r="AO430" s="561"/>
    </row>
    <row r="431" spans="1:41" ht="71.25">
      <c r="A431" s="626"/>
      <c r="B431" s="627"/>
      <c r="C431" s="631" t="s">
        <v>11557</v>
      </c>
      <c r="D431" s="457"/>
      <c r="E431" s="457"/>
      <c r="F431" s="12" t="s">
        <v>3246</v>
      </c>
      <c r="G431" s="13" t="s">
        <v>11554</v>
      </c>
      <c r="H431" s="13" t="s">
        <v>11555</v>
      </c>
      <c r="I431" s="488" t="s">
        <v>10034</v>
      </c>
      <c r="J431" s="488">
        <v>1</v>
      </c>
      <c r="K431" s="632" t="s">
        <v>11558</v>
      </c>
      <c r="L431" s="633">
        <v>9447973909</v>
      </c>
      <c r="M431" s="457"/>
      <c r="N431" s="457"/>
      <c r="O431" s="457"/>
      <c r="P431" s="457"/>
      <c r="Q431" s="457"/>
      <c r="R431" s="457"/>
      <c r="S431" s="457"/>
      <c r="T431" s="457"/>
      <c r="U431" s="457"/>
      <c r="V431" s="457"/>
      <c r="W431" s="457"/>
      <c r="X431" s="457"/>
      <c r="Y431" s="457"/>
      <c r="Z431" s="457"/>
      <c r="AA431" s="457"/>
      <c r="AB431" s="457"/>
      <c r="AC431" s="457"/>
      <c r="AD431" s="457"/>
      <c r="AE431" s="457"/>
      <c r="AF431" s="457"/>
      <c r="AG431" s="457"/>
      <c r="AH431" s="457"/>
      <c r="AI431" s="490"/>
      <c r="AJ431" s="457"/>
      <c r="AK431" s="457"/>
      <c r="AL431" s="457"/>
      <c r="AM431" s="457"/>
      <c r="AN431" s="457"/>
      <c r="AO431" s="561"/>
    </row>
    <row r="432" spans="1:41" ht="71.25">
      <c r="A432" s="626"/>
      <c r="B432" s="627"/>
      <c r="C432" s="631" t="s">
        <v>11559</v>
      </c>
      <c r="D432" s="457"/>
      <c r="E432" s="457"/>
      <c r="F432" s="12" t="s">
        <v>3246</v>
      </c>
      <c r="G432" s="13" t="s">
        <v>11554</v>
      </c>
      <c r="H432" s="13" t="s">
        <v>11555</v>
      </c>
      <c r="I432" s="488" t="s">
        <v>10034</v>
      </c>
      <c r="J432" s="488">
        <v>1</v>
      </c>
      <c r="K432" s="632" t="s">
        <v>11560</v>
      </c>
      <c r="L432" s="633">
        <v>9740694888</v>
      </c>
      <c r="M432" s="457"/>
      <c r="N432" s="457"/>
      <c r="O432" s="457"/>
      <c r="P432" s="457"/>
      <c r="Q432" s="457"/>
      <c r="R432" s="457"/>
      <c r="S432" s="457"/>
      <c r="T432" s="457"/>
      <c r="U432" s="457"/>
      <c r="V432" s="457"/>
      <c r="W432" s="457"/>
      <c r="X432" s="457"/>
      <c r="Y432" s="457"/>
      <c r="Z432" s="457"/>
      <c r="AA432" s="457"/>
      <c r="AB432" s="457"/>
      <c r="AC432" s="457"/>
      <c r="AD432" s="457"/>
      <c r="AE432" s="457"/>
      <c r="AF432" s="457"/>
      <c r="AG432" s="457"/>
      <c r="AH432" s="457"/>
      <c r="AI432" s="490"/>
      <c r="AJ432" s="457"/>
      <c r="AK432" s="457"/>
      <c r="AL432" s="457"/>
      <c r="AM432" s="457"/>
      <c r="AN432" s="457"/>
      <c r="AO432" s="561"/>
    </row>
    <row r="433" spans="1:41" ht="71.25">
      <c r="A433" s="626"/>
      <c r="B433" s="627"/>
      <c r="C433" s="628" t="s">
        <v>11561</v>
      </c>
      <c r="D433" s="457"/>
      <c r="E433" s="457"/>
      <c r="F433" s="12" t="s">
        <v>3246</v>
      </c>
      <c r="G433" s="13" t="s">
        <v>11554</v>
      </c>
      <c r="H433" s="13" t="s">
        <v>11555</v>
      </c>
      <c r="I433" s="488" t="s">
        <v>10034</v>
      </c>
      <c r="J433" s="488">
        <v>1</v>
      </c>
      <c r="K433" s="629" t="s">
        <v>11562</v>
      </c>
      <c r="L433" s="630">
        <v>9739362619</v>
      </c>
      <c r="M433" s="457"/>
      <c r="N433" s="457"/>
      <c r="O433" s="457"/>
      <c r="P433" s="457"/>
      <c r="Q433" s="457"/>
      <c r="R433" s="457"/>
      <c r="S433" s="457"/>
      <c r="T433" s="457"/>
      <c r="U433" s="457"/>
      <c r="V433" s="457"/>
      <c r="W433" s="457"/>
      <c r="X433" s="457"/>
      <c r="Y433" s="457"/>
      <c r="Z433" s="457"/>
      <c r="AA433" s="457"/>
      <c r="AB433" s="457"/>
      <c r="AC433" s="457"/>
      <c r="AD433" s="457"/>
      <c r="AE433" s="457"/>
      <c r="AF433" s="457"/>
      <c r="AG433" s="457"/>
      <c r="AH433" s="457"/>
      <c r="AI433" s="490"/>
      <c r="AJ433" s="457"/>
      <c r="AK433" s="457"/>
      <c r="AL433" s="457"/>
      <c r="AM433" s="457"/>
      <c r="AN433" s="457"/>
      <c r="AO433" s="561"/>
    </row>
    <row r="434" spans="1:41" ht="71.25">
      <c r="A434" s="626"/>
      <c r="B434" s="627"/>
      <c r="C434" s="628" t="s">
        <v>11563</v>
      </c>
      <c r="D434" s="457"/>
      <c r="E434" s="457"/>
      <c r="F434" s="12" t="s">
        <v>3246</v>
      </c>
      <c r="G434" s="13" t="s">
        <v>11554</v>
      </c>
      <c r="H434" s="13" t="s">
        <v>11555</v>
      </c>
      <c r="I434" s="488" t="s">
        <v>10034</v>
      </c>
      <c r="J434" s="488">
        <v>1</v>
      </c>
      <c r="K434" s="629" t="s">
        <v>11564</v>
      </c>
      <c r="L434" s="630">
        <v>8660388159</v>
      </c>
      <c r="M434" s="457"/>
      <c r="N434" s="457"/>
      <c r="O434" s="457"/>
      <c r="P434" s="457"/>
      <c r="Q434" s="457"/>
      <c r="R434" s="457"/>
      <c r="S434" s="457"/>
      <c r="T434" s="457"/>
      <c r="U434" s="457"/>
      <c r="V434" s="457"/>
      <c r="W434" s="457"/>
      <c r="X434" s="457"/>
      <c r="Y434" s="457"/>
      <c r="Z434" s="457"/>
      <c r="AA434" s="457"/>
      <c r="AB434" s="457"/>
      <c r="AC434" s="457"/>
      <c r="AD434" s="457"/>
      <c r="AE434" s="457"/>
      <c r="AF434" s="457"/>
      <c r="AG434" s="457"/>
      <c r="AH434" s="457"/>
      <c r="AI434" s="490"/>
      <c r="AJ434" s="457"/>
      <c r="AK434" s="457"/>
      <c r="AL434" s="457"/>
      <c r="AM434" s="457"/>
      <c r="AN434" s="457"/>
      <c r="AO434" s="561"/>
    </row>
    <row r="435" spans="1:41" ht="71.25">
      <c r="A435" s="626"/>
      <c r="B435" s="627"/>
      <c r="C435" s="628" t="s">
        <v>11565</v>
      </c>
      <c r="D435" s="457"/>
      <c r="E435" s="457"/>
      <c r="F435" s="12" t="s">
        <v>3246</v>
      </c>
      <c r="G435" s="13" t="s">
        <v>11554</v>
      </c>
      <c r="H435" s="13" t="s">
        <v>11555</v>
      </c>
      <c r="I435" s="488" t="s">
        <v>10034</v>
      </c>
      <c r="J435" s="488">
        <v>1</v>
      </c>
      <c r="K435" s="629" t="s">
        <v>11566</v>
      </c>
      <c r="L435" s="630">
        <v>9206427735</v>
      </c>
      <c r="M435" s="457"/>
      <c r="N435" s="457"/>
      <c r="O435" s="457"/>
      <c r="P435" s="457"/>
      <c r="Q435" s="457"/>
      <c r="R435" s="457"/>
      <c r="S435" s="457"/>
      <c r="T435" s="457"/>
      <c r="U435" s="457"/>
      <c r="V435" s="457"/>
      <c r="W435" s="457"/>
      <c r="X435" s="457"/>
      <c r="Y435" s="457"/>
      <c r="Z435" s="457"/>
      <c r="AA435" s="457"/>
      <c r="AB435" s="457"/>
      <c r="AC435" s="457"/>
      <c r="AD435" s="457"/>
      <c r="AE435" s="457"/>
      <c r="AF435" s="457"/>
      <c r="AG435" s="457"/>
      <c r="AH435" s="457"/>
      <c r="AI435" s="490"/>
      <c r="AJ435" s="457"/>
      <c r="AK435" s="457"/>
      <c r="AL435" s="457"/>
      <c r="AM435" s="457"/>
      <c r="AN435" s="457"/>
      <c r="AO435" s="561"/>
    </row>
    <row r="436" spans="1:41" ht="71.25">
      <c r="A436" s="626"/>
      <c r="B436" s="627"/>
      <c r="C436" s="628" t="s">
        <v>11567</v>
      </c>
      <c r="D436" s="457"/>
      <c r="E436" s="457"/>
      <c r="F436" s="12" t="s">
        <v>3246</v>
      </c>
      <c r="G436" s="13" t="s">
        <v>11554</v>
      </c>
      <c r="H436" s="13" t="s">
        <v>11555</v>
      </c>
      <c r="I436" s="488" t="s">
        <v>10034</v>
      </c>
      <c r="J436" s="488">
        <v>1</v>
      </c>
      <c r="K436" s="629" t="s">
        <v>11568</v>
      </c>
      <c r="L436" s="630">
        <v>9089863167</v>
      </c>
      <c r="M436" s="457"/>
      <c r="N436" s="457"/>
      <c r="O436" s="457"/>
      <c r="P436" s="457"/>
      <c r="Q436" s="457"/>
      <c r="R436" s="457"/>
      <c r="S436" s="457"/>
      <c r="T436" s="457"/>
      <c r="U436" s="457"/>
      <c r="V436" s="457"/>
      <c r="W436" s="457"/>
      <c r="X436" s="457"/>
      <c r="Y436" s="457"/>
      <c r="Z436" s="457"/>
      <c r="AA436" s="457"/>
      <c r="AB436" s="457"/>
      <c r="AC436" s="457"/>
      <c r="AD436" s="457"/>
      <c r="AE436" s="457"/>
      <c r="AF436" s="457"/>
      <c r="AG436" s="457"/>
      <c r="AH436" s="457"/>
      <c r="AI436" s="490"/>
      <c r="AJ436" s="457"/>
      <c r="AK436" s="457"/>
      <c r="AL436" s="457"/>
      <c r="AM436" s="457"/>
      <c r="AN436" s="457"/>
      <c r="AO436" s="561"/>
    </row>
    <row r="437" spans="1:41" ht="71.25">
      <c r="A437" s="626"/>
      <c r="B437" s="627"/>
      <c r="C437" s="631" t="s">
        <v>11569</v>
      </c>
      <c r="D437" s="457"/>
      <c r="E437" s="457"/>
      <c r="F437" s="12" t="s">
        <v>3246</v>
      </c>
      <c r="G437" s="13" t="s">
        <v>11554</v>
      </c>
      <c r="H437" s="13" t="s">
        <v>11555</v>
      </c>
      <c r="I437" s="488" t="s">
        <v>10034</v>
      </c>
      <c r="J437" s="488">
        <v>1</v>
      </c>
      <c r="K437" s="634" t="s">
        <v>11570</v>
      </c>
      <c r="L437" s="635">
        <v>9743950789</v>
      </c>
      <c r="M437" s="457"/>
      <c r="N437" s="457"/>
      <c r="O437" s="457"/>
      <c r="P437" s="457"/>
      <c r="Q437" s="457"/>
      <c r="R437" s="457"/>
      <c r="S437" s="457"/>
      <c r="T437" s="457"/>
      <c r="U437" s="457"/>
      <c r="V437" s="457"/>
      <c r="W437" s="457"/>
      <c r="X437" s="457"/>
      <c r="Y437" s="457"/>
      <c r="Z437" s="457"/>
      <c r="AA437" s="457"/>
      <c r="AB437" s="457"/>
      <c r="AC437" s="457"/>
      <c r="AD437" s="457"/>
      <c r="AE437" s="457"/>
      <c r="AF437" s="457"/>
      <c r="AG437" s="457"/>
      <c r="AH437" s="457"/>
      <c r="AI437" s="490"/>
      <c r="AJ437" s="457"/>
      <c r="AK437" s="457"/>
      <c r="AL437" s="457"/>
      <c r="AM437" s="457"/>
      <c r="AN437" s="457"/>
      <c r="AO437" s="561"/>
    </row>
    <row r="438" spans="1:41" ht="71.25">
      <c r="A438" s="626"/>
      <c r="B438" s="627"/>
      <c r="C438" s="631" t="s">
        <v>11571</v>
      </c>
      <c r="D438" s="457"/>
      <c r="E438" s="457"/>
      <c r="F438" s="12" t="s">
        <v>3246</v>
      </c>
      <c r="G438" s="13" t="s">
        <v>11554</v>
      </c>
      <c r="H438" s="13" t="s">
        <v>11555</v>
      </c>
      <c r="I438" s="488" t="s">
        <v>10034</v>
      </c>
      <c r="J438" s="488">
        <v>1</v>
      </c>
      <c r="K438" s="632" t="s">
        <v>11572</v>
      </c>
      <c r="L438" s="633">
        <v>8105785603</v>
      </c>
      <c r="M438" s="457"/>
      <c r="N438" s="457"/>
      <c r="O438" s="457"/>
      <c r="P438" s="457"/>
      <c r="Q438" s="457"/>
      <c r="R438" s="457"/>
      <c r="S438" s="457"/>
      <c r="T438" s="457"/>
      <c r="U438" s="457"/>
      <c r="V438" s="457"/>
      <c r="W438" s="457"/>
      <c r="X438" s="457"/>
      <c r="Y438" s="457"/>
      <c r="Z438" s="457"/>
      <c r="AA438" s="457"/>
      <c r="AB438" s="457"/>
      <c r="AC438" s="457"/>
      <c r="AD438" s="457"/>
      <c r="AE438" s="457"/>
      <c r="AF438" s="457"/>
      <c r="AG438" s="457"/>
      <c r="AH438" s="457"/>
      <c r="AI438" s="490"/>
      <c r="AJ438" s="457"/>
      <c r="AK438" s="457"/>
      <c r="AL438" s="457"/>
      <c r="AM438" s="457"/>
      <c r="AN438" s="457"/>
      <c r="AO438" s="561"/>
    </row>
    <row r="439" spans="1:41" ht="71.25">
      <c r="A439" s="626"/>
      <c r="B439" s="627"/>
      <c r="C439" s="628" t="s">
        <v>11573</v>
      </c>
      <c r="D439" s="457"/>
      <c r="E439" s="457"/>
      <c r="F439" s="12" t="s">
        <v>3246</v>
      </c>
      <c r="G439" s="13" t="s">
        <v>11554</v>
      </c>
      <c r="H439" s="13" t="s">
        <v>11555</v>
      </c>
      <c r="I439" s="488" t="s">
        <v>10034</v>
      </c>
      <c r="J439" s="488">
        <v>1</v>
      </c>
      <c r="K439" s="635" t="s">
        <v>11574</v>
      </c>
      <c r="L439" s="635">
        <v>9743431411</v>
      </c>
      <c r="M439" s="457"/>
      <c r="N439" s="457"/>
      <c r="O439" s="457"/>
      <c r="P439" s="457"/>
      <c r="Q439" s="457"/>
      <c r="R439" s="457"/>
      <c r="S439" s="457"/>
      <c r="T439" s="457"/>
      <c r="U439" s="457"/>
      <c r="V439" s="457"/>
      <c r="W439" s="457"/>
      <c r="X439" s="457"/>
      <c r="Y439" s="457"/>
      <c r="Z439" s="457"/>
      <c r="AA439" s="457"/>
      <c r="AB439" s="457"/>
      <c r="AC439" s="457"/>
      <c r="AD439" s="457"/>
      <c r="AE439" s="457"/>
      <c r="AF439" s="457"/>
      <c r="AG439" s="457"/>
      <c r="AH439" s="457"/>
      <c r="AI439" s="490"/>
      <c r="AJ439" s="457"/>
      <c r="AK439" s="457"/>
      <c r="AL439" s="457"/>
      <c r="AM439" s="457"/>
      <c r="AN439" s="457"/>
      <c r="AO439" s="561"/>
    </row>
    <row r="440" spans="1:41" ht="71.25">
      <c r="A440" s="626"/>
      <c r="B440" s="627"/>
      <c r="C440" s="628" t="s">
        <v>11575</v>
      </c>
      <c r="D440" s="457"/>
      <c r="E440" s="457"/>
      <c r="F440" s="12" t="s">
        <v>3246</v>
      </c>
      <c r="G440" s="13" t="s">
        <v>11554</v>
      </c>
      <c r="H440" s="13" t="s">
        <v>11555</v>
      </c>
      <c r="I440" s="488" t="s">
        <v>10034</v>
      </c>
      <c r="J440" s="488">
        <v>1</v>
      </c>
      <c r="K440" s="629" t="s">
        <v>11576</v>
      </c>
      <c r="L440" s="630">
        <v>8017225497</v>
      </c>
      <c r="M440" s="457"/>
      <c r="N440" s="457"/>
      <c r="O440" s="457"/>
      <c r="P440" s="457"/>
      <c r="Q440" s="457"/>
      <c r="R440" s="457"/>
      <c r="S440" s="457"/>
      <c r="T440" s="457"/>
      <c r="U440" s="457"/>
      <c r="V440" s="457"/>
      <c r="W440" s="457"/>
      <c r="X440" s="457"/>
      <c r="Y440" s="457"/>
      <c r="Z440" s="457"/>
      <c r="AA440" s="457"/>
      <c r="AB440" s="457"/>
      <c r="AC440" s="457"/>
      <c r="AD440" s="457"/>
      <c r="AE440" s="457"/>
      <c r="AF440" s="457"/>
      <c r="AG440" s="457"/>
      <c r="AH440" s="457"/>
      <c r="AI440" s="490"/>
      <c r="AJ440" s="457"/>
      <c r="AK440" s="457"/>
      <c r="AL440" s="457"/>
      <c r="AM440" s="457"/>
      <c r="AN440" s="457"/>
      <c r="AO440" s="561"/>
    </row>
    <row r="441" spans="1:41" ht="71.25">
      <c r="A441" s="626"/>
      <c r="B441" s="627"/>
      <c r="C441" s="628" t="s">
        <v>11577</v>
      </c>
      <c r="D441" s="457"/>
      <c r="E441" s="457"/>
      <c r="F441" s="12" t="s">
        <v>3246</v>
      </c>
      <c r="G441" s="13" t="s">
        <v>11554</v>
      </c>
      <c r="H441" s="13" t="s">
        <v>11555</v>
      </c>
      <c r="I441" s="488" t="s">
        <v>10034</v>
      </c>
      <c r="J441" s="488">
        <v>1</v>
      </c>
      <c r="K441" s="635" t="s">
        <v>11578</v>
      </c>
      <c r="L441" s="635">
        <v>8090415840</v>
      </c>
      <c r="M441" s="457"/>
      <c r="N441" s="457"/>
      <c r="O441" s="457"/>
      <c r="P441" s="457"/>
      <c r="Q441" s="457"/>
      <c r="R441" s="457"/>
      <c r="S441" s="457"/>
      <c r="T441" s="457"/>
      <c r="U441" s="457"/>
      <c r="V441" s="457"/>
      <c r="W441" s="457"/>
      <c r="X441" s="457"/>
      <c r="Y441" s="457"/>
      <c r="Z441" s="457"/>
      <c r="AA441" s="457"/>
      <c r="AB441" s="457"/>
      <c r="AC441" s="457"/>
      <c r="AD441" s="457"/>
      <c r="AE441" s="457"/>
      <c r="AF441" s="457"/>
      <c r="AG441" s="457"/>
      <c r="AH441" s="457"/>
      <c r="AI441" s="490"/>
      <c r="AJ441" s="457"/>
      <c r="AK441" s="457"/>
      <c r="AL441" s="457"/>
      <c r="AM441" s="457"/>
      <c r="AN441" s="457"/>
      <c r="AO441" s="561"/>
    </row>
    <row r="442" spans="1:41" ht="71.25">
      <c r="A442" s="626"/>
      <c r="B442" s="627"/>
      <c r="C442" s="631" t="s">
        <v>11579</v>
      </c>
      <c r="D442" s="457"/>
      <c r="E442" s="457"/>
      <c r="F442" s="12" t="s">
        <v>3246</v>
      </c>
      <c r="G442" s="13" t="s">
        <v>11554</v>
      </c>
      <c r="H442" s="13" t="s">
        <v>11555</v>
      </c>
      <c r="I442" s="488" t="s">
        <v>10034</v>
      </c>
      <c r="J442" s="488">
        <v>1</v>
      </c>
      <c r="K442" s="632" t="s">
        <v>11580</v>
      </c>
      <c r="L442" s="633">
        <v>8951584349</v>
      </c>
      <c r="M442" s="457"/>
      <c r="N442" s="457"/>
      <c r="O442" s="457"/>
      <c r="P442" s="457"/>
      <c r="Q442" s="457"/>
      <c r="R442" s="457"/>
      <c r="S442" s="457"/>
      <c r="T442" s="457"/>
      <c r="U442" s="457"/>
      <c r="V442" s="457"/>
      <c r="W442" s="457"/>
      <c r="X442" s="457"/>
      <c r="Y442" s="457"/>
      <c r="Z442" s="457"/>
      <c r="AA442" s="457"/>
      <c r="AB442" s="457"/>
      <c r="AC442" s="457"/>
      <c r="AD442" s="457"/>
      <c r="AE442" s="457"/>
      <c r="AF442" s="457"/>
      <c r="AG442" s="457"/>
      <c r="AH442" s="457"/>
      <c r="AI442" s="490"/>
      <c r="AJ442" s="457"/>
      <c r="AK442" s="457"/>
      <c r="AL442" s="457"/>
      <c r="AM442" s="457"/>
      <c r="AN442" s="457"/>
      <c r="AO442" s="561"/>
    </row>
    <row r="443" spans="1:41" ht="71.25">
      <c r="A443" s="626"/>
      <c r="B443" s="627"/>
      <c r="C443" s="628" t="s">
        <v>11581</v>
      </c>
      <c r="D443" s="457"/>
      <c r="E443" s="457"/>
      <c r="F443" s="12" t="s">
        <v>3246</v>
      </c>
      <c r="G443" s="13" t="s">
        <v>11554</v>
      </c>
      <c r="H443" s="13" t="s">
        <v>11555</v>
      </c>
      <c r="I443" s="488" t="s">
        <v>10034</v>
      </c>
      <c r="J443" s="488">
        <v>1</v>
      </c>
      <c r="K443" s="629" t="s">
        <v>11582</v>
      </c>
      <c r="L443" s="630">
        <v>8282805551</v>
      </c>
      <c r="M443" s="457"/>
      <c r="N443" s="457"/>
      <c r="O443" s="457"/>
      <c r="P443" s="457"/>
      <c r="Q443" s="457"/>
      <c r="R443" s="457"/>
      <c r="S443" s="457"/>
      <c r="T443" s="457"/>
      <c r="U443" s="457"/>
      <c r="V443" s="457"/>
      <c r="W443" s="457"/>
      <c r="X443" s="457"/>
      <c r="Y443" s="457"/>
      <c r="Z443" s="457"/>
      <c r="AA443" s="457"/>
      <c r="AB443" s="457"/>
      <c r="AC443" s="457"/>
      <c r="AD443" s="457"/>
      <c r="AE443" s="457"/>
      <c r="AF443" s="457"/>
      <c r="AG443" s="457"/>
      <c r="AH443" s="457"/>
      <c r="AI443" s="490"/>
      <c r="AJ443" s="457"/>
      <c r="AK443" s="457"/>
      <c r="AL443" s="457"/>
      <c r="AM443" s="457"/>
      <c r="AN443" s="457"/>
      <c r="AO443" s="561"/>
    </row>
    <row r="444" spans="1:41" ht="71.25">
      <c r="A444" s="626"/>
      <c r="B444" s="627"/>
      <c r="C444" s="628" t="s">
        <v>11583</v>
      </c>
      <c r="D444" s="457"/>
      <c r="E444" s="457"/>
      <c r="F444" s="12" t="s">
        <v>3246</v>
      </c>
      <c r="G444" s="13" t="s">
        <v>11554</v>
      </c>
      <c r="H444" s="13" t="s">
        <v>11555</v>
      </c>
      <c r="I444" s="488" t="s">
        <v>10034</v>
      </c>
      <c r="J444" s="488">
        <v>1</v>
      </c>
      <c r="K444" s="629" t="s">
        <v>11584</v>
      </c>
      <c r="L444" s="630">
        <v>9980745646</v>
      </c>
      <c r="M444" s="457"/>
      <c r="N444" s="457"/>
      <c r="O444" s="457"/>
      <c r="P444" s="457"/>
      <c r="Q444" s="457"/>
      <c r="R444" s="457"/>
      <c r="S444" s="457"/>
      <c r="T444" s="457"/>
      <c r="U444" s="457"/>
      <c r="V444" s="457"/>
      <c r="W444" s="457"/>
      <c r="X444" s="457"/>
      <c r="Y444" s="457"/>
      <c r="Z444" s="457"/>
      <c r="AA444" s="457"/>
      <c r="AB444" s="457"/>
      <c r="AC444" s="457"/>
      <c r="AD444" s="457"/>
      <c r="AE444" s="457"/>
      <c r="AF444" s="457"/>
      <c r="AG444" s="457"/>
      <c r="AH444" s="457"/>
      <c r="AI444" s="490"/>
      <c r="AJ444" s="457"/>
      <c r="AK444" s="457"/>
      <c r="AL444" s="457"/>
      <c r="AM444" s="457"/>
      <c r="AN444" s="457"/>
      <c r="AO444" s="561"/>
    </row>
    <row r="445" spans="1:41" ht="71.25">
      <c r="A445" s="626"/>
      <c r="B445" s="627"/>
      <c r="C445" s="631" t="s">
        <v>11585</v>
      </c>
      <c r="D445" s="457"/>
      <c r="E445" s="457"/>
      <c r="F445" s="12" t="s">
        <v>3246</v>
      </c>
      <c r="G445" s="13" t="s">
        <v>11554</v>
      </c>
      <c r="H445" s="13" t="s">
        <v>11555</v>
      </c>
      <c r="I445" s="488" t="s">
        <v>10034</v>
      </c>
      <c r="J445" s="488">
        <v>1</v>
      </c>
      <c r="K445" s="632" t="s">
        <v>11586</v>
      </c>
      <c r="L445" s="633">
        <v>7639896894</v>
      </c>
      <c r="M445" s="457"/>
      <c r="N445" s="457"/>
      <c r="O445" s="457"/>
      <c r="P445" s="457"/>
      <c r="Q445" s="457"/>
      <c r="R445" s="457"/>
      <c r="S445" s="457"/>
      <c r="T445" s="457"/>
      <c r="U445" s="457"/>
      <c r="V445" s="457"/>
      <c r="W445" s="457"/>
      <c r="X445" s="457"/>
      <c r="Y445" s="457"/>
      <c r="Z445" s="457"/>
      <c r="AA445" s="457"/>
      <c r="AB445" s="457"/>
      <c r="AC445" s="457"/>
      <c r="AD445" s="457"/>
      <c r="AE445" s="457"/>
      <c r="AF445" s="457"/>
      <c r="AG445" s="457"/>
      <c r="AH445" s="457"/>
      <c r="AI445" s="490"/>
      <c r="AJ445" s="457"/>
      <c r="AK445" s="457"/>
      <c r="AL445" s="457"/>
      <c r="AM445" s="457"/>
      <c r="AN445" s="457"/>
      <c r="AO445" s="561"/>
    </row>
    <row r="446" spans="1:41" ht="71.25">
      <c r="A446" s="626"/>
      <c r="B446" s="627"/>
      <c r="C446" s="631" t="s">
        <v>11587</v>
      </c>
      <c r="D446" s="457"/>
      <c r="E446" s="457"/>
      <c r="F446" s="12" t="s">
        <v>3246</v>
      </c>
      <c r="G446" s="13" t="s">
        <v>11554</v>
      </c>
      <c r="H446" s="13" t="s">
        <v>11555</v>
      </c>
      <c r="I446" s="488" t="s">
        <v>10034</v>
      </c>
      <c r="J446" s="488">
        <v>1</v>
      </c>
      <c r="K446" s="632" t="s">
        <v>11588</v>
      </c>
      <c r="L446" s="633">
        <v>8280509011</v>
      </c>
      <c r="M446" s="457"/>
      <c r="N446" s="457"/>
      <c r="O446" s="457"/>
      <c r="P446" s="457"/>
      <c r="Q446" s="457"/>
      <c r="R446" s="457"/>
      <c r="S446" s="457"/>
      <c r="T446" s="457"/>
      <c r="U446" s="457"/>
      <c r="V446" s="457"/>
      <c r="W446" s="457"/>
      <c r="X446" s="457"/>
      <c r="Y446" s="457"/>
      <c r="Z446" s="457"/>
      <c r="AA446" s="457"/>
      <c r="AB446" s="457"/>
      <c r="AC446" s="457"/>
      <c r="AD446" s="457"/>
      <c r="AE446" s="457"/>
      <c r="AF446" s="457"/>
      <c r="AG446" s="457"/>
      <c r="AH446" s="457"/>
      <c r="AI446" s="490"/>
      <c r="AJ446" s="457"/>
      <c r="AK446" s="457"/>
      <c r="AL446" s="457"/>
      <c r="AM446" s="457"/>
      <c r="AN446" s="457"/>
      <c r="AO446" s="561"/>
    </row>
    <row r="447" spans="1:41" ht="71.25">
      <c r="A447" s="626"/>
      <c r="B447" s="627"/>
      <c r="C447" s="628" t="s">
        <v>11589</v>
      </c>
      <c r="D447" s="457"/>
      <c r="E447" s="457"/>
      <c r="F447" s="12" t="s">
        <v>3246</v>
      </c>
      <c r="G447" s="13" t="s">
        <v>11554</v>
      </c>
      <c r="H447" s="13" t="s">
        <v>11555</v>
      </c>
      <c r="I447" s="488" t="s">
        <v>10034</v>
      </c>
      <c r="J447" s="488">
        <v>1</v>
      </c>
      <c r="K447" s="629" t="s">
        <v>11590</v>
      </c>
      <c r="L447" s="630">
        <v>8762200234</v>
      </c>
      <c r="M447" s="457"/>
      <c r="N447" s="457"/>
      <c r="O447" s="457"/>
      <c r="P447" s="457"/>
      <c r="Q447" s="457"/>
      <c r="R447" s="457"/>
      <c r="S447" s="457"/>
      <c r="T447" s="457"/>
      <c r="U447" s="457"/>
      <c r="V447" s="457"/>
      <c r="W447" s="457"/>
      <c r="X447" s="457"/>
      <c r="Y447" s="457"/>
      <c r="Z447" s="457"/>
      <c r="AA447" s="457"/>
      <c r="AB447" s="457"/>
      <c r="AC447" s="457"/>
      <c r="AD447" s="457"/>
      <c r="AE447" s="457"/>
      <c r="AF447" s="457"/>
      <c r="AG447" s="457"/>
      <c r="AH447" s="457"/>
      <c r="AI447" s="490"/>
      <c r="AJ447" s="457"/>
      <c r="AK447" s="457"/>
      <c r="AL447" s="457"/>
      <c r="AM447" s="457"/>
      <c r="AN447" s="457"/>
      <c r="AO447" s="561"/>
    </row>
    <row r="448" spans="1:41" ht="71.25">
      <c r="A448" s="626"/>
      <c r="B448" s="627"/>
      <c r="C448" s="628" t="s">
        <v>11591</v>
      </c>
      <c r="D448" s="457"/>
      <c r="E448" s="457"/>
      <c r="F448" s="12" t="s">
        <v>3246</v>
      </c>
      <c r="G448" s="13" t="s">
        <v>11554</v>
      </c>
      <c r="H448" s="13" t="s">
        <v>11555</v>
      </c>
      <c r="I448" s="488" t="s">
        <v>10034</v>
      </c>
      <c r="J448" s="488">
        <v>1</v>
      </c>
      <c r="K448" s="636" t="s">
        <v>11592</v>
      </c>
      <c r="L448" s="630">
        <v>8951271508</v>
      </c>
      <c r="M448" s="457"/>
      <c r="N448" s="457"/>
      <c r="O448" s="457"/>
      <c r="P448" s="457"/>
      <c r="Q448" s="457"/>
      <c r="R448" s="457"/>
      <c r="S448" s="457"/>
      <c r="T448" s="457"/>
      <c r="U448" s="457"/>
      <c r="V448" s="457"/>
      <c r="W448" s="457"/>
      <c r="X448" s="457"/>
      <c r="Y448" s="457"/>
      <c r="Z448" s="457"/>
      <c r="AA448" s="457"/>
      <c r="AB448" s="457"/>
      <c r="AC448" s="457"/>
      <c r="AD448" s="457"/>
      <c r="AE448" s="457"/>
      <c r="AF448" s="457"/>
      <c r="AG448" s="457"/>
      <c r="AH448" s="457"/>
      <c r="AI448" s="490"/>
      <c r="AJ448" s="457"/>
      <c r="AK448" s="457"/>
      <c r="AL448" s="457"/>
      <c r="AM448" s="457"/>
      <c r="AN448" s="457"/>
      <c r="AO448" s="561"/>
    </row>
    <row r="449" spans="1:41" ht="71.25">
      <c r="A449" s="626"/>
      <c r="B449" s="627"/>
      <c r="C449" s="628" t="s">
        <v>11593</v>
      </c>
      <c r="D449" s="457"/>
      <c r="E449" s="457"/>
      <c r="F449" s="12" t="s">
        <v>3246</v>
      </c>
      <c r="G449" s="13" t="s">
        <v>11554</v>
      </c>
      <c r="H449" s="13" t="s">
        <v>11555</v>
      </c>
      <c r="I449" s="488" t="s">
        <v>10034</v>
      </c>
      <c r="J449" s="488">
        <v>1</v>
      </c>
      <c r="K449" s="629" t="s">
        <v>11594</v>
      </c>
      <c r="L449" s="630">
        <v>7019934502</v>
      </c>
      <c r="M449" s="457"/>
      <c r="N449" s="457"/>
      <c r="O449" s="457"/>
      <c r="P449" s="457"/>
      <c r="Q449" s="457"/>
      <c r="R449" s="457"/>
      <c r="S449" s="457"/>
      <c r="T449" s="457"/>
      <c r="U449" s="457"/>
      <c r="V449" s="457"/>
      <c r="W449" s="457"/>
      <c r="X449" s="457"/>
      <c r="Y449" s="457"/>
      <c r="Z449" s="457"/>
      <c r="AA449" s="457"/>
      <c r="AB449" s="457"/>
      <c r="AC449" s="457"/>
      <c r="AD449" s="457"/>
      <c r="AE449" s="457"/>
      <c r="AF449" s="457"/>
      <c r="AG449" s="457"/>
      <c r="AH449" s="457"/>
      <c r="AI449" s="490"/>
      <c r="AJ449" s="457"/>
      <c r="AK449" s="457"/>
      <c r="AL449" s="457"/>
      <c r="AM449" s="457"/>
      <c r="AN449" s="457"/>
      <c r="AO449" s="561"/>
    </row>
    <row r="450" spans="1:41" ht="71.25">
      <c r="A450" s="626"/>
      <c r="B450" s="627"/>
      <c r="C450" s="631" t="s">
        <v>11595</v>
      </c>
      <c r="D450" s="457"/>
      <c r="E450" s="457"/>
      <c r="F450" s="12" t="s">
        <v>3246</v>
      </c>
      <c r="G450" s="13" t="s">
        <v>11554</v>
      </c>
      <c r="H450" s="14" t="s">
        <v>11555</v>
      </c>
      <c r="I450" s="488" t="s">
        <v>10034</v>
      </c>
      <c r="J450" s="488">
        <v>1</v>
      </c>
      <c r="K450" s="633" t="s">
        <v>11596</v>
      </c>
      <c r="L450" s="633">
        <v>8553536155</v>
      </c>
      <c r="M450" s="457"/>
      <c r="N450" s="457"/>
      <c r="O450" s="457"/>
      <c r="P450" s="457"/>
      <c r="Q450" s="457"/>
      <c r="R450" s="457"/>
      <c r="S450" s="457"/>
      <c r="T450" s="457"/>
      <c r="U450" s="457"/>
      <c r="V450" s="457"/>
      <c r="W450" s="457"/>
      <c r="X450" s="457"/>
      <c r="Y450" s="457"/>
      <c r="Z450" s="457"/>
      <c r="AA450" s="457"/>
      <c r="AB450" s="457"/>
      <c r="AC450" s="457"/>
      <c r="AD450" s="457"/>
      <c r="AE450" s="457"/>
      <c r="AF450" s="457"/>
      <c r="AG450" s="457"/>
      <c r="AH450" s="457"/>
      <c r="AI450" s="490"/>
      <c r="AJ450" s="457"/>
      <c r="AK450" s="457"/>
      <c r="AL450" s="457"/>
      <c r="AM450" s="457"/>
      <c r="AN450" s="457"/>
      <c r="AO450" s="561"/>
    </row>
    <row r="451" spans="1:41" ht="71.25">
      <c r="A451" s="626"/>
      <c r="B451" s="627"/>
      <c r="C451" s="628" t="s">
        <v>11597</v>
      </c>
      <c r="D451" s="457"/>
      <c r="E451" s="457"/>
      <c r="F451" s="12" t="s">
        <v>3246</v>
      </c>
      <c r="G451" s="13" t="s">
        <v>11554</v>
      </c>
      <c r="H451" s="14" t="s">
        <v>11555</v>
      </c>
      <c r="I451" s="488" t="s">
        <v>10034</v>
      </c>
      <c r="J451" s="488">
        <v>1</v>
      </c>
      <c r="K451" s="629" t="s">
        <v>11598</v>
      </c>
      <c r="L451" s="630">
        <v>9566208734</v>
      </c>
      <c r="M451" s="457"/>
      <c r="N451" s="457"/>
      <c r="O451" s="457"/>
      <c r="P451" s="457"/>
      <c r="Q451" s="457"/>
      <c r="R451" s="457"/>
      <c r="S451" s="457"/>
      <c r="T451" s="457"/>
      <c r="U451" s="457"/>
      <c r="V451" s="457"/>
      <c r="W451" s="457"/>
      <c r="X451" s="457"/>
      <c r="Y451" s="457"/>
      <c r="Z451" s="457"/>
      <c r="AA451" s="457"/>
      <c r="AB451" s="457"/>
      <c r="AC451" s="457"/>
      <c r="AD451" s="457"/>
      <c r="AE451" s="457"/>
      <c r="AF451" s="457"/>
      <c r="AG451" s="457"/>
      <c r="AH451" s="457"/>
      <c r="AI451" s="490"/>
      <c r="AJ451" s="457"/>
      <c r="AK451" s="457"/>
      <c r="AL451" s="457"/>
      <c r="AM451" s="457"/>
      <c r="AN451" s="457"/>
      <c r="AO451" s="561"/>
    </row>
    <row r="452" spans="1:41" ht="71.25">
      <c r="A452" s="626"/>
      <c r="B452" s="627"/>
      <c r="C452" s="631" t="s">
        <v>11599</v>
      </c>
      <c r="D452" s="457"/>
      <c r="E452" s="457"/>
      <c r="F452" s="12" t="s">
        <v>3246</v>
      </c>
      <c r="G452" s="13" t="s">
        <v>11554</v>
      </c>
      <c r="H452" s="14" t="s">
        <v>11555</v>
      </c>
      <c r="I452" s="488" t="s">
        <v>10034</v>
      </c>
      <c r="J452" s="488">
        <v>1</v>
      </c>
      <c r="K452" s="635" t="s">
        <v>11600</v>
      </c>
      <c r="L452" s="635">
        <v>9895125751</v>
      </c>
      <c r="M452" s="457"/>
      <c r="N452" s="457"/>
      <c r="O452" s="457"/>
      <c r="P452" s="457"/>
      <c r="Q452" s="457"/>
      <c r="R452" s="457"/>
      <c r="S452" s="457"/>
      <c r="T452" s="457"/>
      <c r="U452" s="457"/>
      <c r="V452" s="457"/>
      <c r="W452" s="457"/>
      <c r="X452" s="457"/>
      <c r="Y452" s="457"/>
      <c r="Z452" s="457"/>
      <c r="AA452" s="457"/>
      <c r="AB452" s="457"/>
      <c r="AC452" s="457"/>
      <c r="AD452" s="457"/>
      <c r="AE452" s="457"/>
      <c r="AF452" s="457"/>
      <c r="AG452" s="457"/>
      <c r="AH452" s="457"/>
      <c r="AI452" s="490"/>
      <c r="AJ452" s="457"/>
      <c r="AK452" s="457"/>
      <c r="AL452" s="457"/>
      <c r="AM452" s="457"/>
      <c r="AN452" s="457"/>
      <c r="AO452" s="561"/>
    </row>
    <row r="453" spans="1:41" ht="71.25">
      <c r="A453" s="626"/>
      <c r="B453" s="627"/>
      <c r="C453" s="628" t="s">
        <v>11601</v>
      </c>
      <c r="D453" s="457"/>
      <c r="E453" s="457"/>
      <c r="F453" s="12" t="s">
        <v>3246</v>
      </c>
      <c r="G453" s="13" t="s">
        <v>11554</v>
      </c>
      <c r="H453" s="14" t="s">
        <v>11555</v>
      </c>
      <c r="I453" s="488" t="s">
        <v>10034</v>
      </c>
      <c r="J453" s="488">
        <v>1</v>
      </c>
      <c r="K453" s="629" t="s">
        <v>11602</v>
      </c>
      <c r="L453" s="630">
        <v>9980548933</v>
      </c>
      <c r="M453" s="457"/>
      <c r="N453" s="457"/>
      <c r="O453" s="457"/>
      <c r="P453" s="457"/>
      <c r="Q453" s="457"/>
      <c r="R453" s="457"/>
      <c r="S453" s="457"/>
      <c r="T453" s="457"/>
      <c r="U453" s="457"/>
      <c r="V453" s="457"/>
      <c r="W453" s="457"/>
      <c r="X453" s="457"/>
      <c r="Y453" s="457"/>
      <c r="Z453" s="457"/>
      <c r="AA453" s="457"/>
      <c r="AB453" s="457"/>
      <c r="AC453" s="457"/>
      <c r="AD453" s="457"/>
      <c r="AE453" s="457"/>
      <c r="AF453" s="457"/>
      <c r="AG453" s="457"/>
      <c r="AH453" s="457"/>
      <c r="AI453" s="490"/>
      <c r="AJ453" s="457"/>
      <c r="AK453" s="457"/>
      <c r="AL453" s="457"/>
      <c r="AM453" s="457"/>
      <c r="AN453" s="457"/>
      <c r="AO453" s="561"/>
    </row>
    <row r="454" spans="1:41" ht="71.25">
      <c r="A454" s="626"/>
      <c r="B454" s="627"/>
      <c r="C454" s="628" t="s">
        <v>11603</v>
      </c>
      <c r="D454" s="457"/>
      <c r="E454" s="457"/>
      <c r="F454" s="12" t="s">
        <v>3246</v>
      </c>
      <c r="G454" s="13" t="s">
        <v>11554</v>
      </c>
      <c r="H454" s="14" t="s">
        <v>11555</v>
      </c>
      <c r="I454" s="488" t="s">
        <v>10034</v>
      </c>
      <c r="J454" s="488">
        <v>1</v>
      </c>
      <c r="K454" s="629" t="s">
        <v>11604</v>
      </c>
      <c r="L454" s="630">
        <v>7795877485</v>
      </c>
      <c r="M454" s="457"/>
      <c r="N454" s="457"/>
      <c r="O454" s="457"/>
      <c r="P454" s="457"/>
      <c r="Q454" s="457"/>
      <c r="R454" s="457"/>
      <c r="S454" s="457"/>
      <c r="T454" s="457"/>
      <c r="U454" s="457"/>
      <c r="V454" s="457"/>
      <c r="W454" s="457"/>
      <c r="X454" s="457"/>
      <c r="Y454" s="457"/>
      <c r="Z454" s="457"/>
      <c r="AA454" s="457"/>
      <c r="AB454" s="457"/>
      <c r="AC454" s="457"/>
      <c r="AD454" s="457"/>
      <c r="AE454" s="457"/>
      <c r="AF454" s="457"/>
      <c r="AG454" s="457"/>
      <c r="AH454" s="457"/>
      <c r="AI454" s="490"/>
      <c r="AJ454" s="457"/>
      <c r="AK454" s="457"/>
      <c r="AL454" s="457"/>
      <c r="AM454" s="457"/>
      <c r="AN454" s="457"/>
      <c r="AO454" s="561"/>
    </row>
    <row r="455" spans="1:41" ht="71.25">
      <c r="A455" s="626"/>
      <c r="B455" s="627"/>
      <c r="C455" s="628" t="s">
        <v>11605</v>
      </c>
      <c r="D455" s="457"/>
      <c r="E455" s="457"/>
      <c r="F455" s="12" t="s">
        <v>3246</v>
      </c>
      <c r="G455" s="13" t="s">
        <v>11554</v>
      </c>
      <c r="H455" s="14" t="s">
        <v>11555</v>
      </c>
      <c r="I455" s="488" t="s">
        <v>10034</v>
      </c>
      <c r="J455" s="488">
        <v>1</v>
      </c>
      <c r="K455" s="629" t="s">
        <v>11606</v>
      </c>
      <c r="L455" s="630">
        <v>7411081863</v>
      </c>
      <c r="M455" s="457"/>
      <c r="N455" s="457"/>
      <c r="O455" s="457"/>
      <c r="P455" s="457"/>
      <c r="Q455" s="457"/>
      <c r="R455" s="457"/>
      <c r="S455" s="457"/>
      <c r="T455" s="457"/>
      <c r="U455" s="457"/>
      <c r="V455" s="457"/>
      <c r="W455" s="457"/>
      <c r="X455" s="457"/>
      <c r="Y455" s="457"/>
      <c r="Z455" s="457"/>
      <c r="AA455" s="457"/>
      <c r="AB455" s="457"/>
      <c r="AC455" s="457"/>
      <c r="AD455" s="457"/>
      <c r="AE455" s="457"/>
      <c r="AF455" s="457"/>
      <c r="AG455" s="457"/>
      <c r="AH455" s="457"/>
      <c r="AI455" s="490"/>
      <c r="AJ455" s="457"/>
      <c r="AK455" s="457"/>
      <c r="AL455" s="457"/>
      <c r="AM455" s="457"/>
      <c r="AN455" s="457"/>
      <c r="AO455" s="561"/>
    </row>
    <row r="456" spans="1:41" ht="71.25">
      <c r="A456" s="626"/>
      <c r="B456" s="627"/>
      <c r="C456" s="628" t="s">
        <v>11607</v>
      </c>
      <c r="D456" s="457"/>
      <c r="E456" s="457"/>
      <c r="F456" s="12" t="s">
        <v>3246</v>
      </c>
      <c r="G456" s="13" t="s">
        <v>11554</v>
      </c>
      <c r="H456" s="14" t="s">
        <v>11555</v>
      </c>
      <c r="I456" s="488" t="s">
        <v>10034</v>
      </c>
      <c r="J456" s="488">
        <v>1</v>
      </c>
      <c r="K456" s="629" t="s">
        <v>11608</v>
      </c>
      <c r="L456" s="630">
        <v>9901473824</v>
      </c>
      <c r="M456" s="457"/>
      <c r="N456" s="457"/>
      <c r="O456" s="457"/>
      <c r="P456" s="457"/>
      <c r="Q456" s="457"/>
      <c r="R456" s="457"/>
      <c r="S456" s="457"/>
      <c r="T456" s="457"/>
      <c r="U456" s="457"/>
      <c r="V456" s="457"/>
      <c r="W456" s="457"/>
      <c r="X456" s="457"/>
      <c r="Y456" s="457"/>
      <c r="Z456" s="457"/>
      <c r="AA456" s="457"/>
      <c r="AB456" s="457"/>
      <c r="AC456" s="457"/>
      <c r="AD456" s="457"/>
      <c r="AE456" s="457"/>
      <c r="AF456" s="457"/>
      <c r="AG456" s="457"/>
      <c r="AH456" s="457"/>
      <c r="AI456" s="490"/>
      <c r="AJ456" s="457"/>
      <c r="AK456" s="457"/>
      <c r="AL456" s="457"/>
      <c r="AM456" s="457"/>
      <c r="AN456" s="457"/>
      <c r="AO456" s="561"/>
    </row>
    <row r="457" spans="1:41" ht="71.25">
      <c r="A457" s="626"/>
      <c r="B457" s="627"/>
      <c r="C457" s="628" t="s">
        <v>11609</v>
      </c>
      <c r="D457" s="457"/>
      <c r="E457" s="457"/>
      <c r="F457" s="12" t="s">
        <v>3246</v>
      </c>
      <c r="G457" s="13" t="s">
        <v>11554</v>
      </c>
      <c r="H457" s="14" t="s">
        <v>11555</v>
      </c>
      <c r="I457" s="488" t="s">
        <v>10034</v>
      </c>
      <c r="J457" s="488">
        <v>1</v>
      </c>
      <c r="K457" s="629" t="s">
        <v>11610</v>
      </c>
      <c r="L457" s="630">
        <v>8762166150</v>
      </c>
      <c r="M457" s="457"/>
      <c r="N457" s="457"/>
      <c r="O457" s="457"/>
      <c r="P457" s="457"/>
      <c r="Q457" s="457"/>
      <c r="R457" s="457"/>
      <c r="S457" s="457"/>
      <c r="T457" s="457"/>
      <c r="U457" s="457"/>
      <c r="V457" s="457"/>
      <c r="W457" s="457"/>
      <c r="X457" s="457"/>
      <c r="Y457" s="457"/>
      <c r="Z457" s="457"/>
      <c r="AA457" s="457"/>
      <c r="AB457" s="457"/>
      <c r="AC457" s="457"/>
      <c r="AD457" s="457"/>
      <c r="AE457" s="457"/>
      <c r="AF457" s="457"/>
      <c r="AG457" s="457"/>
      <c r="AH457" s="457"/>
      <c r="AI457" s="490"/>
      <c r="AJ457" s="457"/>
      <c r="AK457" s="457"/>
      <c r="AL457" s="457"/>
      <c r="AM457" s="457"/>
      <c r="AN457" s="457"/>
      <c r="AO457" s="561"/>
    </row>
    <row r="458" spans="1:41" ht="71.25">
      <c r="A458" s="626"/>
      <c r="B458" s="627"/>
      <c r="C458" s="628" t="s">
        <v>11611</v>
      </c>
      <c r="D458" s="457"/>
      <c r="E458" s="457"/>
      <c r="F458" s="12" t="s">
        <v>3246</v>
      </c>
      <c r="G458" s="13" t="s">
        <v>11554</v>
      </c>
      <c r="H458" s="14" t="s">
        <v>11555</v>
      </c>
      <c r="I458" s="488" t="s">
        <v>10034</v>
      </c>
      <c r="J458" s="488">
        <v>1</v>
      </c>
      <c r="K458" s="635" t="s">
        <v>11612</v>
      </c>
      <c r="L458" s="635">
        <v>8904460155</v>
      </c>
      <c r="M458" s="457"/>
      <c r="N458" s="457"/>
      <c r="O458" s="457"/>
      <c r="P458" s="457"/>
      <c r="Q458" s="457"/>
      <c r="R458" s="457"/>
      <c r="S458" s="457"/>
      <c r="T458" s="457"/>
      <c r="U458" s="457"/>
      <c r="V458" s="457"/>
      <c r="W458" s="457"/>
      <c r="X458" s="457"/>
      <c r="Y458" s="457"/>
      <c r="Z458" s="457"/>
      <c r="AA458" s="457"/>
      <c r="AB458" s="457"/>
      <c r="AC458" s="457"/>
      <c r="AD458" s="457"/>
      <c r="AE458" s="457"/>
      <c r="AF458" s="457"/>
      <c r="AG458" s="457"/>
      <c r="AH458" s="457"/>
      <c r="AI458" s="490"/>
      <c r="AJ458" s="457"/>
      <c r="AK458" s="457"/>
      <c r="AL458" s="457"/>
      <c r="AM458" s="457"/>
      <c r="AN458" s="457"/>
      <c r="AO458" s="561"/>
    </row>
  </sheetData>
  <hyperlinks>
    <hyperlink ref="K156" r:id="rId1"/>
    <hyperlink ref="K157" r:id="rId2"/>
    <hyperlink ref="K302" r:id="rId3"/>
    <hyperlink ref="K158" r:id="rId4"/>
    <hyperlink ref="K159" r:id="rId5"/>
    <hyperlink ref="K303" r:id="rId6"/>
    <hyperlink ref="K160" r:id="rId7"/>
    <hyperlink ref="K359" r:id="rId8"/>
    <hyperlink ref="K33" r:id="rId9"/>
    <hyperlink ref="K34" r:id="rId10"/>
    <hyperlink ref="K161" r:id="rId11"/>
    <hyperlink ref="K360" r:id="rId12"/>
    <hyperlink ref="K162" r:id="rId13"/>
    <hyperlink ref="K361" r:id="rId14"/>
    <hyperlink ref="K163" r:id="rId15"/>
    <hyperlink ref="K362" r:id="rId16"/>
    <hyperlink ref="K164" r:id="rId17"/>
    <hyperlink ref="K324" r:id="rId18"/>
    <hyperlink ref="K304" r:id="rId19"/>
    <hyperlink ref="K363" r:id="rId20"/>
    <hyperlink ref="K165" r:id="rId21"/>
    <hyperlink ref="K325" r:id="rId22"/>
    <hyperlink ref="K364" r:id="rId23"/>
    <hyperlink ref="K305" r:id="rId24"/>
    <hyperlink ref="K37" r:id="rId25"/>
    <hyperlink ref="K306" r:id="rId26"/>
    <hyperlink ref="K167" r:id="rId27"/>
    <hyperlink ref="K307" r:id="rId28"/>
    <hyperlink ref="K38" r:id="rId29"/>
    <hyperlink ref="K39" r:id="rId30"/>
    <hyperlink ref="K326" r:id="rId31"/>
    <hyperlink ref="K327" r:id="rId32"/>
    <hyperlink ref="K328" r:id="rId33"/>
    <hyperlink ref="K40" r:id="rId34"/>
    <hyperlink ref="K365" r:id="rId35"/>
    <hyperlink ref="K366" r:id="rId36"/>
    <hyperlink ref="K42" r:id="rId37"/>
    <hyperlink ref="K43" r:id="rId38"/>
    <hyperlink ref="K308" r:id="rId39"/>
    <hyperlink ref="K330" r:id="rId40"/>
    <hyperlink ref="K168" r:id="rId41"/>
    <hyperlink ref="K169" r:id="rId42"/>
    <hyperlink ref="K44" r:id="rId43"/>
    <hyperlink ref="K331" r:id="rId44"/>
    <hyperlink ref="K170" r:id="rId45"/>
    <hyperlink ref="K171" r:id="rId46"/>
    <hyperlink ref="K172" r:id="rId47"/>
    <hyperlink ref="K310" r:id="rId48"/>
    <hyperlink ref="K46" r:id="rId49"/>
    <hyperlink ref="K47" r:id="rId50"/>
    <hyperlink ref="K332" r:id="rId51"/>
    <hyperlink ref="K333" r:id="rId52"/>
    <hyperlink ref="K173" r:id="rId53"/>
    <hyperlink ref="K334" r:id="rId54"/>
    <hyperlink ref="K367" r:id="rId55"/>
    <hyperlink ref="K48" r:id="rId56"/>
    <hyperlink ref="K311" r:id="rId57"/>
    <hyperlink ref="K335" r:id="rId58"/>
    <hyperlink ref="K336" r:id="rId59"/>
    <hyperlink ref="K174" r:id="rId60"/>
    <hyperlink ref="K175" r:id="rId61"/>
    <hyperlink ref="K337" r:id="rId62"/>
    <hyperlink ref="K338" r:id="rId63"/>
    <hyperlink ref="K176" r:id="rId64"/>
    <hyperlink ref="K177" r:id="rId65"/>
    <hyperlink ref="K49" r:id="rId66"/>
    <hyperlink ref="K339" r:id="rId67"/>
    <hyperlink ref="K340" r:id="rId68"/>
    <hyperlink ref="K368" r:id="rId69"/>
    <hyperlink ref="K341" r:id="rId70"/>
    <hyperlink ref="K50" r:id="rId71"/>
    <hyperlink ref="K51" r:id="rId72"/>
    <hyperlink ref="K52" r:id="rId73"/>
    <hyperlink ref="K178" r:id="rId74"/>
    <hyperlink ref="K312" r:id="rId75"/>
    <hyperlink ref="K53" r:id="rId76"/>
    <hyperlink ref="K179" r:id="rId77"/>
    <hyperlink ref="K54" r:id="rId78"/>
    <hyperlink ref="K369" r:id="rId79"/>
    <hyperlink ref="K55" r:id="rId80"/>
    <hyperlink ref="K181" r:id="rId81"/>
    <hyperlink ref="K370" r:id="rId82"/>
    <hyperlink ref="K182" r:id="rId83"/>
    <hyperlink ref="K56" r:id="rId84"/>
    <hyperlink ref="K58" r:id="rId85"/>
    <hyperlink ref="K59" r:id="rId86"/>
    <hyperlink ref="K343" r:id="rId87"/>
    <hyperlink ref="K60" r:id="rId88"/>
    <hyperlink ref="K314" r:id="rId89"/>
    <hyperlink ref="K61" r:id="rId90"/>
    <hyperlink ref="K183" r:id="rId91"/>
    <hyperlink ref="K62" r:id="rId92"/>
    <hyperlink ref="K315" r:id="rId93"/>
    <hyperlink ref="K316" r:id="rId94"/>
    <hyperlink ref="K63" r:id="rId95"/>
    <hyperlink ref="K64" r:id="rId96"/>
    <hyperlink ref="K371" r:id="rId97"/>
    <hyperlink ref="K184" r:id="rId98"/>
    <hyperlink ref="K65" r:id="rId99"/>
    <hyperlink ref="K344" r:id="rId100"/>
    <hyperlink ref="K185" r:id="rId101"/>
    <hyperlink ref="K66" r:id="rId102"/>
    <hyperlink ref="K317" r:id="rId103"/>
    <hyperlink ref="K67" r:id="rId104"/>
    <hyperlink ref="K68" r:id="rId105"/>
    <hyperlink ref="K186" r:id="rId106"/>
    <hyperlink ref="K187" r:id="rId107"/>
    <hyperlink ref="K372" r:id="rId108"/>
    <hyperlink ref="K345" r:id="rId109"/>
    <hyperlink ref="K346" r:id="rId110"/>
    <hyperlink ref="K70" r:id="rId111"/>
    <hyperlink ref="K71" r:id="rId112"/>
    <hyperlink ref="K347" r:id="rId113"/>
    <hyperlink ref="K72" r:id="rId114"/>
    <hyperlink ref="K73" r:id="rId115"/>
    <hyperlink ref="K348" r:id="rId116"/>
    <hyperlink ref="K349" r:id="rId117"/>
    <hyperlink ref="K74" r:id="rId118"/>
    <hyperlink ref="K318" r:id="rId119"/>
    <hyperlink ref="K75" r:id="rId120"/>
    <hyperlink ref="K350" r:id="rId121"/>
    <hyperlink ref="K351" r:id="rId122"/>
    <hyperlink ref="K188" r:id="rId123"/>
    <hyperlink ref="K189" r:id="rId124"/>
    <hyperlink ref="K190" r:id="rId125"/>
    <hyperlink ref="K352" r:id="rId126"/>
    <hyperlink ref="K354" r:id="rId127"/>
    <hyperlink ref="K76" r:id="rId128"/>
    <hyperlink ref="K374" r:id="rId129"/>
    <hyperlink ref="K355" r:id="rId130"/>
    <hyperlink ref="K199" r:id="rId131"/>
    <hyperlink ref="K379" r:id="rId132"/>
    <hyperlink ref="K380" r:id="rId133"/>
    <hyperlink ref="K357" r:id="rId134"/>
    <hyperlink ref="K358" r:id="rId135"/>
    <hyperlink ref="K200" r:id="rId136"/>
    <hyperlink ref="K320" r:id="rId137"/>
    <hyperlink ref="K381" r:id="rId138"/>
    <hyperlink ref="K205" r:id="rId139"/>
    <hyperlink ref="K382" r:id="rId140"/>
    <hyperlink ref="K206" r:id="rId141"/>
    <hyperlink ref="K207" r:id="rId142"/>
    <hyperlink ref="K383" r:id="rId143"/>
    <hyperlink ref="K384" r:id="rId144"/>
    <hyperlink ref="K208" r:id="rId145"/>
    <hyperlink ref="K323" r:id="rId146"/>
    <hyperlink ref="K433" r:id="rId147"/>
    <hyperlink ref="K435" r:id="rId148"/>
    <hyperlink ref="K447" r:id="rId149"/>
    <hyperlink ref="K451" r:id="rId150"/>
    <hyperlink ref="K440" r:id="rId151"/>
    <hyperlink ref="K449" r:id="rId152"/>
    <hyperlink ref="K444" r:id="rId153"/>
    <hyperlink ref="K436" r:id="rId154"/>
    <hyperlink ref="K434" r:id="rId155"/>
    <hyperlink ref="K443" r:id="rId156"/>
    <hyperlink ref="K430" r:id="rId157"/>
    <hyperlink ref="K448" r:id="rId158"/>
    <hyperlink ref="K437" r:id="rId159"/>
    <hyperlink ref="K442" r:id="rId160"/>
    <hyperlink ref="K445" r:id="rId161"/>
    <hyperlink ref="K432" r:id="rId162"/>
    <hyperlink ref="K438" r:id="rId163"/>
    <hyperlink ref="K431" r:id="rId164"/>
    <hyperlink ref="K446" r:id="rId165"/>
    <hyperlink ref="K456" r:id="rId166"/>
    <hyperlink ref="K455" r:id="rId167"/>
    <hyperlink ref="K454" r:id="rId168"/>
    <hyperlink ref="K453" r:id="rId169"/>
    <hyperlink ref="K457" r:id="rId170"/>
    <hyperlink ref="K32" r:id="rId171" display="mailto:tharun.orblove@gmail.com"/>
    <hyperlink ref="K234" r:id="rId172" display="mailto:srinivsachandrasekhar67@gmail.com"/>
    <hyperlink ref="K233" r:id="rId173" display="mailto:vrushank18@gmail.com"/>
    <hyperlink ref="K31" r:id="rId174" display="mailto:abhilashep1234@gmail.com"/>
    <hyperlink ref="K393" r:id="rId175" display="mailto:bharath.mady@gmail.com"/>
    <hyperlink ref="K26" r:id="rId176" display="mailto:vijethphoenix@gmail.com"/>
    <hyperlink ref="K27" r:id="rId177" display="mailto:SAMPRASH777@GMAIL.COM"/>
    <hyperlink ref="K385" r:id="rId178" display="mailto:JOHNSON_M333@YAHOO.COM"/>
    <hyperlink ref="K25" r:id="rId179" display="mailto:SOUNDARYARAJ456@GMAIL.COM"/>
    <hyperlink ref="K15" r:id="rId180" display="mailto:aishr15@gmail.com"/>
    <hyperlink ref="K8" r:id="rId181" display="mailto:udhayraghu666@gmail.com"/>
    <hyperlink ref="K397" r:id="rId182" display="mailto:chandsuresh169@gmail.com"/>
    <hyperlink ref="K396" r:id="rId183" display="mailto:abhi.mani007@gmail.com"/>
    <hyperlink ref="K3" r:id="rId184" display="mailto:sbindumadavan@gmail.com"/>
    <hyperlink ref="K23" r:id="rId185" display="mailto:varunhm.vv1@gmail.com"/>
    <hyperlink ref="K389" r:id="rId186" display="mailto:rahulshekar.28@gmail.com"/>
    <hyperlink ref="K392" r:id="rId187" display="mailto:akshays1105@gmail.com"/>
    <hyperlink ref="K227" r:id="rId188" display="mailto:akshayba18@gmail.com"/>
    <hyperlink ref="K388" r:id="rId189" display="mailto:pleam.siras.t@hotmail.com"/>
    <hyperlink ref="K386" r:id="rId190" display="mailto:kapil99nikamal@gmail.com"/>
    <hyperlink ref="K228" r:id="rId191" display="mailto:ayush20srinivas@gmail.com"/>
    <hyperlink ref="K6" r:id="rId192" display="mailto:satyatorres73balotelli@gmail.com"/>
    <hyperlink ref="K19" r:id="rId193" display="mailto:246pavan@gmail.com"/>
    <hyperlink ref="K22" r:id="rId194" display="mailto:mahin9760@gmail.com"/>
    <hyperlink ref="K5" r:id="rId195" display="mailto:saneyar.dibs@outlook.com"/>
    <hyperlink ref="K10" r:id="rId196" display="mailto:shreehari975@gmail.com"/>
    <hyperlink ref="K209" r:id="rId197" display="mailto:mohammedkashi17@gmail.com"/>
    <hyperlink ref="K394" r:id="rId198" display="mailto:h.elaana678@gmail.com"/>
    <hyperlink ref="K425" r:id="rId199" display="mailto:saumengaurav15@gmail.com"/>
    <hyperlink ref="K24" r:id="rId200" display="mailto:chethanta@gmail.com"/>
    <hyperlink ref="K219" r:id="rId201" display="mailto:sandeshsoans0116@gmail.com"/>
    <hyperlink ref="K21" r:id="rId202" display="mailto:singhrakshak83@gmail.com"/>
    <hyperlink ref="K220" r:id="rId203" display="mailto:ujwal.n1997@gmail.com"/>
    <hyperlink ref="K231" r:id="rId204" display="mailto:rakesh.uma89@gmail.com"/>
    <hyperlink ref="K4" r:id="rId205" display="mailto:rrj775@gmail.com"/>
    <hyperlink ref="K29" r:id="rId206" display="mailto:shakshirunwal3@gmail.com"/>
    <hyperlink ref="K216" r:id="rId207" display="mailto:monica.sukumar96@gmail.com"/>
    <hyperlink ref="K16" r:id="rId208" display="mailto:bharathab76@gmail.com"/>
    <hyperlink ref="K398" r:id="rId209" display="mailto:mnaina979@gmail.com"/>
    <hyperlink ref="K230" r:id="rId210" display="mailto:navya.sudhindra@gmail.com"/>
    <hyperlink ref="K222" r:id="rId211" display="mailto:darshud72@gmail.com"/>
    <hyperlink ref="K428" r:id="rId212" display="mailto:sriharipr96@gmail.com"/>
    <hyperlink ref="K2" r:id="rId213" display="mailto:meetpsoni@gmail.com"/>
    <hyperlink ref="K28" r:id="rId214" display="mailto:santriptibhujel@gmail.com"/>
    <hyperlink ref="K11" r:id="rId215" display="mailto:srividya.bhalle@gmail.com"/>
    <hyperlink ref="K391" r:id="rId216" display="mailto:vinaykashyap140@gmail.com"/>
    <hyperlink ref="K215" r:id="rId217" display="mailto:madankumarreddy10@gmail.com"/>
    <hyperlink ref="K211" r:id="rId218" display="mailto:akshatapanditjkd@gmail.com"/>
    <hyperlink ref="K224" r:id="rId219" display="mailto:veena.hemanth.rao@gmail.com"/>
    <hyperlink ref="K210" r:id="rId220" display="mailto:vivekbaid08@gmail.com"/>
    <hyperlink ref="K221" r:id="rId221" display="mailto:akshayjain86703@gmail.com"/>
    <hyperlink ref="K225" r:id="rId222" display="mailto:kpriya0411@gmail.com"/>
    <hyperlink ref="K18" r:id="rId223" display="mailto:manojcchoudhary@gmail.com"/>
    <hyperlink ref="K387" r:id="rId224" display="mailto:raj.vishi581@gmail.com"/>
    <hyperlink ref="K217" r:id="rId225" display="mailto:pavanm3997@gmail.com"/>
    <hyperlink ref="K426" r:id="rId226" display="mailto:madhu.dhanush@gmail.com"/>
    <hyperlink ref="K17" r:id="rId227" display="mailto:niteshj102@gmail.com"/>
    <hyperlink ref="K20" r:id="rId228" display="mailto:pradeeptony46@gmail.com"/>
    <hyperlink ref="K229" r:id="rId229" display="mailto:deepthigirish6@gmail.com"/>
    <hyperlink ref="K429" r:id="rId230" display="mailto:siddartravichandran06@gmail.com"/>
    <hyperlink ref="K395" r:id="rId231" display="mailto:yjkheraluwala@gmail.com"/>
    <hyperlink ref="K427" r:id="rId232" display="mailto:selvi5293@gmail.com"/>
    <hyperlink ref="K399" r:id="rId233" display="mailto:burhanloli@gmail.com"/>
    <hyperlink ref="K14" r:id="rId234" display="mailto:adnandhinojwala@gmail.com"/>
    <hyperlink ref="K7" r:id="rId235" display="mailto:aishwarya007shanmugam@gmail.com"/>
    <hyperlink ref="K213" r:id="rId236" display="mailto:kavya.g.shree@gmail.com"/>
    <hyperlink ref="K214" r:id="rId237" display="mailto:jackie.scop@gmail.com"/>
    <hyperlink ref="K13" r:id="rId238" display="mailto:rajach2797@gmail.com"/>
    <hyperlink ref="K226" r:id="rId239" display="mailto:vinayareddy0143@gmail.com"/>
    <hyperlink ref="K12" r:id="rId240" display="mailto:tejeswarprashanth02@gmail.com"/>
    <hyperlink ref="K218" r:id="rId241" display="mailto:rakshith.sr6@gmail.com"/>
    <hyperlink ref="K390" r:id="rId242" display="mailto:rajath.t.s.52@gmail.com"/>
    <hyperlink ref="K9" r:id="rId243" display="mailto:rahulraj.subramani@gmail.com"/>
    <hyperlink ref="K212" r:id="rId244" display="mailto:anagha2924@gmail.com"/>
    <hyperlink ref="K223" r:id="rId245" display="mailto:litzshroff16@gmail.com"/>
    <hyperlink ref="K232" r:id="rId246" display="mailto:siddhant_basu@yahoo.com"/>
  </hyperlinks>
  <pageMargins left="0.7" right="0.7" top="0.75" bottom="0.75" header="0.3" footer="0.3"/>
  <legacyDrawing r:id="rId247"/>
</worksheet>
</file>

<file path=xl/worksheets/sheet5.xml><?xml version="1.0" encoding="utf-8"?>
<worksheet xmlns="http://schemas.openxmlformats.org/spreadsheetml/2006/main" xmlns:r="http://schemas.openxmlformats.org/officeDocument/2006/relationships">
  <dimension ref="A1:AP126"/>
  <sheetViews>
    <sheetView workbookViewId="0">
      <selection sqref="A1:AP126"/>
    </sheetView>
  </sheetViews>
  <sheetFormatPr defaultRowHeight="15"/>
  <sheetData>
    <row r="1" spans="1:42" ht="90" thickBot="1">
      <c r="A1" s="444" t="s">
        <v>0</v>
      </c>
      <c r="B1" s="445" t="s">
        <v>1</v>
      </c>
      <c r="C1" s="446" t="s">
        <v>2</v>
      </c>
      <c r="D1" s="446" t="s">
        <v>3</v>
      </c>
      <c r="E1" s="446" t="s">
        <v>4</v>
      </c>
      <c r="F1" s="446" t="s">
        <v>5</v>
      </c>
      <c r="G1" s="446" t="s">
        <v>6</v>
      </c>
      <c r="H1" s="446" t="s">
        <v>7</v>
      </c>
      <c r="I1" s="446" t="s">
        <v>8</v>
      </c>
      <c r="J1" s="446" t="s">
        <v>9</v>
      </c>
      <c r="K1" s="447" t="s">
        <v>10</v>
      </c>
      <c r="L1" s="446" t="s">
        <v>11</v>
      </c>
      <c r="M1" s="446" t="s">
        <v>12</v>
      </c>
      <c r="N1" s="446" t="s">
        <v>13</v>
      </c>
      <c r="O1" s="446" t="s">
        <v>14</v>
      </c>
      <c r="P1" s="446" t="s">
        <v>15</v>
      </c>
      <c r="Q1" s="446" t="s">
        <v>16</v>
      </c>
      <c r="R1" s="446" t="s">
        <v>17</v>
      </c>
      <c r="S1" s="446" t="s">
        <v>18</v>
      </c>
      <c r="T1" s="446" t="s">
        <v>19</v>
      </c>
      <c r="U1" s="446" t="s">
        <v>20</v>
      </c>
      <c r="V1" s="446" t="s">
        <v>21</v>
      </c>
      <c r="W1" s="446" t="s">
        <v>22</v>
      </c>
      <c r="X1" s="446" t="s">
        <v>23</v>
      </c>
      <c r="Y1" s="446" t="s">
        <v>24</v>
      </c>
      <c r="Z1" s="446" t="s">
        <v>25</v>
      </c>
      <c r="AA1" s="446" t="s">
        <v>26</v>
      </c>
      <c r="AB1" s="446" t="s">
        <v>27</v>
      </c>
      <c r="AC1" s="446" t="s">
        <v>28</v>
      </c>
      <c r="AD1" s="446" t="s">
        <v>29</v>
      </c>
      <c r="AE1" s="446" t="s">
        <v>30</v>
      </c>
      <c r="AF1" s="446" t="s">
        <v>31</v>
      </c>
      <c r="AG1" s="446" t="s">
        <v>32</v>
      </c>
      <c r="AH1" s="446" t="s">
        <v>33</v>
      </c>
      <c r="AI1" s="448" t="s">
        <v>34</v>
      </c>
      <c r="AJ1" s="446" t="s">
        <v>35</v>
      </c>
      <c r="AK1" s="446" t="s">
        <v>36</v>
      </c>
      <c r="AL1" s="446" t="s">
        <v>37</v>
      </c>
      <c r="AM1" s="446" t="s">
        <v>38</v>
      </c>
      <c r="AN1" s="446" t="s">
        <v>39</v>
      </c>
      <c r="AO1" s="449" t="s">
        <v>40</v>
      </c>
      <c r="AP1" s="637" t="s">
        <v>11613</v>
      </c>
    </row>
    <row r="2" spans="1:42" ht="86.25" thickBot="1">
      <c r="A2" s="638">
        <v>8</v>
      </c>
      <c r="B2" s="210" t="s">
        <v>6145</v>
      </c>
      <c r="C2" s="612" t="s">
        <v>11614</v>
      </c>
      <c r="D2" s="612"/>
      <c r="E2" s="612" t="s">
        <v>11615</v>
      </c>
      <c r="F2" s="285" t="s">
        <v>699</v>
      </c>
      <c r="G2" s="286" t="s">
        <v>11616</v>
      </c>
      <c r="H2" s="287" t="s">
        <v>11617</v>
      </c>
      <c r="I2" s="639" t="s">
        <v>7693</v>
      </c>
      <c r="J2" s="554">
        <v>5</v>
      </c>
      <c r="K2" s="612" t="s">
        <v>11618</v>
      </c>
      <c r="L2" s="612">
        <v>7204840176</v>
      </c>
      <c r="M2" s="554"/>
      <c r="N2" s="612"/>
      <c r="O2" s="554"/>
      <c r="P2" s="555"/>
      <c r="Q2" s="554"/>
      <c r="R2" s="554"/>
      <c r="S2" s="612"/>
      <c r="T2" s="612"/>
      <c r="U2" s="554"/>
      <c r="V2" s="554"/>
      <c r="W2" s="554"/>
      <c r="X2" s="554"/>
      <c r="Y2" s="555"/>
      <c r="Z2" s="555"/>
      <c r="AA2" s="555"/>
      <c r="AB2" s="555"/>
      <c r="AC2" s="555"/>
      <c r="AD2" s="555"/>
      <c r="AE2" s="612"/>
      <c r="AF2" s="640"/>
      <c r="AG2" s="612"/>
      <c r="AH2" s="612"/>
      <c r="AI2" s="612"/>
      <c r="AJ2" s="555"/>
      <c r="AK2" s="555"/>
      <c r="AL2" s="612"/>
      <c r="AM2" s="555"/>
      <c r="AN2" s="555"/>
      <c r="AO2" s="555"/>
      <c r="AP2" s="641" t="s">
        <v>11619</v>
      </c>
    </row>
    <row r="3" spans="1:42" ht="100.5" thickBot="1">
      <c r="A3" s="642">
        <v>22</v>
      </c>
      <c r="B3" s="210" t="s">
        <v>6145</v>
      </c>
      <c r="C3" s="643" t="s">
        <v>11620</v>
      </c>
      <c r="D3" s="643" t="s">
        <v>11621</v>
      </c>
      <c r="E3" s="643" t="s">
        <v>11615</v>
      </c>
      <c r="F3" s="285" t="s">
        <v>699</v>
      </c>
      <c r="G3" s="286" t="s">
        <v>11622</v>
      </c>
      <c r="H3" s="287" t="s">
        <v>11623</v>
      </c>
      <c r="I3" s="644" t="s">
        <v>10017</v>
      </c>
      <c r="J3" s="488">
        <v>5</v>
      </c>
      <c r="K3" s="643" t="s">
        <v>11624</v>
      </c>
      <c r="L3" s="643">
        <v>9535381579</v>
      </c>
      <c r="M3" s="643">
        <v>71</v>
      </c>
      <c r="N3" s="643" t="s">
        <v>11625</v>
      </c>
      <c r="O3" s="643">
        <v>60</v>
      </c>
      <c r="P3" s="457"/>
      <c r="Q3" s="643" t="s">
        <v>11625</v>
      </c>
      <c r="R3" s="643">
        <v>73</v>
      </c>
      <c r="S3" s="643" t="s">
        <v>11132</v>
      </c>
      <c r="T3" s="643" t="s">
        <v>11626</v>
      </c>
      <c r="U3" s="643">
        <v>0</v>
      </c>
      <c r="V3" s="643">
        <v>0</v>
      </c>
      <c r="W3" s="643">
        <v>79</v>
      </c>
      <c r="X3" s="457"/>
      <c r="Y3" s="457"/>
      <c r="Z3" s="457"/>
      <c r="AA3" s="457"/>
      <c r="AB3" s="457"/>
      <c r="AC3" s="457"/>
      <c r="AD3" s="457"/>
      <c r="AE3" s="645" t="s">
        <v>11627</v>
      </c>
      <c r="AF3" s="646">
        <v>34600</v>
      </c>
      <c r="AG3" s="643" t="s">
        <v>11628</v>
      </c>
      <c r="AH3" s="643" t="s">
        <v>11629</v>
      </c>
      <c r="AI3" s="643">
        <v>971502422930</v>
      </c>
      <c r="AJ3" s="457"/>
      <c r="AK3" s="457"/>
      <c r="AL3" s="643" t="s">
        <v>61</v>
      </c>
      <c r="AM3" s="457"/>
      <c r="AN3" s="457"/>
      <c r="AO3" s="457"/>
      <c r="AP3" s="647" t="s">
        <v>11630</v>
      </c>
    </row>
    <row r="4" spans="1:42" ht="154.5" thickBot="1">
      <c r="A4" s="642">
        <v>5</v>
      </c>
      <c r="B4" s="210" t="s">
        <v>6145</v>
      </c>
      <c r="C4" s="643" t="s">
        <v>11631</v>
      </c>
      <c r="D4" s="643" t="s">
        <v>11632</v>
      </c>
      <c r="E4" s="643" t="s">
        <v>11615</v>
      </c>
      <c r="F4" s="285" t="s">
        <v>699</v>
      </c>
      <c r="G4" s="286" t="s">
        <v>11633</v>
      </c>
      <c r="H4" s="287" t="s">
        <v>11634</v>
      </c>
      <c r="I4" s="643" t="s">
        <v>7693</v>
      </c>
      <c r="J4" s="488">
        <v>5</v>
      </c>
      <c r="K4" s="643" t="s">
        <v>11635</v>
      </c>
      <c r="L4" s="643">
        <v>7411522340</v>
      </c>
      <c r="M4" s="644">
        <v>70.569999999999993</v>
      </c>
      <c r="N4" s="643" t="s">
        <v>11636</v>
      </c>
      <c r="O4" s="644">
        <v>58.5</v>
      </c>
      <c r="P4" s="457"/>
      <c r="Q4" s="211" t="s">
        <v>11637</v>
      </c>
      <c r="R4" s="644">
        <v>63</v>
      </c>
      <c r="S4" s="644" t="s">
        <v>11638</v>
      </c>
      <c r="T4" s="644" t="s">
        <v>11639</v>
      </c>
      <c r="U4" s="644">
        <v>65.08</v>
      </c>
      <c r="V4" s="644">
        <v>73.849999999999994</v>
      </c>
      <c r="W4" s="644">
        <v>70.150000000000006</v>
      </c>
      <c r="X4" s="457"/>
      <c r="Y4" s="457"/>
      <c r="Z4" s="457"/>
      <c r="AA4" s="457"/>
      <c r="AB4" s="457"/>
      <c r="AC4" s="457"/>
      <c r="AD4" s="457"/>
      <c r="AE4" s="645" t="s">
        <v>11640</v>
      </c>
      <c r="AF4" s="646">
        <v>33633</v>
      </c>
      <c r="AG4" s="645" t="s">
        <v>11641</v>
      </c>
      <c r="AH4" s="645" t="s">
        <v>11642</v>
      </c>
      <c r="AI4" s="643">
        <v>9474557102</v>
      </c>
      <c r="AJ4" s="457"/>
      <c r="AK4" s="457"/>
      <c r="AL4" s="643" t="s">
        <v>61</v>
      </c>
      <c r="AM4" s="457"/>
      <c r="AN4" s="457"/>
      <c r="AO4" s="457"/>
      <c r="AP4" s="647" t="s">
        <v>11643</v>
      </c>
    </row>
    <row r="5" spans="1:42" ht="154.5" thickBot="1">
      <c r="A5" s="642">
        <v>17</v>
      </c>
      <c r="B5" s="210" t="s">
        <v>6145</v>
      </c>
      <c r="C5" s="643" t="s">
        <v>11644</v>
      </c>
      <c r="D5" s="643" t="s">
        <v>11645</v>
      </c>
      <c r="E5" s="643" t="s">
        <v>11646</v>
      </c>
      <c r="F5" s="285" t="s">
        <v>699</v>
      </c>
      <c r="G5" s="286" t="s">
        <v>11633</v>
      </c>
      <c r="H5" s="287" t="s">
        <v>11634</v>
      </c>
      <c r="I5" s="643" t="s">
        <v>7693</v>
      </c>
      <c r="J5" s="488">
        <v>5</v>
      </c>
      <c r="K5" s="643" t="s">
        <v>11647</v>
      </c>
      <c r="L5" s="643">
        <v>924310168</v>
      </c>
      <c r="M5" s="644">
        <v>78</v>
      </c>
      <c r="N5" s="643" t="s">
        <v>11648</v>
      </c>
      <c r="O5" s="644">
        <v>47</v>
      </c>
      <c r="P5" s="457"/>
      <c r="Q5" s="211" t="s">
        <v>11649</v>
      </c>
      <c r="R5" s="644">
        <v>70</v>
      </c>
      <c r="S5" s="644" t="s">
        <v>11132</v>
      </c>
      <c r="T5" s="644" t="s">
        <v>11650</v>
      </c>
      <c r="U5" s="644">
        <v>64</v>
      </c>
      <c r="V5" s="644">
        <v>64</v>
      </c>
      <c r="W5" s="644">
        <v>71</v>
      </c>
      <c r="X5" s="457"/>
      <c r="Y5" s="457"/>
      <c r="Z5" s="457"/>
      <c r="AA5" s="457"/>
      <c r="AB5" s="457"/>
      <c r="AC5" s="457"/>
      <c r="AD5" s="457"/>
      <c r="AE5" s="645" t="s">
        <v>11651</v>
      </c>
      <c r="AF5" s="646">
        <v>34230</v>
      </c>
      <c r="AG5" s="645" t="s">
        <v>11652</v>
      </c>
      <c r="AH5" s="645" t="s">
        <v>11653</v>
      </c>
      <c r="AI5" s="643">
        <v>9243101679</v>
      </c>
      <c r="AJ5" s="457"/>
      <c r="AK5" s="457"/>
      <c r="AL5" s="643" t="s">
        <v>61</v>
      </c>
      <c r="AM5" s="457"/>
      <c r="AN5" s="457"/>
      <c r="AO5" s="457"/>
      <c r="AP5" s="647" t="s">
        <v>11643</v>
      </c>
    </row>
    <row r="6" spans="1:42" ht="86.25" thickBot="1">
      <c r="A6" s="559">
        <v>1</v>
      </c>
      <c r="B6" s="210" t="s">
        <v>6145</v>
      </c>
      <c r="C6" s="461" t="s">
        <v>11654</v>
      </c>
      <c r="D6" s="453" t="s">
        <v>11655</v>
      </c>
      <c r="E6" s="453" t="s">
        <v>11656</v>
      </c>
      <c r="F6" s="285" t="s">
        <v>3246</v>
      </c>
      <c r="G6" s="286" t="s">
        <v>11657</v>
      </c>
      <c r="H6" s="287" t="s">
        <v>11658</v>
      </c>
      <c r="I6" s="648" t="s">
        <v>7664</v>
      </c>
      <c r="J6" s="488">
        <v>3</v>
      </c>
      <c r="K6" s="649" t="s">
        <v>11659</v>
      </c>
      <c r="L6" s="456">
        <v>9742739188</v>
      </c>
      <c r="M6" s="488"/>
      <c r="N6" s="457"/>
      <c r="O6" s="488"/>
      <c r="P6" s="457"/>
      <c r="Q6" s="650"/>
      <c r="R6" s="488"/>
      <c r="S6" s="651"/>
      <c r="T6" s="457"/>
      <c r="U6" s="457"/>
      <c r="V6" s="457"/>
      <c r="W6" s="457"/>
      <c r="X6" s="457"/>
      <c r="Y6" s="457"/>
      <c r="Z6" s="457"/>
      <c r="AA6" s="457"/>
      <c r="AB6" s="457"/>
      <c r="AC6" s="457"/>
      <c r="AD6" s="457"/>
      <c r="AE6" s="457"/>
      <c r="AF6" s="457"/>
      <c r="AG6" s="457"/>
      <c r="AH6" s="457"/>
      <c r="AI6" s="457"/>
      <c r="AJ6" s="457"/>
      <c r="AK6" s="457"/>
      <c r="AL6" s="457"/>
      <c r="AM6" s="457"/>
      <c r="AN6" s="457"/>
      <c r="AO6" s="457"/>
      <c r="AP6" s="561"/>
    </row>
    <row r="7" spans="1:42" ht="86.25" thickBot="1">
      <c r="A7" s="642">
        <v>7</v>
      </c>
      <c r="B7" s="210" t="s">
        <v>6145</v>
      </c>
      <c r="C7" s="643" t="s">
        <v>11660</v>
      </c>
      <c r="D7" s="643" t="s">
        <v>11661</v>
      </c>
      <c r="E7" s="643" t="s">
        <v>11646</v>
      </c>
      <c r="F7" s="285" t="s">
        <v>699</v>
      </c>
      <c r="G7" s="286" t="s">
        <v>11662</v>
      </c>
      <c r="H7" s="287" t="s">
        <v>11663</v>
      </c>
      <c r="I7" s="643" t="s">
        <v>7693</v>
      </c>
      <c r="J7" s="488">
        <v>5</v>
      </c>
      <c r="K7" s="643" t="s">
        <v>11664</v>
      </c>
      <c r="L7" s="643">
        <v>9945952696</v>
      </c>
      <c r="M7" s="643">
        <v>67.52</v>
      </c>
      <c r="N7" s="643" t="s">
        <v>11665</v>
      </c>
      <c r="O7" s="643">
        <v>51.17</v>
      </c>
      <c r="P7" s="457"/>
      <c r="Q7" s="650"/>
      <c r="R7" s="643">
        <v>68.66</v>
      </c>
      <c r="S7" s="644" t="s">
        <v>11666</v>
      </c>
      <c r="T7" s="643" t="s">
        <v>11667</v>
      </c>
      <c r="U7" s="644">
        <v>0</v>
      </c>
      <c r="V7" s="644">
        <v>0</v>
      </c>
      <c r="W7" s="644">
        <v>70.150000000000006</v>
      </c>
      <c r="X7" s="644">
        <v>0</v>
      </c>
      <c r="Y7" s="457"/>
      <c r="Z7" s="457"/>
      <c r="AA7" s="457"/>
      <c r="AB7" s="457"/>
      <c r="AC7" s="457"/>
      <c r="AD7" s="457"/>
      <c r="AE7" s="643" t="s">
        <v>11668</v>
      </c>
      <c r="AF7" s="646">
        <v>34802</v>
      </c>
      <c r="AG7" s="643" t="s">
        <v>11669</v>
      </c>
      <c r="AH7" s="643" t="s">
        <v>11670</v>
      </c>
      <c r="AI7" s="643">
        <v>9900957307</v>
      </c>
      <c r="AJ7" s="457"/>
      <c r="AK7" s="457"/>
      <c r="AL7" s="643" t="s">
        <v>61</v>
      </c>
      <c r="AM7" s="457"/>
      <c r="AN7" s="457"/>
      <c r="AO7" s="457"/>
      <c r="AP7" s="647" t="s">
        <v>11630</v>
      </c>
    </row>
    <row r="8" spans="1:42" ht="90.75" thickBot="1">
      <c r="A8" s="642">
        <v>22</v>
      </c>
      <c r="B8" s="210" t="s">
        <v>6145</v>
      </c>
      <c r="C8" s="643" t="s">
        <v>11671</v>
      </c>
      <c r="D8" s="643" t="s">
        <v>11672</v>
      </c>
      <c r="E8" s="643" t="s">
        <v>11615</v>
      </c>
      <c r="F8" s="12" t="s">
        <v>699</v>
      </c>
      <c r="G8" s="237" t="s">
        <v>11633</v>
      </c>
      <c r="H8" s="238" t="s">
        <v>11634</v>
      </c>
      <c r="I8" s="643" t="s">
        <v>7693</v>
      </c>
      <c r="J8" s="488">
        <v>5</v>
      </c>
      <c r="K8" s="643" t="s">
        <v>11673</v>
      </c>
      <c r="L8" s="643">
        <v>8129345655</v>
      </c>
      <c r="M8" s="644">
        <v>86</v>
      </c>
      <c r="N8" s="643" t="s">
        <v>50</v>
      </c>
      <c r="O8" s="644">
        <v>78</v>
      </c>
      <c r="P8" s="457"/>
      <c r="Q8" s="211" t="s">
        <v>11674</v>
      </c>
      <c r="R8" s="644">
        <v>78</v>
      </c>
      <c r="S8" s="644" t="s">
        <v>11132</v>
      </c>
      <c r="T8" s="644" t="s">
        <v>11675</v>
      </c>
      <c r="U8" s="644">
        <v>0</v>
      </c>
      <c r="V8" s="644">
        <v>0</v>
      </c>
      <c r="W8" s="644">
        <v>63.54</v>
      </c>
      <c r="X8" s="457"/>
      <c r="Y8" s="457"/>
      <c r="Z8" s="457"/>
      <c r="AA8" s="457"/>
      <c r="AB8" s="457"/>
      <c r="AC8" s="457"/>
      <c r="AD8" s="457"/>
      <c r="AE8" s="645" t="s">
        <v>11676</v>
      </c>
      <c r="AF8" s="646">
        <v>34938</v>
      </c>
      <c r="AG8" s="645" t="s">
        <v>11677</v>
      </c>
      <c r="AH8" s="645" t="s">
        <v>11678</v>
      </c>
      <c r="AI8" s="643">
        <v>9526660526</v>
      </c>
      <c r="AJ8" s="457"/>
      <c r="AK8" s="457"/>
      <c r="AL8" s="643" t="s">
        <v>61</v>
      </c>
      <c r="AM8" s="457"/>
      <c r="AN8" s="457"/>
      <c r="AO8" s="457"/>
      <c r="AP8" s="647" t="s">
        <v>11630</v>
      </c>
    </row>
    <row r="9" spans="1:42" ht="141" thickBot="1">
      <c r="A9" s="652">
        <v>11</v>
      </c>
      <c r="B9" s="210" t="s">
        <v>6145</v>
      </c>
      <c r="C9" s="653" t="s">
        <v>11679</v>
      </c>
      <c r="D9" s="562" t="s">
        <v>11680</v>
      </c>
      <c r="E9" s="456" t="s">
        <v>3837</v>
      </c>
      <c r="F9" s="12" t="s">
        <v>699</v>
      </c>
      <c r="G9" s="237" t="s">
        <v>11622</v>
      </c>
      <c r="H9" s="238" t="s">
        <v>11623</v>
      </c>
      <c r="I9" s="654" t="s">
        <v>10017</v>
      </c>
      <c r="J9" s="562">
        <v>3</v>
      </c>
      <c r="K9" s="504" t="s">
        <v>11681</v>
      </c>
      <c r="L9" s="655">
        <v>9742873200</v>
      </c>
      <c r="M9" s="656">
        <v>72</v>
      </c>
      <c r="N9" s="657" t="s">
        <v>11682</v>
      </c>
      <c r="O9" s="656">
        <v>66.2</v>
      </c>
      <c r="P9" s="457"/>
      <c r="Q9" s="658" t="s">
        <v>11682</v>
      </c>
      <c r="R9" s="656">
        <v>60</v>
      </c>
      <c r="S9" s="659" t="s">
        <v>11683</v>
      </c>
      <c r="T9" s="657" t="s">
        <v>11684</v>
      </c>
      <c r="U9" s="562">
        <v>60</v>
      </c>
      <c r="V9" s="457"/>
      <c r="W9" s="457"/>
      <c r="X9" s="457"/>
      <c r="Y9" s="457"/>
      <c r="Z9" s="457"/>
      <c r="AA9" s="457"/>
      <c r="AB9" s="457"/>
      <c r="AC9" s="457"/>
      <c r="AD9" s="457"/>
      <c r="AE9" s="660" t="s">
        <v>11685</v>
      </c>
      <c r="AF9" s="661">
        <v>34467</v>
      </c>
      <c r="AG9" s="657" t="s">
        <v>11686</v>
      </c>
      <c r="AH9" s="657" t="s">
        <v>11687</v>
      </c>
      <c r="AI9" s="657">
        <v>9620407040</v>
      </c>
      <c r="AJ9" s="457"/>
      <c r="AK9" s="457"/>
      <c r="AL9" s="657" t="s">
        <v>61</v>
      </c>
      <c r="AM9" s="457"/>
      <c r="AN9" s="457"/>
      <c r="AO9" s="457"/>
      <c r="AP9" s="662" t="s">
        <v>11643</v>
      </c>
    </row>
    <row r="10" spans="1:42" ht="100.5" thickBot="1">
      <c r="A10" s="642">
        <v>21</v>
      </c>
      <c r="B10" s="210" t="s">
        <v>6145</v>
      </c>
      <c r="C10" s="643" t="s">
        <v>11688</v>
      </c>
      <c r="D10" s="643" t="s">
        <v>11689</v>
      </c>
      <c r="E10" s="643" t="s">
        <v>11615</v>
      </c>
      <c r="F10" s="12" t="s">
        <v>699</v>
      </c>
      <c r="G10" s="237" t="s">
        <v>11622</v>
      </c>
      <c r="H10" s="238" t="s">
        <v>11623</v>
      </c>
      <c r="I10" s="644" t="s">
        <v>10017</v>
      </c>
      <c r="J10" s="488">
        <v>5</v>
      </c>
      <c r="K10" s="643" t="s">
        <v>11690</v>
      </c>
      <c r="L10" s="643">
        <v>8884582037</v>
      </c>
      <c r="M10" s="643">
        <v>70</v>
      </c>
      <c r="N10" s="643" t="s">
        <v>11691</v>
      </c>
      <c r="O10" s="643">
        <v>83</v>
      </c>
      <c r="P10" s="457"/>
      <c r="Q10" s="643" t="s">
        <v>11692</v>
      </c>
      <c r="R10" s="643">
        <v>69</v>
      </c>
      <c r="S10" s="643" t="s">
        <v>11693</v>
      </c>
      <c r="T10" s="643" t="s">
        <v>11694</v>
      </c>
      <c r="U10" s="643">
        <v>64</v>
      </c>
      <c r="V10" s="643">
        <v>68</v>
      </c>
      <c r="W10" s="643">
        <v>71</v>
      </c>
      <c r="X10" s="457"/>
      <c r="Y10" s="457"/>
      <c r="Z10" s="457"/>
      <c r="AA10" s="457"/>
      <c r="AB10" s="457"/>
      <c r="AC10" s="457"/>
      <c r="AD10" s="457"/>
      <c r="AE10" s="645" t="s">
        <v>11695</v>
      </c>
      <c r="AF10" s="646">
        <v>34451</v>
      </c>
      <c r="AG10" s="643" t="s">
        <v>11696</v>
      </c>
      <c r="AH10" s="643" t="s">
        <v>11697</v>
      </c>
      <c r="AI10" s="643">
        <v>8884582037</v>
      </c>
      <c r="AJ10" s="457"/>
      <c r="AK10" s="457"/>
      <c r="AL10" s="643" t="s">
        <v>61</v>
      </c>
      <c r="AM10" s="457"/>
      <c r="AN10" s="457"/>
      <c r="AO10" s="457"/>
      <c r="AP10" s="647" t="s">
        <v>11643</v>
      </c>
    </row>
    <row r="11" spans="1:42" ht="100.5" thickBot="1">
      <c r="A11" s="642">
        <v>7</v>
      </c>
      <c r="B11" s="210" t="s">
        <v>6145</v>
      </c>
      <c r="C11" s="643" t="s">
        <v>11698</v>
      </c>
      <c r="D11" s="643" t="s">
        <v>11699</v>
      </c>
      <c r="E11" s="643" t="s">
        <v>11615</v>
      </c>
      <c r="F11" s="12" t="s">
        <v>699</v>
      </c>
      <c r="G11" s="237" t="s">
        <v>11622</v>
      </c>
      <c r="H11" s="238" t="s">
        <v>11623</v>
      </c>
      <c r="I11" s="644" t="s">
        <v>10017</v>
      </c>
      <c r="J11" s="488">
        <v>5</v>
      </c>
      <c r="K11" s="643" t="s">
        <v>11700</v>
      </c>
      <c r="L11" s="643">
        <v>9663235383</v>
      </c>
      <c r="M11" s="643">
        <v>63.68</v>
      </c>
      <c r="N11" s="643" t="s">
        <v>11701</v>
      </c>
      <c r="O11" s="663"/>
      <c r="P11" s="457"/>
      <c r="Q11" s="643" t="s">
        <v>51</v>
      </c>
      <c r="R11" s="643">
        <v>74.650000000000006</v>
      </c>
      <c r="S11" s="643" t="s">
        <v>51</v>
      </c>
      <c r="T11" s="643" t="s">
        <v>11639</v>
      </c>
      <c r="U11" s="643">
        <v>0</v>
      </c>
      <c r="V11" s="643">
        <v>0</v>
      </c>
      <c r="W11" s="643">
        <v>75</v>
      </c>
      <c r="X11" s="457"/>
      <c r="Y11" s="457"/>
      <c r="Z11" s="457"/>
      <c r="AA11" s="457"/>
      <c r="AB11" s="457"/>
      <c r="AC11" s="457"/>
      <c r="AD11" s="457"/>
      <c r="AE11" s="645" t="s">
        <v>11702</v>
      </c>
      <c r="AF11" s="646">
        <v>33453</v>
      </c>
      <c r="AG11" s="643" t="s">
        <v>11703</v>
      </c>
      <c r="AH11" s="643" t="s">
        <v>11704</v>
      </c>
      <c r="AI11" s="643">
        <v>9663235383</v>
      </c>
      <c r="AJ11" s="457"/>
      <c r="AK11" s="457"/>
      <c r="AL11" s="643" t="s">
        <v>61</v>
      </c>
      <c r="AM11" s="457"/>
      <c r="AN11" s="457"/>
      <c r="AO11" s="457"/>
      <c r="AP11" s="647" t="s">
        <v>11630</v>
      </c>
    </row>
    <row r="12" spans="1:42" ht="166.5" thickBot="1">
      <c r="A12" s="652">
        <v>14</v>
      </c>
      <c r="B12" s="210" t="s">
        <v>6145</v>
      </c>
      <c r="C12" s="653" t="s">
        <v>11705</v>
      </c>
      <c r="D12" s="562" t="s">
        <v>11706</v>
      </c>
      <c r="E12" s="456" t="s">
        <v>3837</v>
      </c>
      <c r="F12" s="12" t="s">
        <v>699</v>
      </c>
      <c r="G12" s="237" t="s">
        <v>11633</v>
      </c>
      <c r="H12" s="238" t="s">
        <v>11634</v>
      </c>
      <c r="I12" s="654" t="s">
        <v>3825</v>
      </c>
      <c r="J12" s="562">
        <v>3</v>
      </c>
      <c r="K12" s="504" t="s">
        <v>11707</v>
      </c>
      <c r="L12" s="655">
        <v>9900156260</v>
      </c>
      <c r="M12" s="656">
        <v>58</v>
      </c>
      <c r="N12" s="657" t="s">
        <v>11665</v>
      </c>
      <c r="O12" s="656">
        <v>54</v>
      </c>
      <c r="P12" s="457"/>
      <c r="Q12" s="658" t="s">
        <v>11665</v>
      </c>
      <c r="R12" s="656">
        <v>60</v>
      </c>
      <c r="S12" s="659" t="s">
        <v>11683</v>
      </c>
      <c r="T12" s="657" t="s">
        <v>11708</v>
      </c>
      <c r="U12" s="562">
        <v>64</v>
      </c>
      <c r="V12" s="457"/>
      <c r="W12" s="457"/>
      <c r="X12" s="457"/>
      <c r="Y12" s="457"/>
      <c r="Z12" s="457"/>
      <c r="AA12" s="457"/>
      <c r="AB12" s="457"/>
      <c r="AC12" s="457"/>
      <c r="AD12" s="457"/>
      <c r="AE12" s="660" t="s">
        <v>11709</v>
      </c>
      <c r="AF12" s="661">
        <v>34773</v>
      </c>
      <c r="AG12" s="657" t="s">
        <v>11710</v>
      </c>
      <c r="AH12" s="657" t="s">
        <v>11711</v>
      </c>
      <c r="AI12" s="657">
        <v>9900156260</v>
      </c>
      <c r="AJ12" s="457"/>
      <c r="AK12" s="457"/>
      <c r="AL12" s="657" t="s">
        <v>61</v>
      </c>
      <c r="AM12" s="457"/>
      <c r="AN12" s="457"/>
      <c r="AO12" s="457"/>
      <c r="AP12" s="662" t="s">
        <v>11643</v>
      </c>
    </row>
    <row r="13" spans="1:42" ht="86.25" thickBot="1">
      <c r="A13" s="642">
        <v>9</v>
      </c>
      <c r="B13" s="210" t="s">
        <v>6145</v>
      </c>
      <c r="C13" s="490" t="s">
        <v>11712</v>
      </c>
      <c r="D13" s="490"/>
      <c r="E13" s="490" t="s">
        <v>11615</v>
      </c>
      <c r="F13" s="12" t="s">
        <v>699</v>
      </c>
      <c r="G13" s="237" t="s">
        <v>11616</v>
      </c>
      <c r="H13" s="238" t="s">
        <v>11617</v>
      </c>
      <c r="I13" s="643" t="s">
        <v>7693</v>
      </c>
      <c r="J13" s="488">
        <v>5</v>
      </c>
      <c r="K13" s="457" t="s">
        <v>11713</v>
      </c>
      <c r="L13" s="490">
        <v>9620445310</v>
      </c>
      <c r="M13" s="488"/>
      <c r="N13" s="490"/>
      <c r="O13" s="488"/>
      <c r="P13" s="457"/>
      <c r="Q13" s="488"/>
      <c r="R13" s="488"/>
      <c r="S13" s="490"/>
      <c r="T13" s="490"/>
      <c r="U13" s="488"/>
      <c r="V13" s="488"/>
      <c r="W13" s="488"/>
      <c r="X13" s="488"/>
      <c r="Y13" s="457"/>
      <c r="Z13" s="457"/>
      <c r="AA13" s="457"/>
      <c r="AB13" s="457"/>
      <c r="AC13" s="457"/>
      <c r="AD13" s="457"/>
      <c r="AE13" s="490"/>
      <c r="AF13" s="664"/>
      <c r="AG13" s="490"/>
      <c r="AH13" s="490"/>
      <c r="AI13" s="490"/>
      <c r="AJ13" s="457"/>
      <c r="AK13" s="457"/>
      <c r="AL13" s="490"/>
      <c r="AM13" s="457"/>
      <c r="AN13" s="457"/>
      <c r="AO13" s="457"/>
      <c r="AP13" s="665" t="s">
        <v>11630</v>
      </c>
    </row>
    <row r="14" spans="1:42" ht="86.25" thickBot="1">
      <c r="A14" s="642">
        <v>6</v>
      </c>
      <c r="B14" s="210" t="s">
        <v>6145</v>
      </c>
      <c r="C14" s="643" t="s">
        <v>11714</v>
      </c>
      <c r="D14" s="643" t="s">
        <v>11715</v>
      </c>
      <c r="E14" s="643" t="s">
        <v>11646</v>
      </c>
      <c r="F14" s="12" t="s">
        <v>699</v>
      </c>
      <c r="G14" s="237" t="s">
        <v>11662</v>
      </c>
      <c r="H14" s="238" t="s">
        <v>11663</v>
      </c>
      <c r="I14" s="643" t="s">
        <v>7693</v>
      </c>
      <c r="J14" s="488">
        <v>5</v>
      </c>
      <c r="K14" s="643" t="s">
        <v>11716</v>
      </c>
      <c r="L14" s="643">
        <v>9620608830</v>
      </c>
      <c r="M14" s="643">
        <v>67</v>
      </c>
      <c r="N14" s="643" t="s">
        <v>50</v>
      </c>
      <c r="O14" s="643">
        <v>54</v>
      </c>
      <c r="P14" s="457"/>
      <c r="Q14" s="650"/>
      <c r="R14" s="643">
        <v>66</v>
      </c>
      <c r="S14" s="644" t="s">
        <v>717</v>
      </c>
      <c r="T14" s="643" t="s">
        <v>11717</v>
      </c>
      <c r="U14" s="644">
        <v>0</v>
      </c>
      <c r="V14" s="644">
        <v>0</v>
      </c>
      <c r="W14" s="644">
        <v>64.760000000000005</v>
      </c>
      <c r="X14" s="644">
        <v>0</v>
      </c>
      <c r="Y14" s="457"/>
      <c r="Z14" s="457"/>
      <c r="AA14" s="457"/>
      <c r="AB14" s="457"/>
      <c r="AC14" s="457"/>
      <c r="AD14" s="457"/>
      <c r="AE14" s="643" t="s">
        <v>11718</v>
      </c>
      <c r="AF14" s="646">
        <v>34920</v>
      </c>
      <c r="AG14" s="643" t="s">
        <v>11719</v>
      </c>
      <c r="AH14" s="643" t="s">
        <v>11720</v>
      </c>
      <c r="AI14" s="643">
        <v>9620608830</v>
      </c>
      <c r="AJ14" s="457"/>
      <c r="AK14" s="457"/>
      <c r="AL14" s="643" t="s">
        <v>61</v>
      </c>
      <c r="AM14" s="457"/>
      <c r="AN14" s="457"/>
      <c r="AO14" s="457"/>
      <c r="AP14" s="647" t="s">
        <v>11630</v>
      </c>
    </row>
    <row r="15" spans="1:42" ht="103.5" thickBot="1">
      <c r="A15" s="642">
        <v>3</v>
      </c>
      <c r="B15" s="210" t="s">
        <v>6145</v>
      </c>
      <c r="C15" s="643" t="s">
        <v>11721</v>
      </c>
      <c r="D15" s="643" t="s">
        <v>11722</v>
      </c>
      <c r="E15" s="643" t="s">
        <v>11646</v>
      </c>
      <c r="F15" s="12" t="s">
        <v>699</v>
      </c>
      <c r="G15" s="237" t="s">
        <v>11633</v>
      </c>
      <c r="H15" s="238" t="s">
        <v>11634</v>
      </c>
      <c r="I15" s="643" t="s">
        <v>7693</v>
      </c>
      <c r="J15" s="488">
        <v>5</v>
      </c>
      <c r="K15" s="643" t="s">
        <v>11723</v>
      </c>
      <c r="L15" s="643">
        <v>8884399782</v>
      </c>
      <c r="M15" s="644">
        <v>68</v>
      </c>
      <c r="N15" s="643" t="s">
        <v>11665</v>
      </c>
      <c r="O15" s="644">
        <v>48</v>
      </c>
      <c r="P15" s="457"/>
      <c r="Q15" s="211" t="s">
        <v>11665</v>
      </c>
      <c r="R15" s="644">
        <v>75</v>
      </c>
      <c r="S15" s="644" t="s">
        <v>11724</v>
      </c>
      <c r="T15" s="644" t="s">
        <v>11725</v>
      </c>
      <c r="U15" s="644">
        <v>72</v>
      </c>
      <c r="V15" s="644">
        <v>70</v>
      </c>
      <c r="W15" s="644">
        <v>75</v>
      </c>
      <c r="X15" s="457"/>
      <c r="Y15" s="457"/>
      <c r="Z15" s="457"/>
      <c r="AA15" s="457"/>
      <c r="AB15" s="457"/>
      <c r="AC15" s="457"/>
      <c r="AD15" s="457"/>
      <c r="AE15" s="645" t="s">
        <v>11726</v>
      </c>
      <c r="AF15" s="646">
        <v>34027</v>
      </c>
      <c r="AG15" s="645" t="s">
        <v>11727</v>
      </c>
      <c r="AH15" s="645" t="s">
        <v>11728</v>
      </c>
      <c r="AI15" s="643">
        <v>9945811222</v>
      </c>
      <c r="AJ15" s="457"/>
      <c r="AK15" s="457"/>
      <c r="AL15" s="643" t="s">
        <v>1642</v>
      </c>
      <c r="AM15" s="457"/>
      <c r="AN15" s="457"/>
      <c r="AO15" s="457"/>
      <c r="AP15" s="647" t="s">
        <v>11643</v>
      </c>
    </row>
    <row r="16" spans="1:42" ht="116.25" thickBot="1">
      <c r="A16" s="642">
        <v>9</v>
      </c>
      <c r="B16" s="210" t="s">
        <v>6145</v>
      </c>
      <c r="C16" s="643" t="s">
        <v>11729</v>
      </c>
      <c r="D16" s="643" t="s">
        <v>11730</v>
      </c>
      <c r="E16" s="643" t="s">
        <v>11615</v>
      </c>
      <c r="F16" s="12" t="s">
        <v>699</v>
      </c>
      <c r="G16" s="237" t="s">
        <v>11633</v>
      </c>
      <c r="H16" s="238" t="s">
        <v>11634</v>
      </c>
      <c r="I16" s="643" t="s">
        <v>7693</v>
      </c>
      <c r="J16" s="488">
        <v>5</v>
      </c>
      <c r="K16" s="643" t="s">
        <v>11731</v>
      </c>
      <c r="L16" s="643">
        <v>7022659959</v>
      </c>
      <c r="M16" s="644">
        <v>74</v>
      </c>
      <c r="N16" s="643" t="s">
        <v>50</v>
      </c>
      <c r="O16" s="644">
        <v>66</v>
      </c>
      <c r="P16" s="457"/>
      <c r="Q16" s="211" t="s">
        <v>50</v>
      </c>
      <c r="R16" s="644">
        <v>78</v>
      </c>
      <c r="S16" s="644" t="s">
        <v>11132</v>
      </c>
      <c r="T16" s="644" t="s">
        <v>11732</v>
      </c>
      <c r="U16" s="644">
        <v>73</v>
      </c>
      <c r="V16" s="644">
        <v>78</v>
      </c>
      <c r="W16" s="644">
        <v>68</v>
      </c>
      <c r="X16" s="457"/>
      <c r="Y16" s="457"/>
      <c r="Z16" s="457"/>
      <c r="AA16" s="457"/>
      <c r="AB16" s="457"/>
      <c r="AC16" s="457"/>
      <c r="AD16" s="457"/>
      <c r="AE16" s="645" t="s">
        <v>11733</v>
      </c>
      <c r="AF16" s="646">
        <v>34296</v>
      </c>
      <c r="AG16" s="645" t="s">
        <v>11734</v>
      </c>
      <c r="AH16" s="645" t="s">
        <v>11735</v>
      </c>
      <c r="AI16" s="643">
        <v>8088507714</v>
      </c>
      <c r="AJ16" s="457"/>
      <c r="AK16" s="457"/>
      <c r="AL16" s="643" t="s">
        <v>61</v>
      </c>
      <c r="AM16" s="457"/>
      <c r="AN16" s="457"/>
      <c r="AO16" s="457"/>
      <c r="AP16" s="647" t="s">
        <v>11643</v>
      </c>
    </row>
    <row r="17" spans="1:42" ht="86.25" thickBot="1">
      <c r="A17" s="559">
        <v>2</v>
      </c>
      <c r="B17" s="210" t="s">
        <v>6145</v>
      </c>
      <c r="C17" s="461" t="s">
        <v>11736</v>
      </c>
      <c r="D17" s="453" t="s">
        <v>11737</v>
      </c>
      <c r="E17" s="453" t="s">
        <v>11656</v>
      </c>
      <c r="F17" s="12" t="s">
        <v>3246</v>
      </c>
      <c r="G17" s="237" t="s">
        <v>11657</v>
      </c>
      <c r="H17" s="238" t="s">
        <v>11658</v>
      </c>
      <c r="I17" s="648" t="s">
        <v>7664</v>
      </c>
      <c r="J17" s="488">
        <v>3</v>
      </c>
      <c r="K17" s="649" t="s">
        <v>11738</v>
      </c>
      <c r="L17" s="456">
        <v>8105814098</v>
      </c>
      <c r="M17" s="488"/>
      <c r="N17" s="457"/>
      <c r="O17" s="488"/>
      <c r="P17" s="457"/>
      <c r="Q17" s="650"/>
      <c r="R17" s="488"/>
      <c r="S17" s="651"/>
      <c r="T17" s="457"/>
      <c r="U17" s="457"/>
      <c r="V17" s="457"/>
      <c r="W17" s="457"/>
      <c r="X17" s="457"/>
      <c r="Y17" s="457"/>
      <c r="Z17" s="457"/>
      <c r="AA17" s="457"/>
      <c r="AB17" s="457"/>
      <c r="AC17" s="457"/>
      <c r="AD17" s="457"/>
      <c r="AE17" s="457"/>
      <c r="AF17" s="457"/>
      <c r="AG17" s="457"/>
      <c r="AH17" s="457"/>
      <c r="AI17" s="457"/>
      <c r="AJ17" s="457"/>
      <c r="AK17" s="457"/>
      <c r="AL17" s="457"/>
      <c r="AM17" s="457"/>
      <c r="AN17" s="457"/>
      <c r="AO17" s="457"/>
      <c r="AP17" s="561"/>
    </row>
    <row r="18" spans="1:42" ht="129" thickBot="1">
      <c r="A18" s="642">
        <v>10</v>
      </c>
      <c r="B18" s="210" t="s">
        <v>6145</v>
      </c>
      <c r="C18" s="643" t="s">
        <v>11739</v>
      </c>
      <c r="D18" s="643" t="s">
        <v>11740</v>
      </c>
      <c r="E18" s="643" t="s">
        <v>11615</v>
      </c>
      <c r="F18" s="12" t="s">
        <v>699</v>
      </c>
      <c r="G18" s="237" t="s">
        <v>11622</v>
      </c>
      <c r="H18" s="238" t="s">
        <v>11623</v>
      </c>
      <c r="I18" s="644" t="s">
        <v>10017</v>
      </c>
      <c r="J18" s="488">
        <v>5</v>
      </c>
      <c r="K18" s="643" t="s">
        <v>11741</v>
      </c>
      <c r="L18" s="643">
        <v>9597771814</v>
      </c>
      <c r="M18" s="643">
        <v>87.2</v>
      </c>
      <c r="N18" s="643" t="s">
        <v>9832</v>
      </c>
      <c r="O18" s="643">
        <v>79.25</v>
      </c>
      <c r="P18" s="457"/>
      <c r="Q18" s="643" t="s">
        <v>9832</v>
      </c>
      <c r="R18" s="643">
        <v>78.3</v>
      </c>
      <c r="S18" s="643" t="s">
        <v>11742</v>
      </c>
      <c r="T18" s="643" t="s">
        <v>11743</v>
      </c>
      <c r="U18" s="643">
        <v>84</v>
      </c>
      <c r="V18" s="643">
        <v>83</v>
      </c>
      <c r="W18" s="643">
        <v>82</v>
      </c>
      <c r="X18" s="457"/>
      <c r="Y18" s="457"/>
      <c r="Z18" s="457"/>
      <c r="AA18" s="457"/>
      <c r="AB18" s="457"/>
      <c r="AC18" s="457"/>
      <c r="AD18" s="457"/>
      <c r="AE18" s="645" t="s">
        <v>11744</v>
      </c>
      <c r="AF18" s="646">
        <v>34602</v>
      </c>
      <c r="AG18" s="643" t="s">
        <v>11745</v>
      </c>
      <c r="AH18" s="643" t="s">
        <v>11746</v>
      </c>
      <c r="AI18" s="643">
        <v>8056294838</v>
      </c>
      <c r="AJ18" s="457"/>
      <c r="AK18" s="457"/>
      <c r="AL18" s="643" t="s">
        <v>1642</v>
      </c>
      <c r="AM18" s="457"/>
      <c r="AN18" s="457"/>
      <c r="AO18" s="457"/>
      <c r="AP18" s="647" t="s">
        <v>11643</v>
      </c>
    </row>
    <row r="19" spans="1:42" ht="86.25" thickBot="1">
      <c r="A19" s="652">
        <v>25</v>
      </c>
      <c r="B19" s="210" t="s">
        <v>6145</v>
      </c>
      <c r="C19" s="653" t="s">
        <v>10738</v>
      </c>
      <c r="D19" s="562" t="s">
        <v>11747</v>
      </c>
      <c r="E19" s="456" t="s">
        <v>3837</v>
      </c>
      <c r="F19" s="12" t="s">
        <v>699</v>
      </c>
      <c r="G19" s="237" t="s">
        <v>11633</v>
      </c>
      <c r="H19" s="238" t="s">
        <v>11634</v>
      </c>
      <c r="I19" s="654" t="s">
        <v>3825</v>
      </c>
      <c r="J19" s="562">
        <v>3</v>
      </c>
      <c r="K19" s="504" t="s">
        <v>11748</v>
      </c>
      <c r="L19" s="655">
        <v>9587363487</v>
      </c>
      <c r="M19" s="656">
        <v>48</v>
      </c>
      <c r="N19" s="657" t="s">
        <v>11749</v>
      </c>
      <c r="O19" s="656">
        <v>48</v>
      </c>
      <c r="P19" s="457"/>
      <c r="Q19" s="658" t="s">
        <v>9296</v>
      </c>
      <c r="R19" s="656">
        <v>64</v>
      </c>
      <c r="S19" s="659" t="s">
        <v>11132</v>
      </c>
      <c r="T19" s="657" t="s">
        <v>11750</v>
      </c>
      <c r="U19" s="562"/>
      <c r="V19" s="457"/>
      <c r="W19" s="457"/>
      <c r="X19" s="457"/>
      <c r="Y19" s="457"/>
      <c r="Z19" s="457"/>
      <c r="AA19" s="457"/>
      <c r="AB19" s="457"/>
      <c r="AC19" s="457"/>
      <c r="AD19" s="457"/>
      <c r="AE19" s="660" t="s">
        <v>11751</v>
      </c>
      <c r="AF19" s="661">
        <v>35112</v>
      </c>
      <c r="AG19" s="657" t="s">
        <v>466</v>
      </c>
      <c r="AH19" s="657" t="s">
        <v>11752</v>
      </c>
      <c r="AI19" s="657">
        <v>7337732465</v>
      </c>
      <c r="AJ19" s="457"/>
      <c r="AK19" s="457"/>
      <c r="AL19" s="657" t="s">
        <v>61</v>
      </c>
      <c r="AM19" s="457"/>
      <c r="AN19" s="457"/>
      <c r="AO19" s="457"/>
      <c r="AP19" s="662" t="s">
        <v>11643</v>
      </c>
    </row>
    <row r="20" spans="1:42" ht="86.25" thickBot="1">
      <c r="A20" s="559">
        <v>3</v>
      </c>
      <c r="B20" s="210" t="s">
        <v>6145</v>
      </c>
      <c r="C20" s="461" t="s">
        <v>11753</v>
      </c>
      <c r="D20" s="453" t="s">
        <v>11754</v>
      </c>
      <c r="E20" s="453" t="s">
        <v>11656</v>
      </c>
      <c r="F20" s="12" t="s">
        <v>3246</v>
      </c>
      <c r="G20" s="237" t="s">
        <v>11657</v>
      </c>
      <c r="H20" s="238" t="s">
        <v>11658</v>
      </c>
      <c r="I20" s="648" t="s">
        <v>7664</v>
      </c>
      <c r="J20" s="488">
        <v>3</v>
      </c>
      <c r="K20" s="649" t="s">
        <v>11755</v>
      </c>
      <c r="L20" s="456">
        <v>9036664536</v>
      </c>
      <c r="M20" s="488"/>
      <c r="N20" s="457"/>
      <c r="O20" s="488"/>
      <c r="P20" s="457"/>
      <c r="Q20" s="650"/>
      <c r="R20" s="488"/>
      <c r="S20" s="651"/>
      <c r="T20" s="457"/>
      <c r="U20" s="457"/>
      <c r="V20" s="457"/>
      <c r="W20" s="457"/>
      <c r="X20" s="457"/>
      <c r="Y20" s="457"/>
      <c r="Z20" s="457"/>
      <c r="AA20" s="457"/>
      <c r="AB20" s="457"/>
      <c r="AC20" s="457"/>
      <c r="AD20" s="457"/>
      <c r="AE20" s="457"/>
      <c r="AF20" s="457"/>
      <c r="AG20" s="457"/>
      <c r="AH20" s="457"/>
      <c r="AI20" s="457"/>
      <c r="AJ20" s="457"/>
      <c r="AK20" s="457"/>
      <c r="AL20" s="457"/>
      <c r="AM20" s="457"/>
      <c r="AN20" s="457"/>
      <c r="AO20" s="457"/>
      <c r="AP20" s="561"/>
    </row>
    <row r="21" spans="1:42" ht="103.5" thickBot="1">
      <c r="A21" s="642">
        <v>7</v>
      </c>
      <c r="B21" s="210" t="s">
        <v>6145</v>
      </c>
      <c r="C21" s="643" t="s">
        <v>11756</v>
      </c>
      <c r="D21" s="643" t="s">
        <v>11757</v>
      </c>
      <c r="E21" s="643" t="s">
        <v>11646</v>
      </c>
      <c r="F21" s="12" t="s">
        <v>699</v>
      </c>
      <c r="G21" s="237" t="s">
        <v>11633</v>
      </c>
      <c r="H21" s="238" t="s">
        <v>11634</v>
      </c>
      <c r="I21" s="643" t="s">
        <v>7693</v>
      </c>
      <c r="J21" s="488">
        <v>5</v>
      </c>
      <c r="K21" s="643" t="s">
        <v>11758</v>
      </c>
      <c r="L21" s="643">
        <v>7849082700</v>
      </c>
      <c r="M21" s="644">
        <v>81.599999999999994</v>
      </c>
      <c r="N21" s="643">
        <v>507</v>
      </c>
      <c r="O21" s="644">
        <v>70.099999999999994</v>
      </c>
      <c r="P21" s="457"/>
      <c r="Q21" s="211">
        <v>417</v>
      </c>
      <c r="R21" s="644">
        <v>77</v>
      </c>
      <c r="S21" s="644" t="s">
        <v>11683</v>
      </c>
      <c r="T21" s="644" t="s">
        <v>11759</v>
      </c>
      <c r="U21" s="644">
        <v>0</v>
      </c>
      <c r="V21" s="644">
        <v>0</v>
      </c>
      <c r="W21" s="644">
        <v>69</v>
      </c>
      <c r="X21" s="457"/>
      <c r="Y21" s="457"/>
      <c r="Z21" s="457"/>
      <c r="AA21" s="457"/>
      <c r="AB21" s="457"/>
      <c r="AC21" s="457"/>
      <c r="AD21" s="457"/>
      <c r="AE21" s="645" t="s">
        <v>11760</v>
      </c>
      <c r="AF21" s="646">
        <v>35000</v>
      </c>
      <c r="AG21" s="645" t="s">
        <v>11761</v>
      </c>
      <c r="AH21" s="645" t="s">
        <v>11762</v>
      </c>
      <c r="AI21" s="643">
        <v>9901900062</v>
      </c>
      <c r="AJ21" s="457"/>
      <c r="AK21" s="457"/>
      <c r="AL21" s="643" t="s">
        <v>1642</v>
      </c>
      <c r="AM21" s="457"/>
      <c r="AN21" s="457"/>
      <c r="AO21" s="457"/>
      <c r="AP21" s="647" t="s">
        <v>11630</v>
      </c>
    </row>
    <row r="22" spans="1:42" ht="129" thickBot="1">
      <c r="A22" s="642">
        <v>31</v>
      </c>
      <c r="B22" s="210" t="s">
        <v>6145</v>
      </c>
      <c r="C22" s="490" t="s">
        <v>11763</v>
      </c>
      <c r="D22" s="490" t="s">
        <v>11764</v>
      </c>
      <c r="E22" s="490" t="s">
        <v>11615</v>
      </c>
      <c r="F22" s="12" t="s">
        <v>699</v>
      </c>
      <c r="G22" s="237" t="s">
        <v>11633</v>
      </c>
      <c r="H22" s="238" t="s">
        <v>11634</v>
      </c>
      <c r="I22" s="643" t="s">
        <v>7693</v>
      </c>
      <c r="J22" s="488">
        <v>5</v>
      </c>
      <c r="K22" s="490" t="s">
        <v>11765</v>
      </c>
      <c r="L22" s="490">
        <v>9030309849</v>
      </c>
      <c r="M22" s="488">
        <v>83.14</v>
      </c>
      <c r="N22" s="490" t="s">
        <v>7776</v>
      </c>
      <c r="O22" s="488">
        <v>79.2</v>
      </c>
      <c r="P22" s="457"/>
      <c r="Q22" s="666" t="s">
        <v>11766</v>
      </c>
      <c r="R22" s="488">
        <v>82.27</v>
      </c>
      <c r="S22" s="488" t="s">
        <v>3833</v>
      </c>
      <c r="T22" s="488" t="s">
        <v>11767</v>
      </c>
      <c r="U22" s="488">
        <v>0</v>
      </c>
      <c r="V22" s="488">
        <v>0</v>
      </c>
      <c r="W22" s="488">
        <v>67.84</v>
      </c>
      <c r="X22" s="457"/>
      <c r="Y22" s="457"/>
      <c r="Z22" s="457"/>
      <c r="AA22" s="457"/>
      <c r="AB22" s="457"/>
      <c r="AC22" s="457"/>
      <c r="AD22" s="457"/>
      <c r="AE22" s="667" t="s">
        <v>11768</v>
      </c>
      <c r="AF22" s="664">
        <v>35240</v>
      </c>
      <c r="AG22" s="667" t="s">
        <v>11769</v>
      </c>
      <c r="AH22" s="667" t="s">
        <v>11770</v>
      </c>
      <c r="AI22" s="490">
        <v>8919052417</v>
      </c>
      <c r="AJ22" s="457"/>
      <c r="AK22" s="457"/>
      <c r="AL22" s="490" t="s">
        <v>1642</v>
      </c>
      <c r="AM22" s="457"/>
      <c r="AN22" s="457"/>
      <c r="AO22" s="457"/>
      <c r="AP22" s="665" t="s">
        <v>11630</v>
      </c>
    </row>
    <row r="23" spans="1:42" ht="116.25" thickBot="1">
      <c r="A23" s="642">
        <v>35</v>
      </c>
      <c r="B23" s="210" t="s">
        <v>6145</v>
      </c>
      <c r="C23" s="490" t="s">
        <v>11771</v>
      </c>
      <c r="D23" s="490" t="s">
        <v>11772</v>
      </c>
      <c r="E23" s="490" t="s">
        <v>11646</v>
      </c>
      <c r="F23" s="12" t="s">
        <v>699</v>
      </c>
      <c r="G23" s="237" t="s">
        <v>11633</v>
      </c>
      <c r="H23" s="238" t="s">
        <v>11634</v>
      </c>
      <c r="I23" s="643" t="s">
        <v>7693</v>
      </c>
      <c r="J23" s="488">
        <v>5</v>
      </c>
      <c r="K23" s="490" t="s">
        <v>11773</v>
      </c>
      <c r="L23" s="490">
        <v>8762695818</v>
      </c>
      <c r="M23" s="488">
        <v>49.12</v>
      </c>
      <c r="N23" s="490" t="s">
        <v>2857</v>
      </c>
      <c r="O23" s="488">
        <v>40.83</v>
      </c>
      <c r="P23" s="457"/>
      <c r="Q23" s="666" t="s">
        <v>11774</v>
      </c>
      <c r="R23" s="488">
        <v>68.94</v>
      </c>
      <c r="S23" s="488" t="s">
        <v>11775</v>
      </c>
      <c r="T23" s="488" t="s">
        <v>11776</v>
      </c>
      <c r="U23" s="488">
        <v>0</v>
      </c>
      <c r="V23" s="488">
        <v>0</v>
      </c>
      <c r="W23" s="488">
        <v>75.53</v>
      </c>
      <c r="X23" s="457"/>
      <c r="Y23" s="457"/>
      <c r="Z23" s="457"/>
      <c r="AA23" s="457"/>
      <c r="AB23" s="457"/>
      <c r="AC23" s="457"/>
      <c r="AD23" s="457"/>
      <c r="AE23" s="667" t="s">
        <v>11777</v>
      </c>
      <c r="AF23" s="664">
        <v>34598</v>
      </c>
      <c r="AG23" s="667" t="s">
        <v>11778</v>
      </c>
      <c r="AH23" s="667" t="s">
        <v>11779</v>
      </c>
      <c r="AI23" s="490">
        <v>8892722497</v>
      </c>
      <c r="AJ23" s="457"/>
      <c r="AK23" s="457"/>
      <c r="AL23" s="490" t="s">
        <v>61</v>
      </c>
      <c r="AM23" s="457"/>
      <c r="AN23" s="457"/>
      <c r="AO23" s="457"/>
      <c r="AP23" s="665" t="s">
        <v>11630</v>
      </c>
    </row>
    <row r="24" spans="1:42" ht="86.25" thickBot="1">
      <c r="A24" s="642">
        <v>28</v>
      </c>
      <c r="B24" s="210" t="s">
        <v>6145</v>
      </c>
      <c r="C24" s="490" t="s">
        <v>11780</v>
      </c>
      <c r="D24" s="490" t="s">
        <v>11781</v>
      </c>
      <c r="E24" s="490" t="s">
        <v>11615</v>
      </c>
      <c r="F24" s="12" t="s">
        <v>699</v>
      </c>
      <c r="G24" s="237" t="s">
        <v>11633</v>
      </c>
      <c r="H24" s="238" t="s">
        <v>11634</v>
      </c>
      <c r="I24" s="643" t="s">
        <v>7693</v>
      </c>
      <c r="J24" s="488">
        <v>5</v>
      </c>
      <c r="K24" s="490" t="s">
        <v>11782</v>
      </c>
      <c r="L24" s="490">
        <v>8549871761</v>
      </c>
      <c r="M24" s="488">
        <v>72.930000000000007</v>
      </c>
      <c r="N24" s="490" t="s">
        <v>2857</v>
      </c>
      <c r="O24" s="488">
        <v>50.06</v>
      </c>
      <c r="P24" s="457"/>
      <c r="Q24" s="666" t="s">
        <v>6179</v>
      </c>
      <c r="R24" s="488">
        <v>62.63</v>
      </c>
      <c r="S24" s="488"/>
      <c r="T24" s="488" t="s">
        <v>11783</v>
      </c>
      <c r="U24" s="488">
        <v>0</v>
      </c>
      <c r="V24" s="488">
        <v>0</v>
      </c>
      <c r="W24" s="488">
        <v>72.06</v>
      </c>
      <c r="X24" s="457"/>
      <c r="Y24" s="457"/>
      <c r="Z24" s="457"/>
      <c r="AA24" s="457"/>
      <c r="AB24" s="457"/>
      <c r="AC24" s="457"/>
      <c r="AD24" s="457"/>
      <c r="AE24" s="650" t="s">
        <v>11784</v>
      </c>
      <c r="AF24" s="664">
        <v>34065</v>
      </c>
      <c r="AG24" s="650" t="s">
        <v>11785</v>
      </c>
      <c r="AH24" s="650"/>
      <c r="AI24" s="668">
        <v>9148856681</v>
      </c>
      <c r="AJ24" s="457"/>
      <c r="AK24" s="457"/>
      <c r="AL24" s="668" t="s">
        <v>1642</v>
      </c>
      <c r="AM24" s="457"/>
      <c r="AN24" s="457"/>
      <c r="AO24" s="457"/>
      <c r="AP24" s="669" t="s">
        <v>11630</v>
      </c>
    </row>
    <row r="25" spans="1:42" ht="86.25" thickBot="1">
      <c r="A25" s="642">
        <v>5</v>
      </c>
      <c r="B25" s="210" t="s">
        <v>6145</v>
      </c>
      <c r="C25" s="643" t="s">
        <v>11786</v>
      </c>
      <c r="D25" s="643" t="s">
        <v>11787</v>
      </c>
      <c r="E25" s="643" t="s">
        <v>11615</v>
      </c>
      <c r="F25" s="12" t="s">
        <v>699</v>
      </c>
      <c r="G25" s="237" t="s">
        <v>11616</v>
      </c>
      <c r="H25" s="238" t="s">
        <v>11617</v>
      </c>
      <c r="I25" s="643" t="s">
        <v>7693</v>
      </c>
      <c r="J25" s="488">
        <v>5</v>
      </c>
      <c r="K25" s="643" t="s">
        <v>11788</v>
      </c>
      <c r="L25" s="643">
        <v>8762987599</v>
      </c>
      <c r="M25" s="644">
        <v>71</v>
      </c>
      <c r="N25" s="643" t="s">
        <v>11789</v>
      </c>
      <c r="O25" s="644">
        <v>60</v>
      </c>
      <c r="P25" s="457"/>
      <c r="Q25" s="644" t="s">
        <v>11789</v>
      </c>
      <c r="R25" s="644">
        <v>69.3</v>
      </c>
      <c r="S25" s="643" t="s">
        <v>11132</v>
      </c>
      <c r="T25" s="643" t="s">
        <v>11675</v>
      </c>
      <c r="U25" s="644">
        <v>0</v>
      </c>
      <c r="V25" s="644">
        <v>0</v>
      </c>
      <c r="W25" s="644">
        <v>62</v>
      </c>
      <c r="X25" s="644">
        <v>0</v>
      </c>
      <c r="Y25" s="457"/>
      <c r="Z25" s="457"/>
      <c r="AA25" s="457"/>
      <c r="AB25" s="457"/>
      <c r="AC25" s="457"/>
      <c r="AD25" s="457"/>
      <c r="AE25" s="643" t="s">
        <v>11790</v>
      </c>
      <c r="AF25" s="646">
        <v>34780</v>
      </c>
      <c r="AG25" s="643" t="s">
        <v>11791</v>
      </c>
      <c r="AH25" s="643" t="s">
        <v>11792</v>
      </c>
      <c r="AI25" s="643">
        <v>8762987599</v>
      </c>
      <c r="AJ25" s="457"/>
      <c r="AK25" s="457"/>
      <c r="AL25" s="643" t="s">
        <v>6264</v>
      </c>
      <c r="AM25" s="457"/>
      <c r="AN25" s="457"/>
      <c r="AO25" s="457"/>
      <c r="AP25" s="647" t="s">
        <v>11630</v>
      </c>
    </row>
    <row r="26" spans="1:42" ht="86.25" thickBot="1">
      <c r="A26" s="642">
        <v>2</v>
      </c>
      <c r="B26" s="210" t="s">
        <v>6145</v>
      </c>
      <c r="C26" s="643" t="s">
        <v>11793</v>
      </c>
      <c r="D26" s="643" t="s">
        <v>11794</v>
      </c>
      <c r="E26" s="643" t="s">
        <v>11646</v>
      </c>
      <c r="F26" s="12" t="s">
        <v>699</v>
      </c>
      <c r="G26" s="237" t="s">
        <v>11662</v>
      </c>
      <c r="H26" s="238" t="s">
        <v>11663</v>
      </c>
      <c r="I26" s="643" t="s">
        <v>7693</v>
      </c>
      <c r="J26" s="488">
        <v>5</v>
      </c>
      <c r="K26" s="643" t="s">
        <v>11795</v>
      </c>
      <c r="L26" s="643">
        <v>9902081615</v>
      </c>
      <c r="M26" s="643">
        <v>68</v>
      </c>
      <c r="N26" s="643">
        <v>68</v>
      </c>
      <c r="O26" s="643">
        <v>55</v>
      </c>
      <c r="P26" s="457"/>
      <c r="Q26" s="650"/>
      <c r="R26" s="643">
        <v>69</v>
      </c>
      <c r="S26" s="644" t="s">
        <v>11132</v>
      </c>
      <c r="T26" s="643" t="s">
        <v>11796</v>
      </c>
      <c r="U26" s="644">
        <v>0</v>
      </c>
      <c r="V26" s="644">
        <v>0</v>
      </c>
      <c r="W26" s="644">
        <v>54</v>
      </c>
      <c r="X26" s="644">
        <v>0</v>
      </c>
      <c r="Y26" s="457"/>
      <c r="Z26" s="457"/>
      <c r="AA26" s="457"/>
      <c r="AB26" s="457"/>
      <c r="AC26" s="457"/>
      <c r="AD26" s="457"/>
      <c r="AE26" s="643" t="s">
        <v>11797</v>
      </c>
      <c r="AF26" s="646">
        <v>35710</v>
      </c>
      <c r="AG26" s="643" t="s">
        <v>11798</v>
      </c>
      <c r="AH26" s="643" t="s">
        <v>11799</v>
      </c>
      <c r="AI26" s="643">
        <v>0</v>
      </c>
      <c r="AJ26" s="457"/>
      <c r="AK26" s="457"/>
      <c r="AL26" s="643" t="s">
        <v>60</v>
      </c>
      <c r="AM26" s="457"/>
      <c r="AN26" s="457"/>
      <c r="AO26" s="457"/>
      <c r="AP26" s="647" t="s">
        <v>11630</v>
      </c>
    </row>
    <row r="27" spans="1:42" ht="86.25" thickBot="1">
      <c r="A27" s="642">
        <v>11</v>
      </c>
      <c r="B27" s="210" t="s">
        <v>6145</v>
      </c>
      <c r="C27" s="490" t="s">
        <v>11800</v>
      </c>
      <c r="D27" s="668"/>
      <c r="E27" s="490" t="s">
        <v>11646</v>
      </c>
      <c r="F27" s="12" t="s">
        <v>699</v>
      </c>
      <c r="G27" s="237" t="s">
        <v>11662</v>
      </c>
      <c r="H27" s="238" t="s">
        <v>11663</v>
      </c>
      <c r="I27" s="643" t="s">
        <v>7693</v>
      </c>
      <c r="J27" s="488">
        <v>5</v>
      </c>
      <c r="K27" s="457" t="s">
        <v>11801</v>
      </c>
      <c r="L27" s="490">
        <v>9885615915</v>
      </c>
      <c r="M27" s="490"/>
      <c r="N27" s="668"/>
      <c r="O27" s="488"/>
      <c r="P27" s="457"/>
      <c r="Q27" s="650"/>
      <c r="R27" s="488"/>
      <c r="S27" s="651"/>
      <c r="T27" s="457"/>
      <c r="U27" s="457"/>
      <c r="V27" s="457"/>
      <c r="W27" s="457"/>
      <c r="X27" s="457"/>
      <c r="Y27" s="457"/>
      <c r="Z27" s="457"/>
      <c r="AA27" s="457"/>
      <c r="AB27" s="457"/>
      <c r="AC27" s="457"/>
      <c r="AD27" s="457"/>
      <c r="AE27" s="457"/>
      <c r="AF27" s="457"/>
      <c r="AG27" s="457"/>
      <c r="AH27" s="457"/>
      <c r="AI27" s="457"/>
      <c r="AJ27" s="457"/>
      <c r="AK27" s="457"/>
      <c r="AL27" s="457"/>
      <c r="AM27" s="457"/>
      <c r="AN27" s="457"/>
      <c r="AO27" s="457"/>
      <c r="AP27" s="669" t="s">
        <v>11630</v>
      </c>
    </row>
    <row r="28" spans="1:42" ht="86.25" thickBot="1">
      <c r="A28" s="642">
        <v>4</v>
      </c>
      <c r="B28" s="210" t="s">
        <v>6145</v>
      </c>
      <c r="C28" s="643" t="s">
        <v>11802</v>
      </c>
      <c r="D28" s="643" t="s">
        <v>11803</v>
      </c>
      <c r="E28" s="643" t="s">
        <v>11615</v>
      </c>
      <c r="F28" s="12" t="s">
        <v>699</v>
      </c>
      <c r="G28" s="237" t="s">
        <v>11662</v>
      </c>
      <c r="H28" s="238" t="s">
        <v>11663</v>
      </c>
      <c r="I28" s="643" t="s">
        <v>7693</v>
      </c>
      <c r="J28" s="488">
        <v>5</v>
      </c>
      <c r="K28" s="643" t="s">
        <v>11804</v>
      </c>
      <c r="L28" s="643">
        <v>9562045267</v>
      </c>
      <c r="M28" s="643">
        <v>80</v>
      </c>
      <c r="N28" s="643" t="s">
        <v>11805</v>
      </c>
      <c r="O28" s="643">
        <v>66</v>
      </c>
      <c r="P28" s="457"/>
      <c r="Q28" s="650"/>
      <c r="R28" s="643">
        <v>62.5</v>
      </c>
      <c r="S28" s="644" t="s">
        <v>11693</v>
      </c>
      <c r="T28" s="643" t="s">
        <v>11806</v>
      </c>
      <c r="U28" s="644">
        <v>0</v>
      </c>
      <c r="V28" s="644">
        <v>0</v>
      </c>
      <c r="W28" s="644">
        <v>66</v>
      </c>
      <c r="X28" s="644">
        <v>0</v>
      </c>
      <c r="Y28" s="457"/>
      <c r="Z28" s="457"/>
      <c r="AA28" s="457"/>
      <c r="AB28" s="457"/>
      <c r="AC28" s="457"/>
      <c r="AD28" s="457"/>
      <c r="AE28" s="643" t="s">
        <v>11807</v>
      </c>
      <c r="AF28" s="646">
        <v>42822</v>
      </c>
      <c r="AG28" s="643" t="s">
        <v>11808</v>
      </c>
      <c r="AH28" s="643" t="s">
        <v>11809</v>
      </c>
      <c r="AI28" s="643">
        <v>9562045267</v>
      </c>
      <c r="AJ28" s="457"/>
      <c r="AK28" s="457"/>
      <c r="AL28" s="643" t="s">
        <v>61</v>
      </c>
      <c r="AM28" s="457"/>
      <c r="AN28" s="457"/>
      <c r="AO28" s="457"/>
      <c r="AP28" s="647" t="s">
        <v>11630</v>
      </c>
    </row>
    <row r="29" spans="1:42" ht="86.25" thickBot="1">
      <c r="A29" s="559">
        <v>4</v>
      </c>
      <c r="B29" s="210" t="s">
        <v>6145</v>
      </c>
      <c r="C29" s="461" t="s">
        <v>11810</v>
      </c>
      <c r="D29" s="453" t="s">
        <v>11811</v>
      </c>
      <c r="E29" s="453" t="s">
        <v>11656</v>
      </c>
      <c r="F29" s="12" t="s">
        <v>3246</v>
      </c>
      <c r="G29" s="237" t="s">
        <v>11657</v>
      </c>
      <c r="H29" s="238" t="s">
        <v>11658</v>
      </c>
      <c r="I29" s="648" t="s">
        <v>7664</v>
      </c>
      <c r="J29" s="488">
        <v>3</v>
      </c>
      <c r="K29" s="649" t="s">
        <v>11812</v>
      </c>
      <c r="L29" s="456">
        <v>8553031291</v>
      </c>
      <c r="M29" s="488"/>
      <c r="N29" s="457"/>
      <c r="O29" s="488"/>
      <c r="P29" s="457"/>
      <c r="Q29" s="650"/>
      <c r="R29" s="488"/>
      <c r="S29" s="651"/>
      <c r="T29" s="457"/>
      <c r="U29" s="457"/>
      <c r="V29" s="457"/>
      <c r="W29" s="457"/>
      <c r="X29" s="457"/>
      <c r="Y29" s="457"/>
      <c r="Z29" s="457"/>
      <c r="AA29" s="457"/>
      <c r="AB29" s="457"/>
      <c r="AC29" s="457"/>
      <c r="AD29" s="457"/>
      <c r="AE29" s="457"/>
      <c r="AF29" s="457"/>
      <c r="AG29" s="457"/>
      <c r="AH29" s="457"/>
      <c r="AI29" s="457"/>
      <c r="AJ29" s="457"/>
      <c r="AK29" s="457"/>
      <c r="AL29" s="457"/>
      <c r="AM29" s="457"/>
      <c r="AN29" s="457"/>
      <c r="AO29" s="457"/>
      <c r="AP29" s="561"/>
    </row>
    <row r="30" spans="1:42" ht="116.25" thickBot="1">
      <c r="A30" s="642">
        <v>5</v>
      </c>
      <c r="B30" s="210" t="s">
        <v>6145</v>
      </c>
      <c r="C30" s="643" t="s">
        <v>11813</v>
      </c>
      <c r="D30" s="643" t="s">
        <v>11814</v>
      </c>
      <c r="E30" s="643" t="s">
        <v>11646</v>
      </c>
      <c r="F30" s="12" t="s">
        <v>699</v>
      </c>
      <c r="G30" s="237" t="s">
        <v>11622</v>
      </c>
      <c r="H30" s="238" t="s">
        <v>11623</v>
      </c>
      <c r="I30" s="644" t="s">
        <v>10017</v>
      </c>
      <c r="J30" s="488">
        <v>5</v>
      </c>
      <c r="K30" s="643" t="s">
        <v>11815</v>
      </c>
      <c r="L30" s="643">
        <v>9632225707</v>
      </c>
      <c r="M30" s="643">
        <v>85</v>
      </c>
      <c r="N30" s="643" t="s">
        <v>11749</v>
      </c>
      <c r="O30" s="643">
        <v>54</v>
      </c>
      <c r="P30" s="457"/>
      <c r="Q30" s="643" t="s">
        <v>11749</v>
      </c>
      <c r="R30" s="643">
        <v>72</v>
      </c>
      <c r="S30" s="643" t="s">
        <v>11693</v>
      </c>
      <c r="T30" s="643" t="s">
        <v>11816</v>
      </c>
      <c r="U30" s="643">
        <v>0</v>
      </c>
      <c r="V30" s="643">
        <v>0</v>
      </c>
      <c r="W30" s="643">
        <v>72</v>
      </c>
      <c r="X30" s="457"/>
      <c r="Y30" s="457"/>
      <c r="Z30" s="457"/>
      <c r="AA30" s="457"/>
      <c r="AB30" s="457"/>
      <c r="AC30" s="457"/>
      <c r="AD30" s="457"/>
      <c r="AE30" s="645" t="s">
        <v>11817</v>
      </c>
      <c r="AF30" s="646">
        <v>34767</v>
      </c>
      <c r="AG30" s="643" t="s">
        <v>11818</v>
      </c>
      <c r="AH30" s="643" t="s">
        <v>11819</v>
      </c>
      <c r="AI30" s="643">
        <v>0</v>
      </c>
      <c r="AJ30" s="457"/>
      <c r="AK30" s="457"/>
      <c r="AL30" s="643" t="s">
        <v>1642</v>
      </c>
      <c r="AM30" s="457"/>
      <c r="AN30" s="457"/>
      <c r="AO30" s="457"/>
      <c r="AP30" s="647" t="s">
        <v>11630</v>
      </c>
    </row>
    <row r="31" spans="1:42" ht="103.5" thickBot="1">
      <c r="A31" s="670">
        <v>4</v>
      </c>
      <c r="B31" s="210" t="s">
        <v>6145</v>
      </c>
      <c r="C31" s="671" t="s">
        <v>11820</v>
      </c>
      <c r="D31" s="671" t="s">
        <v>11821</v>
      </c>
      <c r="E31" s="671" t="s">
        <v>11646</v>
      </c>
      <c r="F31" s="12" t="s">
        <v>699</v>
      </c>
      <c r="G31" s="237" t="s">
        <v>11622</v>
      </c>
      <c r="H31" s="238" t="s">
        <v>11623</v>
      </c>
      <c r="I31" s="672" t="s">
        <v>10017</v>
      </c>
      <c r="J31" s="673">
        <v>5</v>
      </c>
      <c r="K31" s="671" t="s">
        <v>11822</v>
      </c>
      <c r="L31" s="671">
        <v>9844671666</v>
      </c>
      <c r="M31" s="671">
        <v>80.959999999999994</v>
      </c>
      <c r="N31" s="671" t="s">
        <v>11823</v>
      </c>
      <c r="O31" s="671">
        <v>55.33</v>
      </c>
      <c r="P31" s="674"/>
      <c r="Q31" s="671" t="s">
        <v>11823</v>
      </c>
      <c r="R31" s="671">
        <v>70.510000000000005</v>
      </c>
      <c r="S31" s="671" t="s">
        <v>11132</v>
      </c>
      <c r="T31" s="671" t="s">
        <v>11824</v>
      </c>
      <c r="U31" s="671">
        <v>0</v>
      </c>
      <c r="V31" s="671">
        <v>0</v>
      </c>
      <c r="W31" s="671">
        <v>66</v>
      </c>
      <c r="X31" s="674"/>
      <c r="Y31" s="674"/>
      <c r="Z31" s="674"/>
      <c r="AA31" s="674"/>
      <c r="AB31" s="674"/>
      <c r="AC31" s="674"/>
      <c r="AD31" s="674"/>
      <c r="AE31" s="675" t="s">
        <v>11825</v>
      </c>
      <c r="AF31" s="676">
        <v>35031</v>
      </c>
      <c r="AG31" s="671" t="s">
        <v>11826</v>
      </c>
      <c r="AH31" s="671" t="s">
        <v>11827</v>
      </c>
      <c r="AI31" s="671">
        <v>9844671666</v>
      </c>
      <c r="AJ31" s="674"/>
      <c r="AK31" s="674"/>
      <c r="AL31" s="671" t="s">
        <v>61</v>
      </c>
      <c r="AM31" s="674"/>
      <c r="AN31" s="674"/>
      <c r="AO31" s="674"/>
      <c r="AP31" s="677" t="s">
        <v>11630</v>
      </c>
    </row>
    <row r="32" spans="1:42" ht="128.25" thickBot="1">
      <c r="A32" s="678">
        <v>4</v>
      </c>
      <c r="B32" s="210" t="s">
        <v>6145</v>
      </c>
      <c r="C32" s="679" t="s">
        <v>11828</v>
      </c>
      <c r="D32" s="680" t="s">
        <v>11829</v>
      </c>
      <c r="E32" s="529" t="s">
        <v>3837</v>
      </c>
      <c r="F32" s="12" t="s">
        <v>699</v>
      </c>
      <c r="G32" s="237" t="s">
        <v>11633</v>
      </c>
      <c r="H32" s="238" t="s">
        <v>11634</v>
      </c>
      <c r="I32" s="681" t="s">
        <v>3825</v>
      </c>
      <c r="J32" s="680">
        <v>3</v>
      </c>
      <c r="K32" s="533" t="s">
        <v>11830</v>
      </c>
      <c r="L32" s="682">
        <v>9738117022</v>
      </c>
      <c r="M32" s="683">
        <v>50.4</v>
      </c>
      <c r="N32" s="684" t="s">
        <v>11831</v>
      </c>
      <c r="O32" s="683">
        <v>50</v>
      </c>
      <c r="P32" s="539"/>
      <c r="Q32" s="685" t="s">
        <v>6179</v>
      </c>
      <c r="R32" s="683">
        <v>53</v>
      </c>
      <c r="S32" s="686" t="s">
        <v>11775</v>
      </c>
      <c r="T32" s="684" t="s">
        <v>11832</v>
      </c>
      <c r="U32" s="680">
        <v>60.5</v>
      </c>
      <c r="V32" s="539"/>
      <c r="W32" s="539"/>
      <c r="X32" s="539"/>
      <c r="Y32" s="539"/>
      <c r="Z32" s="539"/>
      <c r="AA32" s="539"/>
      <c r="AB32" s="539"/>
      <c r="AC32" s="539"/>
      <c r="AD32" s="539"/>
      <c r="AE32" s="687" t="s">
        <v>11833</v>
      </c>
      <c r="AF32" s="688">
        <v>35032</v>
      </c>
      <c r="AG32" s="684" t="s">
        <v>11834</v>
      </c>
      <c r="AH32" s="684" t="s">
        <v>11835</v>
      </c>
      <c r="AI32" s="684">
        <v>9611998099</v>
      </c>
      <c r="AJ32" s="539"/>
      <c r="AK32" s="539"/>
      <c r="AL32" s="684" t="s">
        <v>11836</v>
      </c>
      <c r="AM32" s="539"/>
      <c r="AN32" s="539"/>
      <c r="AO32" s="539"/>
      <c r="AP32" s="689" t="s">
        <v>11643</v>
      </c>
    </row>
    <row r="33" spans="1:42" ht="129" thickBot="1">
      <c r="A33" s="690">
        <v>12</v>
      </c>
      <c r="B33" s="210" t="s">
        <v>6145</v>
      </c>
      <c r="C33" s="691" t="s">
        <v>11837</v>
      </c>
      <c r="D33" s="691" t="s">
        <v>11838</v>
      </c>
      <c r="E33" s="691" t="s">
        <v>11615</v>
      </c>
      <c r="F33" s="12" t="s">
        <v>699</v>
      </c>
      <c r="G33" s="237" t="s">
        <v>11622</v>
      </c>
      <c r="H33" s="238" t="s">
        <v>11623</v>
      </c>
      <c r="I33" s="692" t="s">
        <v>10017</v>
      </c>
      <c r="J33" s="690">
        <v>5</v>
      </c>
      <c r="K33" s="691" t="s">
        <v>11839</v>
      </c>
      <c r="L33" s="691">
        <v>8943813412</v>
      </c>
      <c r="M33" s="691">
        <v>82</v>
      </c>
      <c r="N33" s="691" t="s">
        <v>11682</v>
      </c>
      <c r="O33" s="691">
        <v>62</v>
      </c>
      <c r="P33" s="693"/>
      <c r="Q33" s="691" t="s">
        <v>11682</v>
      </c>
      <c r="R33" s="691">
        <v>56</v>
      </c>
      <c r="S33" s="691" t="s">
        <v>11132</v>
      </c>
      <c r="T33" s="691" t="s">
        <v>11840</v>
      </c>
      <c r="U33" s="691">
        <v>69</v>
      </c>
      <c r="V33" s="691">
        <v>63</v>
      </c>
      <c r="W33" s="691">
        <v>70</v>
      </c>
      <c r="X33" s="693"/>
      <c r="Y33" s="693"/>
      <c r="Z33" s="693"/>
      <c r="AA33" s="693"/>
      <c r="AB33" s="693"/>
      <c r="AC33" s="693"/>
      <c r="AD33" s="693"/>
      <c r="AE33" s="694" t="s">
        <v>11841</v>
      </c>
      <c r="AF33" s="695">
        <v>34516</v>
      </c>
      <c r="AG33" s="691" t="s">
        <v>11842</v>
      </c>
      <c r="AH33" s="691" t="s">
        <v>11843</v>
      </c>
      <c r="AI33" s="691">
        <v>9980005880</v>
      </c>
      <c r="AJ33" s="693"/>
      <c r="AK33" s="693"/>
      <c r="AL33" s="691" t="s">
        <v>61</v>
      </c>
      <c r="AM33" s="693"/>
      <c r="AN33" s="693"/>
      <c r="AO33" s="693"/>
      <c r="AP33" s="691" t="s">
        <v>11643</v>
      </c>
    </row>
    <row r="34" spans="1:42" ht="129" thickBot="1">
      <c r="A34" s="488">
        <v>32</v>
      </c>
      <c r="B34" s="210" t="s">
        <v>6145</v>
      </c>
      <c r="C34" s="490" t="s">
        <v>11844</v>
      </c>
      <c r="D34" s="490" t="s">
        <v>11845</v>
      </c>
      <c r="E34" s="490" t="s">
        <v>11615</v>
      </c>
      <c r="F34" s="12" t="s">
        <v>699</v>
      </c>
      <c r="G34" s="237" t="s">
        <v>11633</v>
      </c>
      <c r="H34" s="238" t="s">
        <v>11634</v>
      </c>
      <c r="I34" s="643" t="s">
        <v>7693</v>
      </c>
      <c r="J34" s="488">
        <v>5</v>
      </c>
      <c r="K34" s="490" t="s">
        <v>11846</v>
      </c>
      <c r="L34" s="490">
        <v>9010186368</v>
      </c>
      <c r="M34" s="488">
        <v>86.83</v>
      </c>
      <c r="N34" s="490" t="s">
        <v>7776</v>
      </c>
      <c r="O34" s="488">
        <v>93.9</v>
      </c>
      <c r="P34" s="457"/>
      <c r="Q34" s="666" t="s">
        <v>11766</v>
      </c>
      <c r="R34" s="488">
        <v>75.22</v>
      </c>
      <c r="S34" s="488" t="s">
        <v>3833</v>
      </c>
      <c r="T34" s="488" t="s">
        <v>11767</v>
      </c>
      <c r="U34" s="488">
        <v>0</v>
      </c>
      <c r="V34" s="488">
        <v>0</v>
      </c>
      <c r="W34" s="488">
        <v>68.61</v>
      </c>
      <c r="X34" s="457"/>
      <c r="Y34" s="457"/>
      <c r="Z34" s="457"/>
      <c r="AA34" s="457"/>
      <c r="AB34" s="457"/>
      <c r="AC34" s="457"/>
      <c r="AD34" s="457"/>
      <c r="AE34" s="667" t="s">
        <v>11847</v>
      </c>
      <c r="AF34" s="664">
        <v>35256</v>
      </c>
      <c r="AG34" s="667" t="s">
        <v>11848</v>
      </c>
      <c r="AH34" s="667" t="s">
        <v>11849</v>
      </c>
      <c r="AI34" s="490">
        <v>8341800699</v>
      </c>
      <c r="AJ34" s="457"/>
      <c r="AK34" s="457"/>
      <c r="AL34" s="490" t="s">
        <v>1642</v>
      </c>
      <c r="AM34" s="457"/>
      <c r="AN34" s="457"/>
      <c r="AO34" s="457"/>
      <c r="AP34" s="490" t="s">
        <v>11630</v>
      </c>
    </row>
    <row r="35" spans="1:42" ht="86.25" thickBot="1">
      <c r="A35" s="488">
        <v>5</v>
      </c>
      <c r="B35" s="210" t="s">
        <v>6145</v>
      </c>
      <c r="C35" s="643" t="s">
        <v>11850</v>
      </c>
      <c r="D35" s="643" t="s">
        <v>11851</v>
      </c>
      <c r="E35" s="643" t="s">
        <v>11615</v>
      </c>
      <c r="F35" s="12" t="s">
        <v>699</v>
      </c>
      <c r="G35" s="237" t="s">
        <v>11662</v>
      </c>
      <c r="H35" s="238" t="s">
        <v>11663</v>
      </c>
      <c r="I35" s="643" t="s">
        <v>7693</v>
      </c>
      <c r="J35" s="488">
        <v>5</v>
      </c>
      <c r="K35" s="643" t="s">
        <v>11852</v>
      </c>
      <c r="L35" s="643">
        <v>7204219425</v>
      </c>
      <c r="M35" s="643">
        <v>77.62</v>
      </c>
      <c r="N35" s="643" t="s">
        <v>11853</v>
      </c>
      <c r="O35" s="643">
        <v>47.53</v>
      </c>
      <c r="P35" s="457"/>
      <c r="Q35" s="650"/>
      <c r="R35" s="643">
        <v>78.2</v>
      </c>
      <c r="S35" s="644" t="s">
        <v>11854</v>
      </c>
      <c r="T35" s="643" t="s">
        <v>11855</v>
      </c>
      <c r="U35" s="644">
        <v>0</v>
      </c>
      <c r="V35" s="644">
        <v>0</v>
      </c>
      <c r="W35" s="644">
        <v>64.150000000000006</v>
      </c>
      <c r="X35" s="644">
        <v>0</v>
      </c>
      <c r="Y35" s="457"/>
      <c r="Z35" s="457"/>
      <c r="AA35" s="457"/>
      <c r="AB35" s="457"/>
      <c r="AC35" s="457"/>
      <c r="AD35" s="457"/>
      <c r="AE35" s="643" t="s">
        <v>11856</v>
      </c>
      <c r="AF35" s="646">
        <v>35137</v>
      </c>
      <c r="AG35" s="643" t="s">
        <v>11857</v>
      </c>
      <c r="AH35" s="643" t="s">
        <v>11858</v>
      </c>
      <c r="AI35" s="643">
        <v>7567558686</v>
      </c>
      <c r="AJ35" s="457"/>
      <c r="AK35" s="457"/>
      <c r="AL35" s="643" t="s">
        <v>1642</v>
      </c>
      <c r="AM35" s="457"/>
      <c r="AN35" s="457"/>
      <c r="AO35" s="457"/>
      <c r="AP35" s="643" t="s">
        <v>11630</v>
      </c>
    </row>
    <row r="36" spans="1:42" ht="86.25" thickBot="1">
      <c r="A36" s="456">
        <v>5</v>
      </c>
      <c r="B36" s="210" t="s">
        <v>6145</v>
      </c>
      <c r="C36" s="461" t="s">
        <v>11859</v>
      </c>
      <c r="D36" s="453" t="s">
        <v>11860</v>
      </c>
      <c r="E36" s="453" t="s">
        <v>11656</v>
      </c>
      <c r="F36" s="12" t="s">
        <v>3246</v>
      </c>
      <c r="G36" s="237" t="s">
        <v>11657</v>
      </c>
      <c r="H36" s="238" t="s">
        <v>11658</v>
      </c>
      <c r="I36" s="648" t="s">
        <v>7664</v>
      </c>
      <c r="J36" s="488">
        <v>3</v>
      </c>
      <c r="K36" s="649" t="s">
        <v>11861</v>
      </c>
      <c r="L36" s="456">
        <v>9497256215</v>
      </c>
      <c r="M36" s="488"/>
      <c r="N36" s="457"/>
      <c r="O36" s="488"/>
      <c r="P36" s="457"/>
      <c r="Q36" s="650"/>
      <c r="R36" s="488"/>
      <c r="S36" s="651"/>
      <c r="T36" s="457"/>
      <c r="U36" s="457"/>
      <c r="V36" s="457"/>
      <c r="W36" s="457"/>
      <c r="X36" s="457"/>
      <c r="Y36" s="457"/>
      <c r="Z36" s="457"/>
      <c r="AA36" s="457"/>
      <c r="AB36" s="457"/>
      <c r="AC36" s="457"/>
      <c r="AD36" s="457"/>
      <c r="AE36" s="457"/>
      <c r="AF36" s="457"/>
      <c r="AG36" s="457"/>
      <c r="AH36" s="457"/>
      <c r="AI36" s="457"/>
      <c r="AJ36" s="457"/>
      <c r="AK36" s="457"/>
      <c r="AL36" s="457"/>
      <c r="AM36" s="457"/>
      <c r="AN36" s="457"/>
      <c r="AO36" s="457"/>
      <c r="AP36" s="457"/>
    </row>
    <row r="37" spans="1:42" ht="86.25" thickBot="1">
      <c r="A37" s="456">
        <v>6</v>
      </c>
      <c r="B37" s="210" t="s">
        <v>6145</v>
      </c>
      <c r="C37" s="461" t="s">
        <v>11862</v>
      </c>
      <c r="D37" s="453" t="s">
        <v>11863</v>
      </c>
      <c r="E37" s="453" t="s">
        <v>11656</v>
      </c>
      <c r="F37" s="12" t="s">
        <v>3246</v>
      </c>
      <c r="G37" s="237" t="s">
        <v>11657</v>
      </c>
      <c r="H37" s="238" t="s">
        <v>11658</v>
      </c>
      <c r="I37" s="648" t="s">
        <v>7664</v>
      </c>
      <c r="J37" s="488">
        <v>3</v>
      </c>
      <c r="K37" s="649" t="s">
        <v>11864</v>
      </c>
      <c r="L37" s="456">
        <v>7259334599</v>
      </c>
      <c r="M37" s="488"/>
      <c r="N37" s="457"/>
      <c r="O37" s="488"/>
      <c r="P37" s="457"/>
      <c r="Q37" s="650"/>
      <c r="R37" s="488"/>
      <c r="S37" s="651"/>
      <c r="T37" s="457"/>
      <c r="U37" s="457"/>
      <c r="V37" s="457"/>
      <c r="W37" s="457"/>
      <c r="X37" s="457"/>
      <c r="Y37" s="457"/>
      <c r="Z37" s="457"/>
      <c r="AA37" s="457"/>
      <c r="AB37" s="457"/>
      <c r="AC37" s="457"/>
      <c r="AD37" s="457"/>
      <c r="AE37" s="457"/>
      <c r="AF37" s="457"/>
      <c r="AG37" s="457"/>
      <c r="AH37" s="457"/>
      <c r="AI37" s="457"/>
      <c r="AJ37" s="457"/>
      <c r="AK37" s="457"/>
      <c r="AL37" s="457"/>
      <c r="AM37" s="457"/>
      <c r="AN37" s="457"/>
      <c r="AO37" s="457"/>
      <c r="AP37" s="457"/>
    </row>
    <row r="38" spans="1:42" ht="141.75" thickBot="1">
      <c r="A38" s="488">
        <v>1</v>
      </c>
      <c r="B38" s="210" t="s">
        <v>6145</v>
      </c>
      <c r="C38" s="643" t="s">
        <v>11865</v>
      </c>
      <c r="D38" s="643" t="s">
        <v>11866</v>
      </c>
      <c r="E38" s="643" t="s">
        <v>11615</v>
      </c>
      <c r="F38" s="12" t="s">
        <v>699</v>
      </c>
      <c r="G38" s="237" t="s">
        <v>11622</v>
      </c>
      <c r="H38" s="238" t="s">
        <v>11623</v>
      </c>
      <c r="I38" s="644" t="s">
        <v>10017</v>
      </c>
      <c r="J38" s="488">
        <v>5</v>
      </c>
      <c r="K38" s="643" t="s">
        <v>11867</v>
      </c>
      <c r="L38" s="643">
        <v>9620178171</v>
      </c>
      <c r="M38" s="643">
        <v>71</v>
      </c>
      <c r="N38" s="643" t="s">
        <v>11868</v>
      </c>
      <c r="O38" s="643">
        <v>49</v>
      </c>
      <c r="P38" s="457"/>
      <c r="Q38" s="643" t="s">
        <v>11868</v>
      </c>
      <c r="R38" s="643">
        <v>69</v>
      </c>
      <c r="S38" s="643" t="s">
        <v>11132</v>
      </c>
      <c r="T38" s="643" t="s">
        <v>11869</v>
      </c>
      <c r="U38" s="643">
        <v>0</v>
      </c>
      <c r="V38" s="643">
        <v>0</v>
      </c>
      <c r="W38" s="643">
        <v>69</v>
      </c>
      <c r="X38" s="457"/>
      <c r="Y38" s="457"/>
      <c r="Z38" s="457"/>
      <c r="AA38" s="457"/>
      <c r="AB38" s="457"/>
      <c r="AC38" s="457"/>
      <c r="AD38" s="457"/>
      <c r="AE38" s="645" t="s">
        <v>11870</v>
      </c>
      <c r="AF38" s="646">
        <v>34874</v>
      </c>
      <c r="AG38" s="643" t="s">
        <v>11871</v>
      </c>
      <c r="AH38" s="643" t="s">
        <v>11872</v>
      </c>
      <c r="AI38" s="643">
        <v>7795411111</v>
      </c>
      <c r="AJ38" s="457"/>
      <c r="AK38" s="457"/>
      <c r="AL38" s="643" t="s">
        <v>11836</v>
      </c>
      <c r="AM38" s="457"/>
      <c r="AN38" s="457"/>
      <c r="AO38" s="457"/>
      <c r="AP38" s="643"/>
    </row>
    <row r="39" spans="1:42" ht="86.25" thickBot="1">
      <c r="A39" s="488">
        <v>12</v>
      </c>
      <c r="B39" s="210" t="s">
        <v>6145</v>
      </c>
      <c r="C39" s="643" t="s">
        <v>11873</v>
      </c>
      <c r="D39" s="643" t="s">
        <v>11874</v>
      </c>
      <c r="E39" s="643" t="s">
        <v>11615</v>
      </c>
      <c r="F39" s="12" t="s">
        <v>699</v>
      </c>
      <c r="G39" s="237" t="s">
        <v>11633</v>
      </c>
      <c r="H39" s="238" t="s">
        <v>11634</v>
      </c>
      <c r="I39" s="643" t="s">
        <v>7693</v>
      </c>
      <c r="J39" s="488">
        <v>5</v>
      </c>
      <c r="K39" s="643" t="s">
        <v>11875</v>
      </c>
      <c r="L39" s="643">
        <v>8088507714</v>
      </c>
      <c r="M39" s="644">
        <v>60.2</v>
      </c>
      <c r="N39" s="643" t="s">
        <v>11682</v>
      </c>
      <c r="O39" s="644">
        <v>61</v>
      </c>
      <c r="P39" s="457"/>
      <c r="Q39" s="211" t="s">
        <v>11682</v>
      </c>
      <c r="R39" s="644">
        <v>60.91</v>
      </c>
      <c r="S39" s="644" t="s">
        <v>11876</v>
      </c>
      <c r="T39" s="644" t="s">
        <v>11877</v>
      </c>
      <c r="U39" s="644">
        <v>65</v>
      </c>
      <c r="V39" s="644">
        <v>66</v>
      </c>
      <c r="W39" s="644">
        <v>69</v>
      </c>
      <c r="X39" s="457"/>
      <c r="Y39" s="457"/>
      <c r="Z39" s="457"/>
      <c r="AA39" s="457"/>
      <c r="AB39" s="457"/>
      <c r="AC39" s="457"/>
      <c r="AD39" s="457"/>
      <c r="AE39" s="645" t="s">
        <v>11878</v>
      </c>
      <c r="AF39" s="646">
        <v>34342</v>
      </c>
      <c r="AG39" s="645" t="s">
        <v>11879</v>
      </c>
      <c r="AH39" s="645" t="s">
        <v>11880</v>
      </c>
      <c r="AI39" s="643">
        <v>9928345544</v>
      </c>
      <c r="AJ39" s="457"/>
      <c r="AK39" s="457"/>
      <c r="AL39" s="643" t="s">
        <v>11881</v>
      </c>
      <c r="AM39" s="457"/>
      <c r="AN39" s="457"/>
      <c r="AO39" s="457"/>
      <c r="AP39" s="643" t="s">
        <v>11643</v>
      </c>
    </row>
    <row r="40" spans="1:42" ht="100.5" thickBot="1">
      <c r="A40" s="655">
        <v>24</v>
      </c>
      <c r="B40" s="210" t="s">
        <v>6145</v>
      </c>
      <c r="C40" s="653" t="s">
        <v>11882</v>
      </c>
      <c r="D40" s="562" t="s">
        <v>11883</v>
      </c>
      <c r="E40" s="456" t="s">
        <v>3837</v>
      </c>
      <c r="F40" s="12" t="s">
        <v>699</v>
      </c>
      <c r="G40" s="237" t="s">
        <v>11622</v>
      </c>
      <c r="H40" s="238" t="s">
        <v>11623</v>
      </c>
      <c r="I40" s="654" t="s">
        <v>3825</v>
      </c>
      <c r="J40" s="562">
        <v>3</v>
      </c>
      <c r="K40" s="504" t="s">
        <v>11884</v>
      </c>
      <c r="L40" s="655">
        <v>9934794403</v>
      </c>
      <c r="M40" s="656">
        <v>60</v>
      </c>
      <c r="N40" s="657" t="s">
        <v>11885</v>
      </c>
      <c r="O40" s="656">
        <v>50</v>
      </c>
      <c r="P40" s="457"/>
      <c r="Q40" s="658" t="s">
        <v>11886</v>
      </c>
      <c r="R40" s="656">
        <v>54</v>
      </c>
      <c r="S40" s="659" t="s">
        <v>11683</v>
      </c>
      <c r="T40" s="657" t="s">
        <v>11887</v>
      </c>
      <c r="U40" s="562">
        <v>53</v>
      </c>
      <c r="V40" s="457"/>
      <c r="W40" s="457"/>
      <c r="X40" s="457"/>
      <c r="Y40" s="457"/>
      <c r="Z40" s="457"/>
      <c r="AA40" s="457"/>
      <c r="AB40" s="457"/>
      <c r="AC40" s="457"/>
      <c r="AD40" s="457"/>
      <c r="AE40" s="660" t="s">
        <v>11888</v>
      </c>
      <c r="AF40" s="661">
        <v>34512</v>
      </c>
      <c r="AG40" s="657" t="s">
        <v>11889</v>
      </c>
      <c r="AH40" s="657" t="s">
        <v>11890</v>
      </c>
      <c r="AI40" s="657">
        <v>9771602376</v>
      </c>
      <c r="AJ40" s="457"/>
      <c r="AK40" s="457"/>
      <c r="AL40" s="657" t="s">
        <v>61</v>
      </c>
      <c r="AM40" s="457"/>
      <c r="AN40" s="457"/>
      <c r="AO40" s="457"/>
      <c r="AP40" s="657" t="s">
        <v>11643</v>
      </c>
    </row>
    <row r="41" spans="1:42" ht="115.5" thickBot="1">
      <c r="A41" s="655">
        <v>17</v>
      </c>
      <c r="B41" s="210" t="s">
        <v>6145</v>
      </c>
      <c r="C41" s="653" t="s">
        <v>11891</v>
      </c>
      <c r="D41" s="562" t="s">
        <v>11892</v>
      </c>
      <c r="E41" s="456" t="s">
        <v>3823</v>
      </c>
      <c r="F41" s="12" t="s">
        <v>699</v>
      </c>
      <c r="G41" s="237" t="s">
        <v>11633</v>
      </c>
      <c r="H41" s="238" t="s">
        <v>11634</v>
      </c>
      <c r="I41" s="654" t="s">
        <v>3825</v>
      </c>
      <c r="J41" s="562">
        <v>3</v>
      </c>
      <c r="K41" s="504" t="s">
        <v>11893</v>
      </c>
      <c r="L41" s="655">
        <v>9980831926</v>
      </c>
      <c r="M41" s="656">
        <v>75</v>
      </c>
      <c r="N41" s="657">
        <v>75</v>
      </c>
      <c r="O41" s="656">
        <v>56</v>
      </c>
      <c r="P41" s="457"/>
      <c r="Q41" s="658">
        <v>56</v>
      </c>
      <c r="R41" s="656">
        <v>59</v>
      </c>
      <c r="S41" s="659" t="s">
        <v>11894</v>
      </c>
      <c r="T41" s="657" t="s">
        <v>11895</v>
      </c>
      <c r="U41" s="562">
        <v>5.7</v>
      </c>
      <c r="V41" s="457"/>
      <c r="W41" s="457"/>
      <c r="X41" s="457"/>
      <c r="Y41" s="457"/>
      <c r="Z41" s="457"/>
      <c r="AA41" s="457"/>
      <c r="AB41" s="457"/>
      <c r="AC41" s="457"/>
      <c r="AD41" s="457"/>
      <c r="AE41" s="660" t="s">
        <v>11896</v>
      </c>
      <c r="AF41" s="661">
        <v>35095</v>
      </c>
      <c r="AG41" s="657" t="s">
        <v>11897</v>
      </c>
      <c r="AH41" s="657" t="s">
        <v>11898</v>
      </c>
      <c r="AI41" s="657">
        <v>0</v>
      </c>
      <c r="AJ41" s="457"/>
      <c r="AK41" s="457"/>
      <c r="AL41" s="657" t="s">
        <v>61</v>
      </c>
      <c r="AM41" s="457"/>
      <c r="AN41" s="457"/>
      <c r="AO41" s="457"/>
      <c r="AP41" s="657" t="s">
        <v>11643</v>
      </c>
    </row>
    <row r="42" spans="1:42" ht="90.75" thickBot="1">
      <c r="A42" s="488">
        <v>27</v>
      </c>
      <c r="B42" s="210" t="s">
        <v>6145</v>
      </c>
      <c r="C42" s="490" t="s">
        <v>11899</v>
      </c>
      <c r="D42" s="490" t="s">
        <v>11900</v>
      </c>
      <c r="E42" s="490" t="s">
        <v>11646</v>
      </c>
      <c r="F42" s="12" t="s">
        <v>699</v>
      </c>
      <c r="G42" s="237" t="s">
        <v>11633</v>
      </c>
      <c r="H42" s="238" t="s">
        <v>11634</v>
      </c>
      <c r="I42" s="643" t="s">
        <v>7693</v>
      </c>
      <c r="J42" s="488">
        <v>5</v>
      </c>
      <c r="K42" s="490" t="s">
        <v>11901</v>
      </c>
      <c r="L42" s="490">
        <v>9341256360</v>
      </c>
      <c r="M42" s="488">
        <v>86.88</v>
      </c>
      <c r="N42" s="490" t="s">
        <v>11902</v>
      </c>
      <c r="O42" s="488">
        <v>83.5</v>
      </c>
      <c r="P42" s="457"/>
      <c r="Q42" s="666" t="s">
        <v>6179</v>
      </c>
      <c r="R42" s="488">
        <v>83.33</v>
      </c>
      <c r="S42" s="488"/>
      <c r="T42" s="488" t="s">
        <v>11639</v>
      </c>
      <c r="U42" s="488">
        <v>0</v>
      </c>
      <c r="V42" s="488">
        <v>0</v>
      </c>
      <c r="W42" s="488">
        <v>79.84</v>
      </c>
      <c r="X42" s="457"/>
      <c r="Y42" s="457"/>
      <c r="Z42" s="457"/>
      <c r="AA42" s="457"/>
      <c r="AB42" s="457"/>
      <c r="AC42" s="457"/>
      <c r="AD42" s="457"/>
      <c r="AE42" s="650" t="s">
        <v>11903</v>
      </c>
      <c r="AF42" s="664">
        <v>34412</v>
      </c>
      <c r="AG42" s="650" t="s">
        <v>11904</v>
      </c>
      <c r="AH42" s="650" t="s">
        <v>11905</v>
      </c>
      <c r="AI42" s="668">
        <v>0</v>
      </c>
      <c r="AJ42" s="457"/>
      <c r="AK42" s="457"/>
      <c r="AL42" s="668" t="s">
        <v>61</v>
      </c>
      <c r="AM42" s="457"/>
      <c r="AN42" s="457"/>
      <c r="AO42" s="457"/>
      <c r="AP42" s="668" t="s">
        <v>11630</v>
      </c>
    </row>
    <row r="43" spans="1:42" ht="180" thickBot="1">
      <c r="A43" s="488">
        <v>24</v>
      </c>
      <c r="B43" s="210" t="s">
        <v>6145</v>
      </c>
      <c r="C43" s="490" t="s">
        <v>11906</v>
      </c>
      <c r="D43" s="490" t="s">
        <v>11907</v>
      </c>
      <c r="E43" s="490" t="s">
        <v>11646</v>
      </c>
      <c r="F43" s="12" t="s">
        <v>699</v>
      </c>
      <c r="G43" s="237" t="s">
        <v>11633</v>
      </c>
      <c r="H43" s="238" t="s">
        <v>11634</v>
      </c>
      <c r="I43" s="643" t="s">
        <v>7693</v>
      </c>
      <c r="J43" s="488">
        <v>5</v>
      </c>
      <c r="K43" s="490" t="s">
        <v>11908</v>
      </c>
      <c r="L43" s="490">
        <v>8904149700</v>
      </c>
      <c r="M43" s="488">
        <v>59.52</v>
      </c>
      <c r="N43" s="490" t="s">
        <v>1650</v>
      </c>
      <c r="O43" s="488">
        <v>50.83</v>
      </c>
      <c r="P43" s="457"/>
      <c r="Q43" s="666" t="s">
        <v>1650</v>
      </c>
      <c r="R43" s="488">
        <v>63</v>
      </c>
      <c r="S43" s="488" t="s">
        <v>11909</v>
      </c>
      <c r="T43" s="488" t="s">
        <v>11910</v>
      </c>
      <c r="U43" s="488">
        <v>63</v>
      </c>
      <c r="V43" s="488">
        <v>57</v>
      </c>
      <c r="W43" s="488">
        <v>72</v>
      </c>
      <c r="X43" s="457"/>
      <c r="Y43" s="457"/>
      <c r="Z43" s="457"/>
      <c r="AA43" s="457"/>
      <c r="AB43" s="457"/>
      <c r="AC43" s="457"/>
      <c r="AD43" s="457"/>
      <c r="AE43" s="667" t="s">
        <v>11911</v>
      </c>
      <c r="AF43" s="664">
        <v>33907</v>
      </c>
      <c r="AG43" s="667" t="s">
        <v>11912</v>
      </c>
      <c r="AH43" s="667" t="s">
        <v>11913</v>
      </c>
      <c r="AI43" s="490">
        <v>7892102552</v>
      </c>
      <c r="AJ43" s="457"/>
      <c r="AK43" s="457"/>
      <c r="AL43" s="490" t="s">
        <v>1642</v>
      </c>
      <c r="AM43" s="457"/>
      <c r="AN43" s="457"/>
      <c r="AO43" s="457"/>
      <c r="AP43" s="490" t="s">
        <v>11643</v>
      </c>
    </row>
    <row r="44" spans="1:42" ht="100.5" thickBot="1">
      <c r="A44" s="488">
        <v>16</v>
      </c>
      <c r="B44" s="210" t="s">
        <v>6145</v>
      </c>
      <c r="C44" s="643" t="s">
        <v>11914</v>
      </c>
      <c r="D44" s="643" t="s">
        <v>11915</v>
      </c>
      <c r="E44" s="643" t="s">
        <v>11615</v>
      </c>
      <c r="F44" s="12" t="s">
        <v>699</v>
      </c>
      <c r="G44" s="237" t="s">
        <v>11622</v>
      </c>
      <c r="H44" s="238" t="s">
        <v>11623</v>
      </c>
      <c r="I44" s="644" t="s">
        <v>10017</v>
      </c>
      <c r="J44" s="488">
        <v>5</v>
      </c>
      <c r="K44" s="643" t="s">
        <v>11916</v>
      </c>
      <c r="L44" s="643">
        <v>8550963294</v>
      </c>
      <c r="M44" s="643">
        <v>56.66</v>
      </c>
      <c r="N44" s="643" t="s">
        <v>11917</v>
      </c>
      <c r="O44" s="643">
        <v>41.83</v>
      </c>
      <c r="P44" s="457"/>
      <c r="Q44" s="643" t="s">
        <v>11917</v>
      </c>
      <c r="R44" s="643">
        <v>65.8</v>
      </c>
      <c r="S44" s="643" t="s">
        <v>3833</v>
      </c>
      <c r="T44" s="643" t="s">
        <v>11918</v>
      </c>
      <c r="U44" s="643">
        <v>60</v>
      </c>
      <c r="V44" s="643">
        <v>56</v>
      </c>
      <c r="W44" s="643">
        <v>72.61</v>
      </c>
      <c r="X44" s="457"/>
      <c r="Y44" s="457"/>
      <c r="Z44" s="457"/>
      <c r="AA44" s="457"/>
      <c r="AB44" s="457"/>
      <c r="AC44" s="457"/>
      <c r="AD44" s="457"/>
      <c r="AE44" s="645" t="s">
        <v>11919</v>
      </c>
      <c r="AF44" s="646">
        <v>33165</v>
      </c>
      <c r="AG44" s="643" t="s">
        <v>11920</v>
      </c>
      <c r="AH44" s="643" t="s">
        <v>11921</v>
      </c>
      <c r="AI44" s="643">
        <v>9108528329</v>
      </c>
      <c r="AJ44" s="457"/>
      <c r="AK44" s="457"/>
      <c r="AL44" s="643" t="s">
        <v>1642</v>
      </c>
      <c r="AM44" s="457"/>
      <c r="AN44" s="457"/>
      <c r="AO44" s="457"/>
      <c r="AP44" s="643" t="s">
        <v>11643</v>
      </c>
    </row>
    <row r="45" spans="1:42" ht="86.25" thickBot="1">
      <c r="A45" s="488">
        <v>36</v>
      </c>
      <c r="B45" s="210" t="s">
        <v>6145</v>
      </c>
      <c r="C45" s="490" t="s">
        <v>11922</v>
      </c>
      <c r="D45" s="490" t="s">
        <v>11923</v>
      </c>
      <c r="E45" s="490" t="s">
        <v>11646</v>
      </c>
      <c r="F45" s="12" t="s">
        <v>699</v>
      </c>
      <c r="G45" s="237" t="s">
        <v>11633</v>
      </c>
      <c r="H45" s="238" t="s">
        <v>11634</v>
      </c>
      <c r="I45" s="643" t="s">
        <v>7693</v>
      </c>
      <c r="J45" s="488">
        <v>5</v>
      </c>
      <c r="K45" s="490" t="s">
        <v>11924</v>
      </c>
      <c r="L45" s="490">
        <v>8892303723</v>
      </c>
      <c r="M45" s="488">
        <v>55.5</v>
      </c>
      <c r="N45" s="490" t="s">
        <v>3759</v>
      </c>
      <c r="O45" s="488">
        <v>49.9</v>
      </c>
      <c r="P45" s="457"/>
      <c r="Q45" s="666" t="s">
        <v>3759</v>
      </c>
      <c r="R45" s="488">
        <v>57</v>
      </c>
      <c r="S45" s="488" t="s">
        <v>11925</v>
      </c>
      <c r="T45" s="488" t="s">
        <v>11926</v>
      </c>
      <c r="U45" s="488">
        <v>52.5</v>
      </c>
      <c r="V45" s="488">
        <v>58</v>
      </c>
      <c r="W45" s="488">
        <v>66.400000000000006</v>
      </c>
      <c r="X45" s="457"/>
      <c r="Y45" s="457"/>
      <c r="Z45" s="457"/>
      <c r="AA45" s="457"/>
      <c r="AB45" s="457"/>
      <c r="AC45" s="457"/>
      <c r="AD45" s="457"/>
      <c r="AE45" s="667" t="s">
        <v>11927</v>
      </c>
      <c r="AF45" s="490">
        <v>34664</v>
      </c>
      <c r="AG45" s="667" t="s">
        <v>11928</v>
      </c>
      <c r="AH45" s="667" t="s">
        <v>1179</v>
      </c>
      <c r="AI45" s="490">
        <v>9663329292</v>
      </c>
      <c r="AJ45" s="457"/>
      <c r="AK45" s="457"/>
      <c r="AL45" s="490" t="s">
        <v>61</v>
      </c>
      <c r="AM45" s="457"/>
      <c r="AN45" s="457"/>
      <c r="AO45" s="457"/>
      <c r="AP45" s="490" t="s">
        <v>11643</v>
      </c>
    </row>
    <row r="46" spans="1:42" ht="102.75" thickBot="1">
      <c r="A46" s="655">
        <v>1</v>
      </c>
      <c r="B46" s="210" t="s">
        <v>6145</v>
      </c>
      <c r="C46" s="653" t="s">
        <v>11929</v>
      </c>
      <c r="D46" s="562" t="s">
        <v>11930</v>
      </c>
      <c r="E46" s="456" t="s">
        <v>3837</v>
      </c>
      <c r="F46" s="12" t="s">
        <v>699</v>
      </c>
      <c r="G46" s="237" t="s">
        <v>11633</v>
      </c>
      <c r="H46" s="238" t="s">
        <v>11634</v>
      </c>
      <c r="I46" s="654" t="s">
        <v>3825</v>
      </c>
      <c r="J46" s="562">
        <v>3</v>
      </c>
      <c r="K46" s="504" t="s">
        <v>11931</v>
      </c>
      <c r="L46" s="655">
        <v>9480184763</v>
      </c>
      <c r="M46" s="656">
        <v>70</v>
      </c>
      <c r="N46" s="657" t="s">
        <v>2857</v>
      </c>
      <c r="O46" s="656">
        <v>47</v>
      </c>
      <c r="P46" s="457"/>
      <c r="Q46" s="658" t="s">
        <v>11371</v>
      </c>
      <c r="R46" s="656">
        <v>58</v>
      </c>
      <c r="S46" s="659" t="s">
        <v>11932</v>
      </c>
      <c r="T46" s="657" t="s">
        <v>11639</v>
      </c>
      <c r="U46" s="562">
        <v>66</v>
      </c>
      <c r="V46" s="457"/>
      <c r="W46" s="457"/>
      <c r="X46" s="457"/>
      <c r="Y46" s="457"/>
      <c r="Z46" s="457"/>
      <c r="AA46" s="457"/>
      <c r="AB46" s="457"/>
      <c r="AC46" s="457"/>
      <c r="AD46" s="457"/>
      <c r="AE46" s="660" t="s">
        <v>11933</v>
      </c>
      <c r="AF46" s="661">
        <v>35022</v>
      </c>
      <c r="AG46" s="657" t="s">
        <v>11934</v>
      </c>
      <c r="AH46" s="657" t="s">
        <v>11935</v>
      </c>
      <c r="AI46" s="657">
        <v>0</v>
      </c>
      <c r="AJ46" s="457"/>
      <c r="AK46" s="457"/>
      <c r="AL46" s="657" t="s">
        <v>61</v>
      </c>
      <c r="AM46" s="457"/>
      <c r="AN46" s="457"/>
      <c r="AO46" s="457"/>
      <c r="AP46" s="657"/>
    </row>
    <row r="47" spans="1:42" ht="86.25" thickBot="1">
      <c r="A47" s="488">
        <v>12</v>
      </c>
      <c r="B47" s="210" t="s">
        <v>6145</v>
      </c>
      <c r="C47" s="490" t="s">
        <v>1309</v>
      </c>
      <c r="D47" s="668"/>
      <c r="E47" s="490" t="s">
        <v>11615</v>
      </c>
      <c r="F47" s="12" t="s">
        <v>699</v>
      </c>
      <c r="G47" s="237" t="s">
        <v>11662</v>
      </c>
      <c r="H47" s="238" t="s">
        <v>11663</v>
      </c>
      <c r="I47" s="643" t="s">
        <v>7693</v>
      </c>
      <c r="J47" s="488">
        <v>5</v>
      </c>
      <c r="K47" s="457"/>
      <c r="L47" s="457"/>
      <c r="M47" s="488"/>
      <c r="N47" s="457"/>
      <c r="O47" s="488"/>
      <c r="P47" s="457"/>
      <c r="Q47" s="650"/>
      <c r="R47" s="488"/>
      <c r="S47" s="651"/>
      <c r="T47" s="457"/>
      <c r="U47" s="457"/>
      <c r="V47" s="457"/>
      <c r="W47" s="457"/>
      <c r="X47" s="457"/>
      <c r="Y47" s="457"/>
      <c r="Z47" s="457"/>
      <c r="AA47" s="457"/>
      <c r="AB47" s="457"/>
      <c r="AC47" s="457"/>
      <c r="AD47" s="457"/>
      <c r="AE47" s="457"/>
      <c r="AF47" s="457"/>
      <c r="AG47" s="457"/>
      <c r="AH47" s="457"/>
      <c r="AI47" s="457"/>
      <c r="AJ47" s="457"/>
      <c r="AK47" s="457"/>
      <c r="AL47" s="457"/>
      <c r="AM47" s="457"/>
      <c r="AN47" s="457"/>
      <c r="AO47" s="457"/>
      <c r="AP47" s="668" t="s">
        <v>11630</v>
      </c>
    </row>
    <row r="48" spans="1:42" ht="86.25" thickBot="1">
      <c r="A48" s="456">
        <v>7</v>
      </c>
      <c r="B48" s="210" t="s">
        <v>6145</v>
      </c>
      <c r="C48" s="461" t="s">
        <v>11936</v>
      </c>
      <c r="D48" s="456"/>
      <c r="E48" s="453" t="s">
        <v>11656</v>
      </c>
      <c r="F48" s="12" t="s">
        <v>3246</v>
      </c>
      <c r="G48" s="237" t="s">
        <v>11657</v>
      </c>
      <c r="H48" s="238" t="s">
        <v>11658</v>
      </c>
      <c r="I48" s="648" t="s">
        <v>7664</v>
      </c>
      <c r="J48" s="488">
        <v>3</v>
      </c>
      <c r="K48" s="649" t="s">
        <v>11937</v>
      </c>
      <c r="L48" s="456">
        <v>9508278183</v>
      </c>
      <c r="M48" s="488"/>
      <c r="N48" s="457"/>
      <c r="O48" s="488"/>
      <c r="P48" s="457"/>
      <c r="Q48" s="650"/>
      <c r="R48" s="488"/>
      <c r="S48" s="651"/>
      <c r="T48" s="457"/>
      <c r="U48" s="457"/>
      <c r="V48" s="457"/>
      <c r="W48" s="457"/>
      <c r="X48" s="457"/>
      <c r="Y48" s="457"/>
      <c r="Z48" s="457"/>
      <c r="AA48" s="457"/>
      <c r="AB48" s="457"/>
      <c r="AC48" s="457"/>
      <c r="AD48" s="457"/>
      <c r="AE48" s="457"/>
      <c r="AF48" s="457"/>
      <c r="AG48" s="457"/>
      <c r="AH48" s="457"/>
      <c r="AI48" s="457"/>
      <c r="AJ48" s="457"/>
      <c r="AK48" s="457"/>
      <c r="AL48" s="457"/>
      <c r="AM48" s="457"/>
      <c r="AN48" s="457"/>
      <c r="AO48" s="457"/>
      <c r="AP48" s="457"/>
    </row>
    <row r="49" spans="1:42" ht="86.25" thickBot="1">
      <c r="A49" s="488">
        <v>10</v>
      </c>
      <c r="B49" s="210" t="s">
        <v>6145</v>
      </c>
      <c r="C49" s="643" t="s">
        <v>11938</v>
      </c>
      <c r="D49" s="643" t="s">
        <v>11939</v>
      </c>
      <c r="E49" s="643" t="s">
        <v>11646</v>
      </c>
      <c r="F49" s="12" t="s">
        <v>699</v>
      </c>
      <c r="G49" s="237" t="s">
        <v>11633</v>
      </c>
      <c r="H49" s="238" t="s">
        <v>11634</v>
      </c>
      <c r="I49" s="643" t="s">
        <v>7693</v>
      </c>
      <c r="J49" s="488">
        <v>5</v>
      </c>
      <c r="K49" s="643" t="s">
        <v>11940</v>
      </c>
      <c r="L49" s="643">
        <v>7795921459</v>
      </c>
      <c r="M49" s="644">
        <v>74</v>
      </c>
      <c r="N49" s="643" t="s">
        <v>11941</v>
      </c>
      <c r="O49" s="644">
        <v>65</v>
      </c>
      <c r="P49" s="457"/>
      <c r="Q49" s="211" t="s">
        <v>11942</v>
      </c>
      <c r="R49" s="644">
        <v>76</v>
      </c>
      <c r="S49" s="644" t="s">
        <v>11132</v>
      </c>
      <c r="T49" s="644" t="s">
        <v>11639</v>
      </c>
      <c r="U49" s="644">
        <v>76</v>
      </c>
      <c r="V49" s="644">
        <v>79</v>
      </c>
      <c r="W49" s="644">
        <v>78</v>
      </c>
      <c r="X49" s="457"/>
      <c r="Y49" s="457"/>
      <c r="Z49" s="457"/>
      <c r="AA49" s="457"/>
      <c r="AB49" s="457"/>
      <c r="AC49" s="457"/>
      <c r="AD49" s="457"/>
      <c r="AE49" s="645" t="s">
        <v>11943</v>
      </c>
      <c r="AF49" s="646">
        <v>34044</v>
      </c>
      <c r="AG49" s="645" t="s">
        <v>11944</v>
      </c>
      <c r="AH49" s="645" t="s">
        <v>11945</v>
      </c>
      <c r="AI49" s="643">
        <v>7022659959</v>
      </c>
      <c r="AJ49" s="457"/>
      <c r="AK49" s="457"/>
      <c r="AL49" s="643" t="s">
        <v>61</v>
      </c>
      <c r="AM49" s="457"/>
      <c r="AN49" s="457"/>
      <c r="AO49" s="457"/>
      <c r="AP49" s="643" t="s">
        <v>11643</v>
      </c>
    </row>
    <row r="50" spans="1:42" ht="100.5" thickBot="1">
      <c r="A50" s="488">
        <v>28</v>
      </c>
      <c r="B50" s="210" t="s">
        <v>6145</v>
      </c>
      <c r="C50" s="490" t="s">
        <v>11946</v>
      </c>
      <c r="D50" s="490"/>
      <c r="E50" s="490" t="s">
        <v>11615</v>
      </c>
      <c r="F50" s="12" t="s">
        <v>699</v>
      </c>
      <c r="G50" s="237" t="s">
        <v>11622</v>
      </c>
      <c r="H50" s="238" t="s">
        <v>11623</v>
      </c>
      <c r="I50" s="644" t="s">
        <v>10017</v>
      </c>
      <c r="J50" s="488">
        <v>5</v>
      </c>
      <c r="K50" s="457" t="str">
        <f>HYPERLINK("mailto:kaganara25@gmail.com","kaganara25@gmail.com")</f>
        <v>kaganara25@gmail.com</v>
      </c>
      <c r="L50" s="490">
        <v>8197922939</v>
      </c>
      <c r="M50" s="490"/>
      <c r="N50" s="490"/>
      <c r="O50" s="488"/>
      <c r="P50" s="457"/>
      <c r="Q50" s="650"/>
      <c r="R50" s="488"/>
      <c r="S50" s="651"/>
      <c r="T50" s="457"/>
      <c r="U50" s="457"/>
      <c r="V50" s="457"/>
      <c r="W50" s="457"/>
      <c r="X50" s="457"/>
      <c r="Y50" s="457"/>
      <c r="Z50" s="457"/>
      <c r="AA50" s="457"/>
      <c r="AB50" s="457"/>
      <c r="AC50" s="457"/>
      <c r="AD50" s="457"/>
      <c r="AE50" s="457"/>
      <c r="AF50" s="457"/>
      <c r="AG50" s="457"/>
      <c r="AH50" s="457"/>
      <c r="AI50" s="457"/>
      <c r="AJ50" s="457"/>
      <c r="AK50" s="457"/>
      <c r="AL50" s="457"/>
      <c r="AM50" s="457"/>
      <c r="AN50" s="457"/>
      <c r="AO50" s="457"/>
      <c r="AP50" s="490" t="s">
        <v>11643</v>
      </c>
    </row>
    <row r="51" spans="1:42" ht="154.5" thickBot="1">
      <c r="A51" s="488">
        <v>13</v>
      </c>
      <c r="B51" s="210" t="s">
        <v>6145</v>
      </c>
      <c r="C51" s="643" t="s">
        <v>11947</v>
      </c>
      <c r="D51" s="643" t="s">
        <v>11948</v>
      </c>
      <c r="E51" s="643" t="s">
        <v>11615</v>
      </c>
      <c r="F51" s="12" t="s">
        <v>699</v>
      </c>
      <c r="G51" s="237" t="s">
        <v>11633</v>
      </c>
      <c r="H51" s="238" t="s">
        <v>11634</v>
      </c>
      <c r="I51" s="643" t="s">
        <v>7693</v>
      </c>
      <c r="J51" s="488">
        <v>5</v>
      </c>
      <c r="K51" s="643" t="s">
        <v>11949</v>
      </c>
      <c r="L51" s="643">
        <v>9928345544</v>
      </c>
      <c r="M51" s="644">
        <v>58</v>
      </c>
      <c r="N51" s="643" t="s">
        <v>50</v>
      </c>
      <c r="O51" s="644">
        <v>59</v>
      </c>
      <c r="P51" s="457"/>
      <c r="Q51" s="211" t="s">
        <v>50</v>
      </c>
      <c r="R51" s="644">
        <v>61</v>
      </c>
      <c r="S51" s="644" t="s">
        <v>11132</v>
      </c>
      <c r="T51" s="644" t="s">
        <v>11950</v>
      </c>
      <c r="U51" s="644">
        <v>54</v>
      </c>
      <c r="V51" s="644">
        <v>55</v>
      </c>
      <c r="W51" s="644">
        <v>61</v>
      </c>
      <c r="X51" s="457"/>
      <c r="Y51" s="457"/>
      <c r="Z51" s="457"/>
      <c r="AA51" s="457"/>
      <c r="AB51" s="457"/>
      <c r="AC51" s="457"/>
      <c r="AD51" s="457"/>
      <c r="AE51" s="645" t="s">
        <v>11951</v>
      </c>
      <c r="AF51" s="646">
        <v>34527</v>
      </c>
      <c r="AG51" s="645" t="s">
        <v>11952</v>
      </c>
      <c r="AH51" s="645" t="s">
        <v>11953</v>
      </c>
      <c r="AI51" s="643">
        <v>8088507714</v>
      </c>
      <c r="AJ51" s="457"/>
      <c r="AK51" s="457"/>
      <c r="AL51" s="643" t="s">
        <v>11836</v>
      </c>
      <c r="AM51" s="457"/>
      <c r="AN51" s="457"/>
      <c r="AO51" s="457"/>
      <c r="AP51" s="643" t="s">
        <v>11643</v>
      </c>
    </row>
    <row r="52" spans="1:42" ht="129" thickBot="1">
      <c r="A52" s="488">
        <v>11</v>
      </c>
      <c r="B52" s="210" t="s">
        <v>6145</v>
      </c>
      <c r="C52" s="643" t="s">
        <v>11954</v>
      </c>
      <c r="D52" s="643" t="s">
        <v>11955</v>
      </c>
      <c r="E52" s="643" t="s">
        <v>11615</v>
      </c>
      <c r="F52" s="12" t="s">
        <v>699</v>
      </c>
      <c r="G52" s="237" t="s">
        <v>11622</v>
      </c>
      <c r="H52" s="238" t="s">
        <v>11623</v>
      </c>
      <c r="I52" s="644" t="s">
        <v>10017</v>
      </c>
      <c r="J52" s="488">
        <v>5</v>
      </c>
      <c r="K52" s="643" t="s">
        <v>11956</v>
      </c>
      <c r="L52" s="643">
        <v>9008727878</v>
      </c>
      <c r="M52" s="643">
        <v>79</v>
      </c>
      <c r="N52" s="643" t="s">
        <v>11957</v>
      </c>
      <c r="O52" s="643">
        <v>74</v>
      </c>
      <c r="P52" s="457"/>
      <c r="Q52" s="643" t="s">
        <v>11957</v>
      </c>
      <c r="R52" s="643">
        <v>60</v>
      </c>
      <c r="S52" s="643" t="s">
        <v>11132</v>
      </c>
      <c r="T52" s="643" t="s">
        <v>11639</v>
      </c>
      <c r="U52" s="643">
        <v>66</v>
      </c>
      <c r="V52" s="643">
        <v>59</v>
      </c>
      <c r="W52" s="643">
        <v>70</v>
      </c>
      <c r="X52" s="457"/>
      <c r="Y52" s="457"/>
      <c r="Z52" s="457"/>
      <c r="AA52" s="457"/>
      <c r="AB52" s="457"/>
      <c r="AC52" s="457"/>
      <c r="AD52" s="457"/>
      <c r="AE52" s="645" t="s">
        <v>11958</v>
      </c>
      <c r="AF52" s="646">
        <v>34462</v>
      </c>
      <c r="AG52" s="643" t="s">
        <v>11959</v>
      </c>
      <c r="AH52" s="643" t="s">
        <v>11960</v>
      </c>
      <c r="AI52" s="643">
        <v>8197139613</v>
      </c>
      <c r="AJ52" s="457"/>
      <c r="AK52" s="457"/>
      <c r="AL52" s="643" t="s">
        <v>61</v>
      </c>
      <c r="AM52" s="457"/>
      <c r="AN52" s="457"/>
      <c r="AO52" s="457"/>
      <c r="AP52" s="643" t="s">
        <v>11643</v>
      </c>
    </row>
    <row r="53" spans="1:42" ht="102.75" thickBot="1">
      <c r="A53" s="655">
        <v>10</v>
      </c>
      <c r="B53" s="210" t="s">
        <v>6145</v>
      </c>
      <c r="C53" s="653" t="s">
        <v>11961</v>
      </c>
      <c r="D53" s="562" t="s">
        <v>11962</v>
      </c>
      <c r="E53" s="456" t="s">
        <v>3837</v>
      </c>
      <c r="F53" s="12" t="s">
        <v>699</v>
      </c>
      <c r="G53" s="237" t="s">
        <v>11622</v>
      </c>
      <c r="H53" s="238" t="s">
        <v>11623</v>
      </c>
      <c r="I53" s="654" t="s">
        <v>3825</v>
      </c>
      <c r="J53" s="562">
        <v>3</v>
      </c>
      <c r="K53" s="504" t="s">
        <v>11963</v>
      </c>
      <c r="L53" s="655">
        <v>7820848280</v>
      </c>
      <c r="M53" s="656">
        <v>67.33</v>
      </c>
      <c r="N53" s="657" t="s">
        <v>11964</v>
      </c>
      <c r="O53" s="656">
        <v>82</v>
      </c>
      <c r="P53" s="457"/>
      <c r="Q53" s="658" t="s">
        <v>11964</v>
      </c>
      <c r="R53" s="656">
        <v>75.11</v>
      </c>
      <c r="S53" s="659" t="s">
        <v>11132</v>
      </c>
      <c r="T53" s="657" t="s">
        <v>11965</v>
      </c>
      <c r="U53" s="562">
        <v>82</v>
      </c>
      <c r="V53" s="457"/>
      <c r="W53" s="457"/>
      <c r="X53" s="457"/>
      <c r="Y53" s="457"/>
      <c r="Z53" s="457"/>
      <c r="AA53" s="457"/>
      <c r="AB53" s="457"/>
      <c r="AC53" s="457"/>
      <c r="AD53" s="457"/>
      <c r="AE53" s="660" t="s">
        <v>11966</v>
      </c>
      <c r="AF53" s="661">
        <v>35073</v>
      </c>
      <c r="AG53" s="657" t="s">
        <v>11967</v>
      </c>
      <c r="AH53" s="657" t="s">
        <v>11968</v>
      </c>
      <c r="AI53" s="657">
        <v>94611110983</v>
      </c>
      <c r="AJ53" s="457"/>
      <c r="AK53" s="457"/>
      <c r="AL53" s="657" t="s">
        <v>11969</v>
      </c>
      <c r="AM53" s="457"/>
      <c r="AN53" s="457"/>
      <c r="AO53" s="457"/>
      <c r="AP53" s="657" t="s">
        <v>11643</v>
      </c>
    </row>
    <row r="54" spans="1:42" ht="86.25" thickBot="1">
      <c r="A54" s="488">
        <v>2</v>
      </c>
      <c r="B54" s="210" t="s">
        <v>6145</v>
      </c>
      <c r="C54" s="643" t="s">
        <v>11970</v>
      </c>
      <c r="D54" s="643" t="s">
        <v>11971</v>
      </c>
      <c r="E54" s="643" t="s">
        <v>11615</v>
      </c>
      <c r="F54" s="12" t="s">
        <v>699</v>
      </c>
      <c r="G54" s="237" t="s">
        <v>11616</v>
      </c>
      <c r="H54" s="238" t="s">
        <v>11617</v>
      </c>
      <c r="I54" s="643" t="s">
        <v>7693</v>
      </c>
      <c r="J54" s="488">
        <v>5</v>
      </c>
      <c r="K54" s="643" t="s">
        <v>11972</v>
      </c>
      <c r="L54" s="643">
        <v>9461211545</v>
      </c>
      <c r="M54" s="644">
        <v>54.45</v>
      </c>
      <c r="N54" s="643" t="s">
        <v>50</v>
      </c>
      <c r="O54" s="644">
        <v>67</v>
      </c>
      <c r="P54" s="457"/>
      <c r="Q54" s="644" t="s">
        <v>50</v>
      </c>
      <c r="R54" s="644">
        <v>70</v>
      </c>
      <c r="S54" s="643" t="s">
        <v>3833</v>
      </c>
      <c r="T54" s="643" t="s">
        <v>11973</v>
      </c>
      <c r="U54" s="644">
        <v>0</v>
      </c>
      <c r="V54" s="644">
        <v>0</v>
      </c>
      <c r="W54" s="644">
        <v>64</v>
      </c>
      <c r="X54" s="644">
        <v>0</v>
      </c>
      <c r="Y54" s="457"/>
      <c r="Z54" s="457"/>
      <c r="AA54" s="457"/>
      <c r="AB54" s="457"/>
      <c r="AC54" s="457"/>
      <c r="AD54" s="457"/>
      <c r="AE54" s="643" t="s">
        <v>11974</v>
      </c>
      <c r="AF54" s="646">
        <v>34004</v>
      </c>
      <c r="AG54" s="643" t="s">
        <v>11975</v>
      </c>
      <c r="AH54" s="643" t="s">
        <v>11976</v>
      </c>
      <c r="AI54" s="643">
        <v>9414910898</v>
      </c>
      <c r="AJ54" s="457"/>
      <c r="AK54" s="457"/>
      <c r="AL54" s="643" t="s">
        <v>1642</v>
      </c>
      <c r="AM54" s="457"/>
      <c r="AN54" s="457"/>
      <c r="AO54" s="457"/>
      <c r="AP54" s="643" t="s">
        <v>11630</v>
      </c>
    </row>
    <row r="55" spans="1:42" ht="86.25" thickBot="1">
      <c r="A55" s="488">
        <v>9</v>
      </c>
      <c r="B55" s="210" t="s">
        <v>6145</v>
      </c>
      <c r="C55" s="643" t="s">
        <v>11977</v>
      </c>
      <c r="D55" s="643" t="s">
        <v>11978</v>
      </c>
      <c r="E55" s="643" t="s">
        <v>11615</v>
      </c>
      <c r="F55" s="12" t="s">
        <v>699</v>
      </c>
      <c r="G55" s="237" t="s">
        <v>11662</v>
      </c>
      <c r="H55" s="238" t="s">
        <v>11663</v>
      </c>
      <c r="I55" s="643" t="s">
        <v>7693</v>
      </c>
      <c r="J55" s="488">
        <v>5</v>
      </c>
      <c r="K55" s="643" t="s">
        <v>11979</v>
      </c>
      <c r="L55" s="643">
        <v>9738780780</v>
      </c>
      <c r="M55" s="643">
        <v>66.7</v>
      </c>
      <c r="N55" s="643" t="s">
        <v>11665</v>
      </c>
      <c r="O55" s="643">
        <v>41.7</v>
      </c>
      <c r="P55" s="457"/>
      <c r="Q55" s="650"/>
      <c r="R55" s="643">
        <v>62.3</v>
      </c>
      <c r="S55" s="644" t="s">
        <v>11666</v>
      </c>
      <c r="T55" s="643" t="s">
        <v>11667</v>
      </c>
      <c r="U55" s="644">
        <v>0</v>
      </c>
      <c r="V55" s="644">
        <v>0</v>
      </c>
      <c r="W55" s="644">
        <v>65.3</v>
      </c>
      <c r="X55" s="644">
        <v>0</v>
      </c>
      <c r="Y55" s="457"/>
      <c r="Z55" s="457"/>
      <c r="AA55" s="457"/>
      <c r="AB55" s="457"/>
      <c r="AC55" s="457"/>
      <c r="AD55" s="457"/>
      <c r="AE55" s="643" t="s">
        <v>11980</v>
      </c>
      <c r="AF55" s="646">
        <v>34853</v>
      </c>
      <c r="AG55" s="643" t="s">
        <v>11981</v>
      </c>
      <c r="AH55" s="643" t="s">
        <v>11982</v>
      </c>
      <c r="AI55" s="643">
        <v>9481245657</v>
      </c>
      <c r="AJ55" s="457"/>
      <c r="AK55" s="457"/>
      <c r="AL55" s="643" t="s">
        <v>61</v>
      </c>
      <c r="AM55" s="457"/>
      <c r="AN55" s="457"/>
      <c r="AO55" s="457"/>
      <c r="AP55" s="643" t="s">
        <v>11630</v>
      </c>
    </row>
    <row r="56" spans="1:42" ht="116.25" thickBot="1">
      <c r="A56" s="488">
        <v>8</v>
      </c>
      <c r="B56" s="210" t="s">
        <v>6145</v>
      </c>
      <c r="C56" s="643" t="s">
        <v>11983</v>
      </c>
      <c r="D56" s="643" t="s">
        <v>11984</v>
      </c>
      <c r="E56" s="643" t="s">
        <v>11646</v>
      </c>
      <c r="F56" s="12" t="s">
        <v>699</v>
      </c>
      <c r="G56" s="237" t="s">
        <v>11633</v>
      </c>
      <c r="H56" s="238" t="s">
        <v>11634</v>
      </c>
      <c r="I56" s="643" t="s">
        <v>7693</v>
      </c>
      <c r="J56" s="488">
        <v>5</v>
      </c>
      <c r="K56" s="643" t="s">
        <v>11985</v>
      </c>
      <c r="L56" s="643">
        <v>9739326611</v>
      </c>
      <c r="M56" s="644">
        <v>85.12</v>
      </c>
      <c r="N56" s="643" t="s">
        <v>9296</v>
      </c>
      <c r="O56" s="644">
        <v>65</v>
      </c>
      <c r="P56" s="457"/>
      <c r="Q56" s="211" t="s">
        <v>11986</v>
      </c>
      <c r="R56" s="644">
        <v>69</v>
      </c>
      <c r="S56" s="644" t="s">
        <v>11683</v>
      </c>
      <c r="T56" s="644" t="s">
        <v>11987</v>
      </c>
      <c r="U56" s="644">
        <v>0</v>
      </c>
      <c r="V56" s="644">
        <v>0</v>
      </c>
      <c r="W56" s="644">
        <v>73</v>
      </c>
      <c r="X56" s="457"/>
      <c r="Y56" s="457"/>
      <c r="Z56" s="457"/>
      <c r="AA56" s="457"/>
      <c r="AB56" s="457"/>
      <c r="AC56" s="457"/>
      <c r="AD56" s="457"/>
      <c r="AE56" s="645" t="s">
        <v>11988</v>
      </c>
      <c r="AF56" s="646">
        <v>34787</v>
      </c>
      <c r="AG56" s="645" t="s">
        <v>11989</v>
      </c>
      <c r="AH56" s="645" t="s">
        <v>11990</v>
      </c>
      <c r="AI56" s="643">
        <v>9739326611</v>
      </c>
      <c r="AJ56" s="457"/>
      <c r="AK56" s="457"/>
      <c r="AL56" s="643" t="s">
        <v>1642</v>
      </c>
      <c r="AM56" s="457"/>
      <c r="AN56" s="457"/>
      <c r="AO56" s="457"/>
      <c r="AP56" s="643" t="s">
        <v>11630</v>
      </c>
    </row>
    <row r="57" spans="1:42" ht="116.25" thickBot="1">
      <c r="A57" s="488">
        <v>21</v>
      </c>
      <c r="B57" s="210" t="s">
        <v>6145</v>
      </c>
      <c r="C57" s="643" t="s">
        <v>11983</v>
      </c>
      <c r="D57" s="643" t="s">
        <v>11984</v>
      </c>
      <c r="E57" s="643" t="s">
        <v>11646</v>
      </c>
      <c r="F57" s="441" t="s">
        <v>699</v>
      </c>
      <c r="G57" s="442" t="s">
        <v>11633</v>
      </c>
      <c r="H57" s="443" t="s">
        <v>11634</v>
      </c>
      <c r="I57" s="643" t="s">
        <v>7693</v>
      </c>
      <c r="J57" s="488">
        <v>5</v>
      </c>
      <c r="K57" s="643" t="s">
        <v>11985</v>
      </c>
      <c r="L57" s="643">
        <v>9739326611</v>
      </c>
      <c r="M57" s="644">
        <v>85.12</v>
      </c>
      <c r="N57" s="643" t="s">
        <v>9296</v>
      </c>
      <c r="O57" s="644">
        <v>65</v>
      </c>
      <c r="P57" s="457"/>
      <c r="Q57" s="211" t="s">
        <v>11986</v>
      </c>
      <c r="R57" s="644">
        <v>69</v>
      </c>
      <c r="S57" s="644" t="s">
        <v>11683</v>
      </c>
      <c r="T57" s="644" t="s">
        <v>11987</v>
      </c>
      <c r="U57" s="644">
        <v>0</v>
      </c>
      <c r="V57" s="644">
        <v>0</v>
      </c>
      <c r="W57" s="644">
        <v>73</v>
      </c>
      <c r="X57" s="457"/>
      <c r="Y57" s="457"/>
      <c r="Z57" s="457"/>
      <c r="AA57" s="457"/>
      <c r="AB57" s="457"/>
      <c r="AC57" s="457"/>
      <c r="AD57" s="457"/>
      <c r="AE57" s="645" t="s">
        <v>11988</v>
      </c>
      <c r="AF57" s="646">
        <v>34787</v>
      </c>
      <c r="AG57" s="645" t="s">
        <v>11989</v>
      </c>
      <c r="AH57" s="645" t="s">
        <v>11990</v>
      </c>
      <c r="AI57" s="643">
        <v>9739326611</v>
      </c>
      <c r="AJ57" s="457"/>
      <c r="AK57" s="457"/>
      <c r="AL57" s="643" t="s">
        <v>1642</v>
      </c>
      <c r="AM57" s="457"/>
      <c r="AN57" s="457"/>
      <c r="AO57" s="457"/>
      <c r="AP57" s="643" t="s">
        <v>11630</v>
      </c>
    </row>
    <row r="58" spans="1:42" ht="128.25" thickBot="1">
      <c r="A58" s="655">
        <v>3</v>
      </c>
      <c r="B58" s="210" t="s">
        <v>6145</v>
      </c>
      <c r="C58" s="653" t="s">
        <v>11991</v>
      </c>
      <c r="D58" s="562" t="s">
        <v>11992</v>
      </c>
      <c r="E58" s="456" t="s">
        <v>3837</v>
      </c>
      <c r="F58" s="441" t="s">
        <v>699</v>
      </c>
      <c r="G58" s="442" t="s">
        <v>11633</v>
      </c>
      <c r="H58" s="443" t="s">
        <v>11634</v>
      </c>
      <c r="I58" s="654" t="s">
        <v>3825</v>
      </c>
      <c r="J58" s="562">
        <v>3</v>
      </c>
      <c r="K58" s="504" t="s">
        <v>11993</v>
      </c>
      <c r="L58" s="655">
        <v>9439636201</v>
      </c>
      <c r="M58" s="656">
        <v>52</v>
      </c>
      <c r="N58" s="657" t="s">
        <v>11994</v>
      </c>
      <c r="O58" s="656">
        <v>47</v>
      </c>
      <c r="P58" s="457"/>
      <c r="Q58" s="658" t="s">
        <v>50</v>
      </c>
      <c r="R58" s="656">
        <v>54</v>
      </c>
      <c r="S58" s="659" t="s">
        <v>11995</v>
      </c>
      <c r="T58" s="657" t="s">
        <v>11996</v>
      </c>
      <c r="U58" s="562">
        <v>72</v>
      </c>
      <c r="V58" s="457"/>
      <c r="W58" s="457"/>
      <c r="X58" s="457"/>
      <c r="Y58" s="457"/>
      <c r="Z58" s="457"/>
      <c r="AA58" s="457"/>
      <c r="AB58" s="457"/>
      <c r="AC58" s="457"/>
      <c r="AD58" s="457"/>
      <c r="AE58" s="660" t="s">
        <v>11997</v>
      </c>
      <c r="AF58" s="661">
        <v>34506</v>
      </c>
      <c r="AG58" s="657" t="s">
        <v>11998</v>
      </c>
      <c r="AH58" s="657" t="s">
        <v>11999</v>
      </c>
      <c r="AI58" s="657">
        <v>9437247661</v>
      </c>
      <c r="AJ58" s="457"/>
      <c r="AK58" s="457"/>
      <c r="AL58" s="657" t="s">
        <v>61</v>
      </c>
      <c r="AM58" s="457"/>
      <c r="AN58" s="457"/>
      <c r="AO58" s="457"/>
      <c r="AP58" s="657"/>
    </row>
    <row r="59" spans="1:42" ht="86.25" thickBot="1">
      <c r="A59" s="456">
        <v>8</v>
      </c>
      <c r="B59" s="210" t="s">
        <v>6145</v>
      </c>
      <c r="C59" s="461" t="s">
        <v>12000</v>
      </c>
      <c r="D59" s="453" t="s">
        <v>12001</v>
      </c>
      <c r="E59" s="453" t="s">
        <v>11656</v>
      </c>
      <c r="F59" s="441" t="s">
        <v>3246</v>
      </c>
      <c r="G59" s="442" t="s">
        <v>11657</v>
      </c>
      <c r="H59" s="443" t="s">
        <v>11658</v>
      </c>
      <c r="I59" s="648" t="s">
        <v>7664</v>
      </c>
      <c r="J59" s="488">
        <v>3</v>
      </c>
      <c r="K59" s="649" t="s">
        <v>12002</v>
      </c>
      <c r="L59" s="456">
        <v>8123842487</v>
      </c>
      <c r="M59" s="488"/>
      <c r="N59" s="457"/>
      <c r="O59" s="488"/>
      <c r="P59" s="457"/>
      <c r="Q59" s="650"/>
      <c r="R59" s="488"/>
      <c r="S59" s="651"/>
      <c r="T59" s="457"/>
      <c r="U59" s="457"/>
      <c r="V59" s="457"/>
      <c r="W59" s="457"/>
      <c r="X59" s="457"/>
      <c r="Y59" s="457"/>
      <c r="Z59" s="457"/>
      <c r="AA59" s="457"/>
      <c r="AB59" s="457"/>
      <c r="AC59" s="457"/>
      <c r="AD59" s="457"/>
      <c r="AE59" s="457"/>
      <c r="AF59" s="457"/>
      <c r="AG59" s="457"/>
      <c r="AH59" s="457"/>
      <c r="AI59" s="457"/>
      <c r="AJ59" s="457"/>
      <c r="AK59" s="457"/>
      <c r="AL59" s="457"/>
      <c r="AM59" s="457"/>
      <c r="AN59" s="457"/>
      <c r="AO59" s="457"/>
      <c r="AP59" s="457"/>
    </row>
    <row r="60" spans="1:42" ht="86.25" thickBot="1">
      <c r="A60" s="488">
        <v>10</v>
      </c>
      <c r="B60" s="210" t="s">
        <v>6145</v>
      </c>
      <c r="C60" s="490" t="s">
        <v>12003</v>
      </c>
      <c r="D60" s="490" t="s">
        <v>12004</v>
      </c>
      <c r="E60" s="490" t="s">
        <v>11615</v>
      </c>
      <c r="F60" s="441" t="s">
        <v>699</v>
      </c>
      <c r="G60" s="442" t="s">
        <v>11662</v>
      </c>
      <c r="H60" s="443" t="s">
        <v>11663</v>
      </c>
      <c r="I60" s="643" t="s">
        <v>7693</v>
      </c>
      <c r="J60" s="488">
        <v>5</v>
      </c>
      <c r="K60" s="643" t="s">
        <v>12005</v>
      </c>
      <c r="L60" s="490">
        <v>9611611934</v>
      </c>
      <c r="M60" s="490">
        <v>75.040000000000006</v>
      </c>
      <c r="N60" s="490" t="s">
        <v>11823</v>
      </c>
      <c r="O60" s="490">
        <v>58</v>
      </c>
      <c r="P60" s="457"/>
      <c r="Q60" s="650"/>
      <c r="R60" s="490">
        <v>54</v>
      </c>
      <c r="S60" s="488" t="s">
        <v>11132</v>
      </c>
      <c r="T60" s="490" t="s">
        <v>11639</v>
      </c>
      <c r="U60" s="488">
        <v>0</v>
      </c>
      <c r="V60" s="488">
        <v>0</v>
      </c>
      <c r="W60" s="488">
        <v>64</v>
      </c>
      <c r="X60" s="488">
        <v>0</v>
      </c>
      <c r="Y60" s="457"/>
      <c r="Z60" s="457"/>
      <c r="AA60" s="457"/>
      <c r="AB60" s="457"/>
      <c r="AC60" s="457"/>
      <c r="AD60" s="457"/>
      <c r="AE60" s="490" t="s">
        <v>12006</v>
      </c>
      <c r="AF60" s="664">
        <v>34804</v>
      </c>
      <c r="AG60" s="490" t="s">
        <v>12007</v>
      </c>
      <c r="AH60" s="490" t="s">
        <v>12008</v>
      </c>
      <c r="AI60" s="490">
        <v>0</v>
      </c>
      <c r="AJ60" s="457"/>
      <c r="AK60" s="457"/>
      <c r="AL60" s="490" t="s">
        <v>61</v>
      </c>
      <c r="AM60" s="457"/>
      <c r="AN60" s="457"/>
      <c r="AO60" s="457"/>
      <c r="AP60" s="490" t="s">
        <v>11630</v>
      </c>
    </row>
    <row r="61" spans="1:42" ht="100.5" thickBot="1">
      <c r="A61" s="488">
        <v>23</v>
      </c>
      <c r="B61" s="210" t="s">
        <v>6145</v>
      </c>
      <c r="C61" s="490" t="s">
        <v>12009</v>
      </c>
      <c r="D61" s="490" t="s">
        <v>12010</v>
      </c>
      <c r="E61" s="490" t="s">
        <v>11615</v>
      </c>
      <c r="F61" s="441" t="s">
        <v>699</v>
      </c>
      <c r="G61" s="442" t="s">
        <v>11622</v>
      </c>
      <c r="H61" s="443" t="s">
        <v>11623</v>
      </c>
      <c r="I61" s="644" t="s">
        <v>10017</v>
      </c>
      <c r="J61" s="488">
        <v>5</v>
      </c>
      <c r="K61" s="490" t="s">
        <v>12011</v>
      </c>
      <c r="L61" s="490">
        <v>9663390719</v>
      </c>
      <c r="M61" s="490">
        <v>84.96</v>
      </c>
      <c r="N61" s="490" t="s">
        <v>11776</v>
      </c>
      <c r="O61" s="490">
        <v>50</v>
      </c>
      <c r="P61" s="457"/>
      <c r="Q61" s="490" t="s">
        <v>11776</v>
      </c>
      <c r="R61" s="490">
        <v>70</v>
      </c>
      <c r="S61" s="490"/>
      <c r="T61" s="490" t="s">
        <v>11776</v>
      </c>
      <c r="U61" s="490">
        <v>59</v>
      </c>
      <c r="V61" s="490">
        <v>68</v>
      </c>
      <c r="W61" s="490">
        <v>80</v>
      </c>
      <c r="X61" s="457"/>
      <c r="Y61" s="457"/>
      <c r="Z61" s="457"/>
      <c r="AA61" s="457"/>
      <c r="AB61" s="457"/>
      <c r="AC61" s="457"/>
      <c r="AD61" s="457"/>
      <c r="AE61" s="667" t="s">
        <v>12012</v>
      </c>
      <c r="AF61" s="664">
        <v>34383</v>
      </c>
      <c r="AG61" s="490" t="s">
        <v>12013</v>
      </c>
      <c r="AH61" s="490" t="s">
        <v>12014</v>
      </c>
      <c r="AI61" s="490">
        <v>9900060898</v>
      </c>
      <c r="AJ61" s="457"/>
      <c r="AK61" s="457"/>
      <c r="AL61" s="490" t="s">
        <v>61</v>
      </c>
      <c r="AM61" s="457"/>
      <c r="AN61" s="457"/>
      <c r="AO61" s="457"/>
      <c r="AP61" s="490" t="s">
        <v>11643</v>
      </c>
    </row>
    <row r="62" spans="1:42" ht="100.5" thickBot="1">
      <c r="A62" s="488">
        <v>29</v>
      </c>
      <c r="B62" s="210" t="s">
        <v>6145</v>
      </c>
      <c r="C62" s="490" t="s">
        <v>12015</v>
      </c>
      <c r="D62" s="490"/>
      <c r="E62" s="490" t="s">
        <v>11615</v>
      </c>
      <c r="F62" s="441" t="s">
        <v>699</v>
      </c>
      <c r="G62" s="442" t="s">
        <v>11622</v>
      </c>
      <c r="H62" s="443" t="s">
        <v>11623</v>
      </c>
      <c r="I62" s="644" t="s">
        <v>10017</v>
      </c>
      <c r="J62" s="488">
        <v>5</v>
      </c>
      <c r="K62" s="457" t="s">
        <v>12016</v>
      </c>
      <c r="L62" s="490">
        <v>8892040380</v>
      </c>
      <c r="M62" s="490"/>
      <c r="N62" s="490"/>
      <c r="O62" s="488"/>
      <c r="P62" s="457"/>
      <c r="Q62" s="650"/>
      <c r="R62" s="488"/>
      <c r="S62" s="651"/>
      <c r="T62" s="457"/>
      <c r="U62" s="457"/>
      <c r="V62" s="457"/>
      <c r="W62" s="457"/>
      <c r="X62" s="457"/>
      <c r="Y62" s="457"/>
      <c r="Z62" s="457"/>
      <c r="AA62" s="457"/>
      <c r="AB62" s="457"/>
      <c r="AC62" s="457"/>
      <c r="AD62" s="457"/>
      <c r="AE62" s="457"/>
      <c r="AF62" s="457"/>
      <c r="AG62" s="457"/>
      <c r="AH62" s="457"/>
      <c r="AI62" s="457"/>
      <c r="AJ62" s="457"/>
      <c r="AK62" s="457"/>
      <c r="AL62" s="457"/>
      <c r="AM62" s="457"/>
      <c r="AN62" s="457"/>
      <c r="AO62" s="457"/>
      <c r="AP62" s="490" t="s">
        <v>11643</v>
      </c>
    </row>
    <row r="63" spans="1:42" ht="129" thickBot="1">
      <c r="A63" s="488">
        <v>20</v>
      </c>
      <c r="B63" s="210" t="s">
        <v>6145</v>
      </c>
      <c r="C63" s="643" t="s">
        <v>12017</v>
      </c>
      <c r="D63" s="643" t="s">
        <v>12018</v>
      </c>
      <c r="E63" s="643" t="s">
        <v>11615</v>
      </c>
      <c r="F63" s="441" t="s">
        <v>699</v>
      </c>
      <c r="G63" s="442" t="s">
        <v>11633</v>
      </c>
      <c r="H63" s="443" t="s">
        <v>11634</v>
      </c>
      <c r="I63" s="643" t="s">
        <v>7693</v>
      </c>
      <c r="J63" s="488">
        <v>5</v>
      </c>
      <c r="K63" s="643" t="s">
        <v>12019</v>
      </c>
      <c r="L63" s="643">
        <v>8971828388</v>
      </c>
      <c r="M63" s="644">
        <v>82.56</v>
      </c>
      <c r="N63" s="643" t="s">
        <v>11986</v>
      </c>
      <c r="O63" s="644">
        <v>49</v>
      </c>
      <c r="P63" s="457"/>
      <c r="Q63" s="211" t="s">
        <v>11823</v>
      </c>
      <c r="R63" s="644">
        <v>68</v>
      </c>
      <c r="S63" s="644" t="s">
        <v>11132</v>
      </c>
      <c r="T63" s="644" t="s">
        <v>11926</v>
      </c>
      <c r="U63" s="644">
        <v>0</v>
      </c>
      <c r="V63" s="644">
        <v>0</v>
      </c>
      <c r="W63" s="644">
        <v>62</v>
      </c>
      <c r="X63" s="457"/>
      <c r="Y63" s="457"/>
      <c r="Z63" s="457"/>
      <c r="AA63" s="457"/>
      <c r="AB63" s="457"/>
      <c r="AC63" s="457"/>
      <c r="AD63" s="457"/>
      <c r="AE63" s="645" t="s">
        <v>12020</v>
      </c>
      <c r="AF63" s="646">
        <v>34589</v>
      </c>
      <c r="AG63" s="645" t="s">
        <v>12021</v>
      </c>
      <c r="AH63" s="645" t="s">
        <v>12022</v>
      </c>
      <c r="AI63" s="643">
        <v>0</v>
      </c>
      <c r="AJ63" s="457"/>
      <c r="AK63" s="457"/>
      <c r="AL63" s="643" t="s">
        <v>61</v>
      </c>
      <c r="AM63" s="457"/>
      <c r="AN63" s="457"/>
      <c r="AO63" s="457"/>
      <c r="AP63" s="643" t="s">
        <v>11630</v>
      </c>
    </row>
    <row r="64" spans="1:42" ht="141.75" thickBot="1">
      <c r="A64" s="488">
        <v>2</v>
      </c>
      <c r="B64" s="210" t="s">
        <v>6145</v>
      </c>
      <c r="C64" s="643" t="s">
        <v>12023</v>
      </c>
      <c r="D64" s="643" t="s">
        <v>12024</v>
      </c>
      <c r="E64" s="643" t="s">
        <v>11615</v>
      </c>
      <c r="F64" s="441" t="s">
        <v>699</v>
      </c>
      <c r="G64" s="442" t="s">
        <v>11622</v>
      </c>
      <c r="H64" s="443" t="s">
        <v>11623</v>
      </c>
      <c r="I64" s="644" t="s">
        <v>10017</v>
      </c>
      <c r="J64" s="488">
        <v>5</v>
      </c>
      <c r="K64" s="643" t="s">
        <v>12025</v>
      </c>
      <c r="L64" s="643">
        <v>7829159267</v>
      </c>
      <c r="M64" s="643">
        <v>88.98</v>
      </c>
      <c r="N64" s="643" t="s">
        <v>126</v>
      </c>
      <c r="O64" s="643">
        <v>75.599999999999994</v>
      </c>
      <c r="P64" s="457"/>
      <c r="Q64" s="643" t="s">
        <v>127</v>
      </c>
      <c r="R64" s="643">
        <v>67.8</v>
      </c>
      <c r="S64" s="643" t="s">
        <v>3833</v>
      </c>
      <c r="T64" s="643" t="s">
        <v>12026</v>
      </c>
      <c r="U64" s="643">
        <v>0</v>
      </c>
      <c r="V64" s="643">
        <v>0</v>
      </c>
      <c r="W64" s="643">
        <v>83.6</v>
      </c>
      <c r="X64" s="457"/>
      <c r="Y64" s="457"/>
      <c r="Z64" s="457"/>
      <c r="AA64" s="457"/>
      <c r="AB64" s="457"/>
      <c r="AC64" s="457"/>
      <c r="AD64" s="457"/>
      <c r="AE64" s="645" t="s">
        <v>12027</v>
      </c>
      <c r="AF64" s="646">
        <v>35073</v>
      </c>
      <c r="AG64" s="643" t="s">
        <v>12028</v>
      </c>
      <c r="AH64" s="643" t="s">
        <v>12029</v>
      </c>
      <c r="AI64" s="643">
        <v>8867740584</v>
      </c>
      <c r="AJ64" s="457"/>
      <c r="AK64" s="457"/>
      <c r="AL64" s="643" t="s">
        <v>61</v>
      </c>
      <c r="AM64" s="457"/>
      <c r="AN64" s="457"/>
      <c r="AO64" s="457"/>
      <c r="AP64" s="643"/>
    </row>
    <row r="65" spans="1:42" ht="116.25" thickBot="1">
      <c r="A65" s="488">
        <v>23</v>
      </c>
      <c r="B65" s="210" t="s">
        <v>6145</v>
      </c>
      <c r="C65" s="490" t="s">
        <v>12030</v>
      </c>
      <c r="D65" s="490" t="s">
        <v>12031</v>
      </c>
      <c r="E65" s="490" t="s">
        <v>11646</v>
      </c>
      <c r="F65" s="441" t="s">
        <v>699</v>
      </c>
      <c r="G65" s="442" t="s">
        <v>11633</v>
      </c>
      <c r="H65" s="443" t="s">
        <v>11634</v>
      </c>
      <c r="I65" s="643" t="s">
        <v>7693</v>
      </c>
      <c r="J65" s="488">
        <v>5</v>
      </c>
      <c r="K65" s="490" t="s">
        <v>12032</v>
      </c>
      <c r="L65" s="490">
        <v>8197668228</v>
      </c>
      <c r="M65" s="488">
        <v>53.56</v>
      </c>
      <c r="N65" s="490" t="s">
        <v>12033</v>
      </c>
      <c r="O65" s="488">
        <v>55.66</v>
      </c>
      <c r="P65" s="457"/>
      <c r="Q65" s="666" t="s">
        <v>12034</v>
      </c>
      <c r="R65" s="488">
        <v>73.11</v>
      </c>
      <c r="S65" s="488">
        <v>0</v>
      </c>
      <c r="T65" s="488" t="s">
        <v>12035</v>
      </c>
      <c r="U65" s="488">
        <v>0</v>
      </c>
      <c r="V65" s="488">
        <v>0</v>
      </c>
      <c r="W65" s="488">
        <v>69.53</v>
      </c>
      <c r="X65" s="457"/>
      <c r="Y65" s="457"/>
      <c r="Z65" s="457"/>
      <c r="AA65" s="457"/>
      <c r="AB65" s="457"/>
      <c r="AC65" s="457"/>
      <c r="AD65" s="457"/>
      <c r="AE65" s="667" t="s">
        <v>12036</v>
      </c>
      <c r="AF65" s="664">
        <v>35204</v>
      </c>
      <c r="AG65" s="667" t="s">
        <v>12037</v>
      </c>
      <c r="AH65" s="667" t="s">
        <v>12038</v>
      </c>
      <c r="AI65" s="490">
        <v>0</v>
      </c>
      <c r="AJ65" s="457"/>
      <c r="AK65" s="457"/>
      <c r="AL65" s="490" t="s">
        <v>61</v>
      </c>
      <c r="AM65" s="457"/>
      <c r="AN65" s="457"/>
      <c r="AO65" s="457"/>
      <c r="AP65" s="490" t="s">
        <v>11630</v>
      </c>
    </row>
    <row r="66" spans="1:42" ht="86.25" thickBot="1">
      <c r="A66" s="488">
        <v>15</v>
      </c>
      <c r="B66" s="210" t="s">
        <v>6145</v>
      </c>
      <c r="C66" s="643" t="s">
        <v>12039</v>
      </c>
      <c r="D66" s="643" t="s">
        <v>12040</v>
      </c>
      <c r="E66" s="643" t="s">
        <v>11615</v>
      </c>
      <c r="F66" s="441" t="s">
        <v>699</v>
      </c>
      <c r="G66" s="442" t="s">
        <v>11633</v>
      </c>
      <c r="H66" s="443" t="s">
        <v>11634</v>
      </c>
      <c r="I66" s="643" t="s">
        <v>7693</v>
      </c>
      <c r="J66" s="488">
        <v>5</v>
      </c>
      <c r="K66" s="643" t="s">
        <v>12041</v>
      </c>
      <c r="L66" s="643">
        <v>7899980047</v>
      </c>
      <c r="M66" s="644">
        <v>71</v>
      </c>
      <c r="N66" s="643">
        <v>71</v>
      </c>
      <c r="O66" s="644">
        <v>60</v>
      </c>
      <c r="P66" s="457"/>
      <c r="Q66" s="211">
        <v>60</v>
      </c>
      <c r="R66" s="644">
        <v>89.75</v>
      </c>
      <c r="S66" s="644" t="s">
        <v>11693</v>
      </c>
      <c r="T66" s="644" t="s">
        <v>12042</v>
      </c>
      <c r="U66" s="644">
        <v>89.65</v>
      </c>
      <c r="V66" s="644">
        <v>89.23</v>
      </c>
      <c r="W66" s="644">
        <v>88.67</v>
      </c>
      <c r="X66" s="457"/>
      <c r="Y66" s="457"/>
      <c r="Z66" s="457"/>
      <c r="AA66" s="457"/>
      <c r="AB66" s="457"/>
      <c r="AC66" s="457"/>
      <c r="AD66" s="457"/>
      <c r="AE66" s="645" t="s">
        <v>12043</v>
      </c>
      <c r="AF66" s="646">
        <v>33201</v>
      </c>
      <c r="AG66" s="645" t="s">
        <v>12044</v>
      </c>
      <c r="AH66" s="645" t="s">
        <v>12045</v>
      </c>
      <c r="AI66" s="643">
        <v>7899980046</v>
      </c>
      <c r="AJ66" s="457"/>
      <c r="AK66" s="457"/>
      <c r="AL66" s="643" t="s">
        <v>12046</v>
      </c>
      <c r="AM66" s="457"/>
      <c r="AN66" s="457"/>
      <c r="AO66" s="457"/>
      <c r="AP66" s="643" t="s">
        <v>11643</v>
      </c>
    </row>
    <row r="67" spans="1:42" ht="86.25" thickBot="1">
      <c r="A67" s="488">
        <v>1</v>
      </c>
      <c r="B67" s="210" t="s">
        <v>6145</v>
      </c>
      <c r="C67" s="643" t="s">
        <v>466</v>
      </c>
      <c r="D67" s="643" t="s">
        <v>12047</v>
      </c>
      <c r="E67" s="643" t="s">
        <v>11615</v>
      </c>
      <c r="F67" s="441" t="s">
        <v>699</v>
      </c>
      <c r="G67" s="442" t="s">
        <v>11616</v>
      </c>
      <c r="H67" s="443" t="s">
        <v>11617</v>
      </c>
      <c r="I67" s="643" t="s">
        <v>7693</v>
      </c>
      <c r="J67" s="488">
        <v>5</v>
      </c>
      <c r="K67" s="643" t="s">
        <v>12048</v>
      </c>
      <c r="L67" s="643">
        <v>9620428603</v>
      </c>
      <c r="M67" s="644">
        <v>55</v>
      </c>
      <c r="N67" s="643" t="s">
        <v>685</v>
      </c>
      <c r="O67" s="644">
        <v>66</v>
      </c>
      <c r="P67" s="457"/>
      <c r="Q67" s="644" t="s">
        <v>50</v>
      </c>
      <c r="R67" s="644">
        <v>71</v>
      </c>
      <c r="S67" s="643" t="s">
        <v>11619</v>
      </c>
      <c r="T67" s="643" t="s">
        <v>12049</v>
      </c>
      <c r="U67" s="644">
        <v>0</v>
      </c>
      <c r="V67" s="644">
        <v>0</v>
      </c>
      <c r="W67" s="644">
        <v>0</v>
      </c>
      <c r="X67" s="644">
        <v>0</v>
      </c>
      <c r="Y67" s="457"/>
      <c r="Z67" s="457"/>
      <c r="AA67" s="457"/>
      <c r="AB67" s="457"/>
      <c r="AC67" s="457"/>
      <c r="AD67" s="457"/>
      <c r="AE67" s="643" t="s">
        <v>12050</v>
      </c>
      <c r="AF67" s="646">
        <v>35423</v>
      </c>
      <c r="AG67" s="643" t="s">
        <v>12051</v>
      </c>
      <c r="AH67" s="643" t="s">
        <v>12052</v>
      </c>
      <c r="AI67" s="643">
        <v>9964957734</v>
      </c>
      <c r="AJ67" s="457"/>
      <c r="AK67" s="457"/>
      <c r="AL67" s="643" t="s">
        <v>61</v>
      </c>
      <c r="AM67" s="457"/>
      <c r="AN67" s="457"/>
      <c r="AO67" s="457"/>
      <c r="AP67" s="643" t="s">
        <v>11630</v>
      </c>
    </row>
    <row r="68" spans="1:42" ht="86.25" thickBot="1">
      <c r="A68" s="488">
        <v>10</v>
      </c>
      <c r="B68" s="210" t="s">
        <v>6145</v>
      </c>
      <c r="C68" s="490" t="s">
        <v>12053</v>
      </c>
      <c r="D68" s="490"/>
      <c r="E68" s="490" t="s">
        <v>11646</v>
      </c>
      <c r="F68" s="441" t="s">
        <v>699</v>
      </c>
      <c r="G68" s="442" t="s">
        <v>11616</v>
      </c>
      <c r="H68" s="443" t="s">
        <v>11617</v>
      </c>
      <c r="I68" s="643" t="s">
        <v>7693</v>
      </c>
      <c r="J68" s="488">
        <v>5</v>
      </c>
      <c r="K68" s="457" t="s">
        <v>12054</v>
      </c>
      <c r="L68" s="490">
        <v>8904788892</v>
      </c>
      <c r="M68" s="488"/>
      <c r="N68" s="490"/>
      <c r="O68" s="488"/>
      <c r="P68" s="457"/>
      <c r="Q68" s="488"/>
      <c r="R68" s="488"/>
      <c r="S68" s="490"/>
      <c r="T68" s="490"/>
      <c r="U68" s="488"/>
      <c r="V68" s="488"/>
      <c r="W68" s="488"/>
      <c r="X68" s="488"/>
      <c r="Y68" s="457"/>
      <c r="Z68" s="457"/>
      <c r="AA68" s="457"/>
      <c r="AB68" s="457"/>
      <c r="AC68" s="457"/>
      <c r="AD68" s="457"/>
      <c r="AE68" s="490"/>
      <c r="AF68" s="664"/>
      <c r="AG68" s="490"/>
      <c r="AH68" s="490"/>
      <c r="AI68" s="490"/>
      <c r="AJ68" s="457"/>
      <c r="AK68" s="457"/>
      <c r="AL68" s="490"/>
      <c r="AM68" s="457"/>
      <c r="AN68" s="457"/>
      <c r="AO68" s="457"/>
      <c r="AP68" s="490" t="s">
        <v>11630</v>
      </c>
    </row>
    <row r="69" spans="1:42" ht="100.5" thickBot="1">
      <c r="A69" s="696">
        <v>27</v>
      </c>
      <c r="B69" s="210" t="s">
        <v>6145</v>
      </c>
      <c r="C69" s="697" t="s">
        <v>12055</v>
      </c>
      <c r="D69" s="697"/>
      <c r="E69" s="697" t="s">
        <v>11615</v>
      </c>
      <c r="F69" s="285" t="s">
        <v>699</v>
      </c>
      <c r="G69" s="286" t="s">
        <v>11622</v>
      </c>
      <c r="H69" s="287" t="s">
        <v>11623</v>
      </c>
      <c r="I69" s="698" t="s">
        <v>10017</v>
      </c>
      <c r="J69" s="699">
        <v>5</v>
      </c>
      <c r="K69" s="700" t="s">
        <v>12056</v>
      </c>
      <c r="L69" s="697">
        <v>8147900196</v>
      </c>
      <c r="M69" s="697"/>
      <c r="N69" s="697"/>
      <c r="O69" s="699"/>
      <c r="P69" s="700"/>
      <c r="Q69" s="701"/>
      <c r="R69" s="699"/>
      <c r="S69" s="702"/>
      <c r="T69" s="700"/>
      <c r="U69" s="700"/>
      <c r="V69" s="700"/>
      <c r="W69" s="700"/>
      <c r="X69" s="700"/>
      <c r="Y69" s="700"/>
      <c r="Z69" s="700"/>
      <c r="AA69" s="700"/>
      <c r="AB69" s="700"/>
      <c r="AC69" s="700"/>
      <c r="AD69" s="700"/>
      <c r="AE69" s="700"/>
      <c r="AF69" s="700"/>
      <c r="AG69" s="700"/>
      <c r="AH69" s="700"/>
      <c r="AI69" s="700"/>
      <c r="AJ69" s="700"/>
      <c r="AK69" s="700"/>
      <c r="AL69" s="700"/>
      <c r="AM69" s="700"/>
      <c r="AN69" s="700"/>
      <c r="AO69" s="700"/>
      <c r="AP69" s="703" t="s">
        <v>11643</v>
      </c>
    </row>
    <row r="70" spans="1:42" ht="86.25" thickBot="1">
      <c r="A70" s="488">
        <v>18</v>
      </c>
      <c r="B70" s="210" t="s">
        <v>6145</v>
      </c>
      <c r="C70" s="643" t="s">
        <v>12057</v>
      </c>
      <c r="D70" s="643" t="s">
        <v>12058</v>
      </c>
      <c r="E70" s="643" t="s">
        <v>11615</v>
      </c>
      <c r="F70" s="285" t="s">
        <v>699</v>
      </c>
      <c r="G70" s="286" t="s">
        <v>11633</v>
      </c>
      <c r="H70" s="287" t="s">
        <v>11634</v>
      </c>
      <c r="I70" s="643" t="s">
        <v>7693</v>
      </c>
      <c r="J70" s="488">
        <v>5</v>
      </c>
      <c r="K70" s="643" t="s">
        <v>12059</v>
      </c>
      <c r="L70" s="643">
        <v>7899980046</v>
      </c>
      <c r="M70" s="644">
        <v>70</v>
      </c>
      <c r="N70" s="643" t="s">
        <v>11041</v>
      </c>
      <c r="O70" s="644">
        <v>53</v>
      </c>
      <c r="P70" s="457"/>
      <c r="Q70" s="211" t="s">
        <v>8643</v>
      </c>
      <c r="R70" s="644">
        <v>75</v>
      </c>
      <c r="S70" s="644" t="s">
        <v>11693</v>
      </c>
      <c r="T70" s="644" t="s">
        <v>12060</v>
      </c>
      <c r="U70" s="644">
        <v>77.8</v>
      </c>
      <c r="V70" s="644">
        <v>82.5</v>
      </c>
      <c r="W70" s="644">
        <v>80.2</v>
      </c>
      <c r="X70" s="457"/>
      <c r="Y70" s="457"/>
      <c r="Z70" s="457"/>
      <c r="AA70" s="457"/>
      <c r="AB70" s="457"/>
      <c r="AC70" s="457"/>
      <c r="AD70" s="457"/>
      <c r="AE70" s="645" t="s">
        <v>12061</v>
      </c>
      <c r="AF70" s="646">
        <v>32399</v>
      </c>
      <c r="AG70" s="645" t="s">
        <v>12062</v>
      </c>
      <c r="AH70" s="645" t="s">
        <v>12063</v>
      </c>
      <c r="AI70" s="643">
        <v>7899980047</v>
      </c>
      <c r="AJ70" s="457"/>
      <c r="AK70" s="457"/>
      <c r="AL70" s="643" t="s">
        <v>11310</v>
      </c>
      <c r="AM70" s="457"/>
      <c r="AN70" s="457"/>
      <c r="AO70" s="457"/>
      <c r="AP70" s="643" t="s">
        <v>11643</v>
      </c>
    </row>
    <row r="71" spans="1:42" ht="86.25" thickBot="1">
      <c r="A71" s="488">
        <v>7</v>
      </c>
      <c r="B71" s="210" t="s">
        <v>6145</v>
      </c>
      <c r="C71" s="490" t="s">
        <v>12064</v>
      </c>
      <c r="D71" s="490" t="s">
        <v>12065</v>
      </c>
      <c r="E71" s="490" t="s">
        <v>11646</v>
      </c>
      <c r="F71" s="285" t="s">
        <v>699</v>
      </c>
      <c r="G71" s="286" t="s">
        <v>11616</v>
      </c>
      <c r="H71" s="287" t="s">
        <v>11617</v>
      </c>
      <c r="I71" s="643" t="s">
        <v>7693</v>
      </c>
      <c r="J71" s="488">
        <v>5</v>
      </c>
      <c r="K71" s="490" t="s">
        <v>12066</v>
      </c>
      <c r="L71" s="490">
        <v>9591968930</v>
      </c>
      <c r="M71" s="488">
        <v>5.6</v>
      </c>
      <c r="N71" s="490" t="s">
        <v>50</v>
      </c>
      <c r="O71" s="488">
        <v>63</v>
      </c>
      <c r="P71" s="457"/>
      <c r="Q71" s="488" t="s">
        <v>50</v>
      </c>
      <c r="R71" s="488">
        <v>61</v>
      </c>
      <c r="S71" s="490" t="s">
        <v>11132</v>
      </c>
      <c r="T71" s="490" t="s">
        <v>11926</v>
      </c>
      <c r="U71" s="488">
        <v>0</v>
      </c>
      <c r="V71" s="488">
        <v>0</v>
      </c>
      <c r="W71" s="488">
        <v>63.6</v>
      </c>
      <c r="X71" s="488">
        <v>0</v>
      </c>
      <c r="Y71" s="457"/>
      <c r="Z71" s="457"/>
      <c r="AA71" s="457"/>
      <c r="AB71" s="457"/>
      <c r="AC71" s="457"/>
      <c r="AD71" s="457"/>
      <c r="AE71" s="490" t="s">
        <v>12067</v>
      </c>
      <c r="AF71" s="664">
        <v>35034</v>
      </c>
      <c r="AG71" s="490" t="s">
        <v>12068</v>
      </c>
      <c r="AH71" s="490" t="s">
        <v>12069</v>
      </c>
      <c r="AI71" s="490">
        <v>9535291421</v>
      </c>
      <c r="AJ71" s="457"/>
      <c r="AK71" s="457"/>
      <c r="AL71" s="490" t="s">
        <v>61</v>
      </c>
      <c r="AM71" s="457"/>
      <c r="AN71" s="457"/>
      <c r="AO71" s="457"/>
      <c r="AP71" s="490" t="s">
        <v>11630</v>
      </c>
    </row>
    <row r="72" spans="1:42" ht="167.25" thickBot="1">
      <c r="A72" s="488">
        <v>13</v>
      </c>
      <c r="B72" s="210" t="s">
        <v>6145</v>
      </c>
      <c r="C72" s="643" t="s">
        <v>12070</v>
      </c>
      <c r="D72" s="643" t="s">
        <v>12071</v>
      </c>
      <c r="E72" s="643" t="s">
        <v>11615</v>
      </c>
      <c r="F72" s="285" t="s">
        <v>699</v>
      </c>
      <c r="G72" s="286" t="s">
        <v>11622</v>
      </c>
      <c r="H72" s="287" t="s">
        <v>11623</v>
      </c>
      <c r="I72" s="644" t="s">
        <v>10017</v>
      </c>
      <c r="J72" s="488">
        <v>5</v>
      </c>
      <c r="K72" s="643" t="s">
        <v>12072</v>
      </c>
      <c r="L72" s="643">
        <v>9742583630</v>
      </c>
      <c r="M72" s="643">
        <v>68</v>
      </c>
      <c r="N72" s="643" t="s">
        <v>11823</v>
      </c>
      <c r="O72" s="643">
        <v>50</v>
      </c>
      <c r="P72" s="457"/>
      <c r="Q72" s="643" t="s">
        <v>11823</v>
      </c>
      <c r="R72" s="643">
        <v>61</v>
      </c>
      <c r="S72" s="643" t="s">
        <v>11683</v>
      </c>
      <c r="T72" s="643" t="s">
        <v>11926</v>
      </c>
      <c r="U72" s="643">
        <v>72</v>
      </c>
      <c r="V72" s="643">
        <v>62</v>
      </c>
      <c r="W72" s="643">
        <v>78</v>
      </c>
      <c r="X72" s="457"/>
      <c r="Y72" s="457"/>
      <c r="Z72" s="457"/>
      <c r="AA72" s="457"/>
      <c r="AB72" s="457"/>
      <c r="AC72" s="457"/>
      <c r="AD72" s="457"/>
      <c r="AE72" s="645" t="s">
        <v>12073</v>
      </c>
      <c r="AF72" s="646">
        <v>34252</v>
      </c>
      <c r="AG72" s="643" t="s">
        <v>12074</v>
      </c>
      <c r="AH72" s="643" t="s">
        <v>12075</v>
      </c>
      <c r="AI72" s="643">
        <v>9742583630</v>
      </c>
      <c r="AJ72" s="457"/>
      <c r="AK72" s="457"/>
      <c r="AL72" s="643" t="s">
        <v>61</v>
      </c>
      <c r="AM72" s="457"/>
      <c r="AN72" s="457"/>
      <c r="AO72" s="457"/>
      <c r="AP72" s="643" t="s">
        <v>11643</v>
      </c>
    </row>
    <row r="73" spans="1:42" ht="100.5" thickBot="1">
      <c r="A73" s="488">
        <v>18</v>
      </c>
      <c r="B73" s="210" t="s">
        <v>6145</v>
      </c>
      <c r="C73" s="643" t="s">
        <v>94</v>
      </c>
      <c r="D73" s="643" t="s">
        <v>12076</v>
      </c>
      <c r="E73" s="643" t="s">
        <v>11646</v>
      </c>
      <c r="F73" s="285" t="s">
        <v>699</v>
      </c>
      <c r="G73" s="286" t="s">
        <v>11622</v>
      </c>
      <c r="H73" s="287" t="s">
        <v>11623</v>
      </c>
      <c r="I73" s="644" t="s">
        <v>10017</v>
      </c>
      <c r="J73" s="488">
        <v>5</v>
      </c>
      <c r="K73" s="643" t="s">
        <v>12077</v>
      </c>
      <c r="L73" s="643">
        <v>9035066654</v>
      </c>
      <c r="M73" s="643">
        <v>78</v>
      </c>
      <c r="N73" s="643" t="s">
        <v>11665</v>
      </c>
      <c r="O73" s="643">
        <v>45</v>
      </c>
      <c r="P73" s="457"/>
      <c r="Q73" s="643" t="s">
        <v>11665</v>
      </c>
      <c r="R73" s="643">
        <v>79.56</v>
      </c>
      <c r="S73" s="643" t="s">
        <v>12078</v>
      </c>
      <c r="T73" s="643" t="s">
        <v>12079</v>
      </c>
      <c r="U73" s="643">
        <v>0</v>
      </c>
      <c r="V73" s="643">
        <v>0</v>
      </c>
      <c r="W73" s="643">
        <v>80</v>
      </c>
      <c r="X73" s="457"/>
      <c r="Y73" s="457"/>
      <c r="Z73" s="457"/>
      <c r="AA73" s="457"/>
      <c r="AB73" s="457"/>
      <c r="AC73" s="457"/>
      <c r="AD73" s="457"/>
      <c r="AE73" s="645" t="s">
        <v>12080</v>
      </c>
      <c r="AF73" s="646">
        <v>35053</v>
      </c>
      <c r="AG73" s="643" t="s">
        <v>12081</v>
      </c>
      <c r="AH73" s="643" t="s">
        <v>12082</v>
      </c>
      <c r="AI73" s="643">
        <v>9611617969</v>
      </c>
      <c r="AJ73" s="457"/>
      <c r="AK73" s="457"/>
      <c r="AL73" s="643" t="s">
        <v>61</v>
      </c>
      <c r="AM73" s="457"/>
      <c r="AN73" s="457"/>
      <c r="AO73" s="457"/>
      <c r="AP73" s="643" t="s">
        <v>11630</v>
      </c>
    </row>
    <row r="74" spans="1:42" ht="167.25" thickBot="1">
      <c r="A74" s="488">
        <v>4</v>
      </c>
      <c r="B74" s="210" t="s">
        <v>6145</v>
      </c>
      <c r="C74" s="643" t="s">
        <v>12083</v>
      </c>
      <c r="D74" s="643" t="s">
        <v>12084</v>
      </c>
      <c r="E74" s="643" t="s">
        <v>11615</v>
      </c>
      <c r="F74" s="285" t="s">
        <v>699</v>
      </c>
      <c r="G74" s="286" t="s">
        <v>11633</v>
      </c>
      <c r="H74" s="287" t="s">
        <v>11634</v>
      </c>
      <c r="I74" s="643" t="s">
        <v>7693</v>
      </c>
      <c r="J74" s="488">
        <v>5</v>
      </c>
      <c r="K74" s="643" t="s">
        <v>12085</v>
      </c>
      <c r="L74" s="643">
        <v>9620566339</v>
      </c>
      <c r="M74" s="644">
        <v>35</v>
      </c>
      <c r="N74" s="643" t="s">
        <v>50</v>
      </c>
      <c r="O74" s="644">
        <v>45</v>
      </c>
      <c r="P74" s="457"/>
      <c r="Q74" s="211" t="s">
        <v>12086</v>
      </c>
      <c r="R74" s="644">
        <v>61.2</v>
      </c>
      <c r="S74" s="644" t="s">
        <v>12087</v>
      </c>
      <c r="T74" s="644" t="s">
        <v>12088</v>
      </c>
      <c r="U74" s="644">
        <v>58.7</v>
      </c>
      <c r="V74" s="644">
        <v>52.7</v>
      </c>
      <c r="W74" s="644">
        <v>64.459999999999994</v>
      </c>
      <c r="X74" s="457"/>
      <c r="Y74" s="457"/>
      <c r="Z74" s="457"/>
      <c r="AA74" s="457"/>
      <c r="AB74" s="457"/>
      <c r="AC74" s="457"/>
      <c r="AD74" s="457"/>
      <c r="AE74" s="645" t="s">
        <v>12089</v>
      </c>
      <c r="AF74" s="646">
        <v>32464</v>
      </c>
      <c r="AG74" s="645" t="s">
        <v>12090</v>
      </c>
      <c r="AH74" s="645" t="s">
        <v>12091</v>
      </c>
      <c r="AI74" s="643">
        <v>9886139300</v>
      </c>
      <c r="AJ74" s="457"/>
      <c r="AK74" s="457"/>
      <c r="AL74" s="643" t="s">
        <v>1642</v>
      </c>
      <c r="AM74" s="457"/>
      <c r="AN74" s="457"/>
      <c r="AO74" s="457"/>
      <c r="AP74" s="643" t="s">
        <v>11643</v>
      </c>
    </row>
    <row r="75" spans="1:42" ht="86.25" thickBot="1">
      <c r="A75" s="456">
        <v>9</v>
      </c>
      <c r="B75" s="210" t="s">
        <v>6145</v>
      </c>
      <c r="C75" s="461" t="s">
        <v>12092</v>
      </c>
      <c r="D75" s="453" t="s">
        <v>12093</v>
      </c>
      <c r="E75" s="453" t="s">
        <v>11656</v>
      </c>
      <c r="F75" s="285" t="s">
        <v>3246</v>
      </c>
      <c r="G75" s="286" t="s">
        <v>11657</v>
      </c>
      <c r="H75" s="287" t="s">
        <v>11658</v>
      </c>
      <c r="I75" s="648" t="s">
        <v>7664</v>
      </c>
      <c r="J75" s="488">
        <v>3</v>
      </c>
      <c r="K75" s="649" t="s">
        <v>12094</v>
      </c>
      <c r="L75" s="456">
        <v>8147233295</v>
      </c>
      <c r="M75" s="488"/>
      <c r="N75" s="457"/>
      <c r="O75" s="488"/>
      <c r="P75" s="457"/>
      <c r="Q75" s="650"/>
      <c r="R75" s="488"/>
      <c r="S75" s="651"/>
      <c r="T75" s="457"/>
      <c r="U75" s="457"/>
      <c r="V75" s="457"/>
      <c r="W75" s="457"/>
      <c r="X75" s="457"/>
      <c r="Y75" s="457"/>
      <c r="Z75" s="457"/>
      <c r="AA75" s="457"/>
      <c r="AB75" s="457"/>
      <c r="AC75" s="457"/>
      <c r="AD75" s="457"/>
      <c r="AE75" s="457"/>
      <c r="AF75" s="457"/>
      <c r="AG75" s="457"/>
      <c r="AH75" s="457"/>
      <c r="AI75" s="457"/>
      <c r="AJ75" s="457"/>
      <c r="AK75" s="457"/>
      <c r="AL75" s="457"/>
      <c r="AM75" s="457"/>
      <c r="AN75" s="457"/>
      <c r="AO75" s="457"/>
      <c r="AP75" s="457"/>
    </row>
    <row r="76" spans="1:42" ht="86.25" thickBot="1">
      <c r="A76" s="488">
        <v>33</v>
      </c>
      <c r="B76" s="210" t="s">
        <v>6145</v>
      </c>
      <c r="C76" s="490" t="s">
        <v>12095</v>
      </c>
      <c r="D76" s="490" t="s">
        <v>12096</v>
      </c>
      <c r="E76" s="490" t="s">
        <v>11646</v>
      </c>
      <c r="F76" s="285" t="s">
        <v>699</v>
      </c>
      <c r="G76" s="286" t="s">
        <v>11633</v>
      </c>
      <c r="H76" s="287" t="s">
        <v>11634</v>
      </c>
      <c r="I76" s="643" t="s">
        <v>7693</v>
      </c>
      <c r="J76" s="488">
        <v>5</v>
      </c>
      <c r="K76" s="490" t="s">
        <v>12097</v>
      </c>
      <c r="L76" s="490">
        <v>8884333828</v>
      </c>
      <c r="M76" s="488">
        <v>60</v>
      </c>
      <c r="N76" s="490" t="s">
        <v>12098</v>
      </c>
      <c r="O76" s="488">
        <v>50</v>
      </c>
      <c r="P76" s="457"/>
      <c r="Q76" s="666" t="s">
        <v>12099</v>
      </c>
      <c r="R76" s="488">
        <v>70</v>
      </c>
      <c r="S76" s="488" t="s">
        <v>11132</v>
      </c>
      <c r="T76" s="488" t="s">
        <v>11832</v>
      </c>
      <c r="U76" s="488">
        <v>70</v>
      </c>
      <c r="V76" s="488">
        <v>70</v>
      </c>
      <c r="W76" s="488">
        <v>74</v>
      </c>
      <c r="X76" s="457"/>
      <c r="Y76" s="457"/>
      <c r="Z76" s="457"/>
      <c r="AA76" s="457"/>
      <c r="AB76" s="457"/>
      <c r="AC76" s="457"/>
      <c r="AD76" s="457"/>
      <c r="AE76" s="667" t="s">
        <v>12100</v>
      </c>
      <c r="AF76" s="664">
        <v>42981</v>
      </c>
      <c r="AG76" s="667" t="s">
        <v>12101</v>
      </c>
      <c r="AH76" s="667" t="s">
        <v>12102</v>
      </c>
      <c r="AI76" s="490">
        <v>8904448880</v>
      </c>
      <c r="AJ76" s="457"/>
      <c r="AK76" s="457"/>
      <c r="AL76" s="490" t="s">
        <v>61</v>
      </c>
      <c r="AM76" s="457"/>
      <c r="AN76" s="457"/>
      <c r="AO76" s="457"/>
      <c r="AP76" s="490" t="s">
        <v>11643</v>
      </c>
    </row>
    <row r="77" spans="1:42" ht="86.25" thickBot="1">
      <c r="A77" s="456">
        <v>10</v>
      </c>
      <c r="B77" s="210" t="s">
        <v>6145</v>
      </c>
      <c r="C77" s="461" t="s">
        <v>12103</v>
      </c>
      <c r="D77" s="453" t="s">
        <v>12104</v>
      </c>
      <c r="E77" s="453" t="s">
        <v>12105</v>
      </c>
      <c r="F77" s="285" t="s">
        <v>3246</v>
      </c>
      <c r="G77" s="286" t="s">
        <v>11657</v>
      </c>
      <c r="H77" s="287" t="s">
        <v>11658</v>
      </c>
      <c r="I77" s="648" t="s">
        <v>7664</v>
      </c>
      <c r="J77" s="488">
        <v>3</v>
      </c>
      <c r="K77" s="649" t="s">
        <v>12106</v>
      </c>
      <c r="L77" s="456">
        <v>8197339192</v>
      </c>
      <c r="M77" s="488"/>
      <c r="N77" s="457"/>
      <c r="O77" s="488"/>
      <c r="P77" s="457"/>
      <c r="Q77" s="650"/>
      <c r="R77" s="488"/>
      <c r="S77" s="651"/>
      <c r="T77" s="457"/>
      <c r="U77" s="457"/>
      <c r="V77" s="457"/>
      <c r="W77" s="457"/>
      <c r="X77" s="457"/>
      <c r="Y77" s="457"/>
      <c r="Z77" s="457"/>
      <c r="AA77" s="457"/>
      <c r="AB77" s="457"/>
      <c r="AC77" s="457"/>
      <c r="AD77" s="457"/>
      <c r="AE77" s="457"/>
      <c r="AF77" s="457"/>
      <c r="AG77" s="457"/>
      <c r="AH77" s="457"/>
      <c r="AI77" s="457"/>
      <c r="AJ77" s="457"/>
      <c r="AK77" s="457"/>
      <c r="AL77" s="457"/>
      <c r="AM77" s="457"/>
      <c r="AN77" s="457"/>
      <c r="AO77" s="457"/>
      <c r="AP77" s="457"/>
    </row>
    <row r="78" spans="1:42" ht="86.25" thickBot="1">
      <c r="A78" s="488">
        <v>2</v>
      </c>
      <c r="B78" s="210" t="s">
        <v>6145</v>
      </c>
      <c r="C78" s="643" t="s">
        <v>12107</v>
      </c>
      <c r="D78" s="643" t="s">
        <v>12108</v>
      </c>
      <c r="E78" s="643" t="s">
        <v>11646</v>
      </c>
      <c r="F78" s="285" t="s">
        <v>699</v>
      </c>
      <c r="G78" s="286" t="s">
        <v>11633</v>
      </c>
      <c r="H78" s="287" t="s">
        <v>11634</v>
      </c>
      <c r="I78" s="643" t="s">
        <v>7693</v>
      </c>
      <c r="J78" s="488">
        <v>5</v>
      </c>
      <c r="K78" s="643" t="s">
        <v>12109</v>
      </c>
      <c r="L78" s="643">
        <v>8951372115</v>
      </c>
      <c r="M78" s="644">
        <v>76.64</v>
      </c>
      <c r="N78" s="643">
        <v>479</v>
      </c>
      <c r="O78" s="644">
        <v>46.68</v>
      </c>
      <c r="P78" s="457"/>
      <c r="Q78" s="211">
        <v>276</v>
      </c>
      <c r="R78" s="644">
        <v>70.760000000000005</v>
      </c>
      <c r="S78" s="644" t="s">
        <v>11683</v>
      </c>
      <c r="T78" s="644" t="s">
        <v>12110</v>
      </c>
      <c r="U78" s="644">
        <v>68</v>
      </c>
      <c r="V78" s="644">
        <v>72</v>
      </c>
      <c r="W78" s="644">
        <v>71</v>
      </c>
      <c r="X78" s="457"/>
      <c r="Y78" s="457"/>
      <c r="Z78" s="457"/>
      <c r="AA78" s="457"/>
      <c r="AB78" s="457"/>
      <c r="AC78" s="457"/>
      <c r="AD78" s="457"/>
      <c r="AE78" s="645" t="s">
        <v>12109</v>
      </c>
      <c r="AF78" s="646">
        <v>34608</v>
      </c>
      <c r="AG78" s="645" t="s">
        <v>12111</v>
      </c>
      <c r="AH78" s="645" t="s">
        <v>12112</v>
      </c>
      <c r="AI78" s="643">
        <v>9686291111</v>
      </c>
      <c r="AJ78" s="457"/>
      <c r="AK78" s="457"/>
      <c r="AL78" s="643" t="s">
        <v>12113</v>
      </c>
      <c r="AM78" s="457"/>
      <c r="AN78" s="457"/>
      <c r="AO78" s="457"/>
      <c r="AP78" s="643" t="s">
        <v>11643</v>
      </c>
    </row>
    <row r="79" spans="1:42" ht="141.75" thickBot="1">
      <c r="A79" s="488">
        <v>3</v>
      </c>
      <c r="B79" s="210" t="s">
        <v>6145</v>
      </c>
      <c r="C79" s="643" t="s">
        <v>12114</v>
      </c>
      <c r="D79" s="643" t="s">
        <v>12115</v>
      </c>
      <c r="E79" s="643" t="s">
        <v>11646</v>
      </c>
      <c r="F79" s="285" t="s">
        <v>699</v>
      </c>
      <c r="G79" s="286" t="s">
        <v>11622</v>
      </c>
      <c r="H79" s="287" t="s">
        <v>11623</v>
      </c>
      <c r="I79" s="644" t="s">
        <v>10017</v>
      </c>
      <c r="J79" s="488">
        <v>5</v>
      </c>
      <c r="K79" s="643" t="s">
        <v>12116</v>
      </c>
      <c r="L79" s="643">
        <v>7829159224</v>
      </c>
      <c r="M79" s="643">
        <v>74</v>
      </c>
      <c r="N79" s="643" t="s">
        <v>50</v>
      </c>
      <c r="O79" s="643">
        <v>84</v>
      </c>
      <c r="P79" s="457"/>
      <c r="Q79" s="643" t="s">
        <v>50</v>
      </c>
      <c r="R79" s="643">
        <v>67.22</v>
      </c>
      <c r="S79" s="643" t="s">
        <v>11132</v>
      </c>
      <c r="T79" s="643" t="s">
        <v>12117</v>
      </c>
      <c r="U79" s="643">
        <v>0</v>
      </c>
      <c r="V79" s="643">
        <v>0</v>
      </c>
      <c r="W79" s="643">
        <v>84.1</v>
      </c>
      <c r="X79" s="457"/>
      <c r="Y79" s="457"/>
      <c r="Z79" s="457"/>
      <c r="AA79" s="457"/>
      <c r="AB79" s="457"/>
      <c r="AC79" s="457"/>
      <c r="AD79" s="457"/>
      <c r="AE79" s="645" t="s">
        <v>12118</v>
      </c>
      <c r="AF79" s="646">
        <v>42826</v>
      </c>
      <c r="AG79" s="643" t="s">
        <v>12119</v>
      </c>
      <c r="AH79" s="643" t="s">
        <v>12120</v>
      </c>
      <c r="AI79" s="643">
        <v>8867740584</v>
      </c>
      <c r="AJ79" s="457"/>
      <c r="AK79" s="457"/>
      <c r="AL79" s="643" t="s">
        <v>61</v>
      </c>
      <c r="AM79" s="457"/>
      <c r="AN79" s="457"/>
      <c r="AO79" s="457"/>
      <c r="AP79" s="643" t="s">
        <v>11630</v>
      </c>
    </row>
    <row r="80" spans="1:42" ht="86.25" thickBot="1">
      <c r="A80" s="488">
        <v>1</v>
      </c>
      <c r="B80" s="210" t="s">
        <v>6145</v>
      </c>
      <c r="C80" s="643" t="s">
        <v>12121</v>
      </c>
      <c r="D80" s="643" t="s">
        <v>12122</v>
      </c>
      <c r="E80" s="643" t="s">
        <v>11646</v>
      </c>
      <c r="F80" s="285" t="s">
        <v>699</v>
      </c>
      <c r="G80" s="286" t="s">
        <v>11633</v>
      </c>
      <c r="H80" s="287" t="s">
        <v>11634</v>
      </c>
      <c r="I80" s="643" t="s">
        <v>7693</v>
      </c>
      <c r="J80" s="488">
        <v>5</v>
      </c>
      <c r="K80" s="643" t="s">
        <v>12123</v>
      </c>
      <c r="L80" s="643">
        <v>9895320823</v>
      </c>
      <c r="M80" s="644">
        <v>90</v>
      </c>
      <c r="N80" s="643" t="s">
        <v>50</v>
      </c>
      <c r="O80" s="644">
        <v>64</v>
      </c>
      <c r="P80" s="457"/>
      <c r="Q80" s="211" t="s">
        <v>50</v>
      </c>
      <c r="R80" s="644">
        <v>75</v>
      </c>
      <c r="S80" s="644" t="s">
        <v>11132</v>
      </c>
      <c r="T80" s="644" t="s">
        <v>12124</v>
      </c>
      <c r="U80" s="644">
        <v>73</v>
      </c>
      <c r="V80" s="644">
        <v>72</v>
      </c>
      <c r="W80" s="644">
        <v>71</v>
      </c>
      <c r="X80" s="457"/>
      <c r="Y80" s="457"/>
      <c r="Z80" s="457"/>
      <c r="AA80" s="457"/>
      <c r="AB80" s="457"/>
      <c r="AC80" s="457"/>
      <c r="AD80" s="457"/>
      <c r="AE80" s="643" t="s">
        <v>12125</v>
      </c>
      <c r="AF80" s="646">
        <v>34734</v>
      </c>
      <c r="AG80" s="645" t="s">
        <v>12126</v>
      </c>
      <c r="AH80" s="645" t="s">
        <v>12127</v>
      </c>
      <c r="AI80" s="643">
        <v>9895437318</v>
      </c>
      <c r="AJ80" s="457"/>
      <c r="AK80" s="457"/>
      <c r="AL80" s="643" t="s">
        <v>61</v>
      </c>
      <c r="AM80" s="457"/>
      <c r="AN80" s="457"/>
      <c r="AO80" s="457"/>
      <c r="AP80" s="643" t="s">
        <v>11643</v>
      </c>
    </row>
    <row r="81" spans="1:42" ht="86.25" thickBot="1">
      <c r="A81" s="456">
        <v>11</v>
      </c>
      <c r="B81" s="210" t="s">
        <v>6145</v>
      </c>
      <c r="C81" s="461" t="s">
        <v>12128</v>
      </c>
      <c r="D81" s="453" t="s">
        <v>12129</v>
      </c>
      <c r="E81" s="453" t="s">
        <v>11656</v>
      </c>
      <c r="F81" s="285" t="s">
        <v>3246</v>
      </c>
      <c r="G81" s="286" t="s">
        <v>11657</v>
      </c>
      <c r="H81" s="287" t="s">
        <v>11658</v>
      </c>
      <c r="I81" s="648" t="s">
        <v>7664</v>
      </c>
      <c r="J81" s="488">
        <v>3</v>
      </c>
      <c r="K81" s="649" t="s">
        <v>12130</v>
      </c>
      <c r="L81" s="456">
        <v>8553380333</v>
      </c>
      <c r="M81" s="488"/>
      <c r="N81" s="457"/>
      <c r="O81" s="488"/>
      <c r="P81" s="457"/>
      <c r="Q81" s="650"/>
      <c r="R81" s="488"/>
      <c r="S81" s="651"/>
      <c r="T81" s="457"/>
      <c r="U81" s="457"/>
      <c r="V81" s="457"/>
      <c r="W81" s="457"/>
      <c r="X81" s="457"/>
      <c r="Y81" s="457"/>
      <c r="Z81" s="457"/>
      <c r="AA81" s="457"/>
      <c r="AB81" s="457"/>
      <c r="AC81" s="457"/>
      <c r="AD81" s="457"/>
      <c r="AE81" s="457"/>
      <c r="AF81" s="457"/>
      <c r="AG81" s="457"/>
      <c r="AH81" s="457"/>
      <c r="AI81" s="457"/>
      <c r="AJ81" s="457"/>
      <c r="AK81" s="457"/>
      <c r="AL81" s="457"/>
      <c r="AM81" s="457"/>
      <c r="AN81" s="457"/>
      <c r="AO81" s="457"/>
      <c r="AP81" s="457"/>
    </row>
    <row r="82" spans="1:42" ht="90.75" thickBot="1">
      <c r="A82" s="488">
        <v>34</v>
      </c>
      <c r="B82" s="210" t="s">
        <v>6145</v>
      </c>
      <c r="C82" s="490" t="s">
        <v>12131</v>
      </c>
      <c r="D82" s="490" t="s">
        <v>12132</v>
      </c>
      <c r="E82" s="490" t="s">
        <v>11615</v>
      </c>
      <c r="F82" s="285" t="s">
        <v>699</v>
      </c>
      <c r="G82" s="286" t="s">
        <v>11633</v>
      </c>
      <c r="H82" s="287" t="s">
        <v>11634</v>
      </c>
      <c r="I82" s="643" t="s">
        <v>7693</v>
      </c>
      <c r="J82" s="488">
        <v>5</v>
      </c>
      <c r="K82" s="490" t="s">
        <v>12133</v>
      </c>
      <c r="L82" s="490">
        <v>9445156153</v>
      </c>
      <c r="M82" s="488">
        <v>43</v>
      </c>
      <c r="N82" s="490">
        <v>50</v>
      </c>
      <c r="O82" s="488">
        <v>53</v>
      </c>
      <c r="P82" s="457"/>
      <c r="Q82" s="666">
        <v>56</v>
      </c>
      <c r="R82" s="488">
        <v>60</v>
      </c>
      <c r="S82" s="488" t="s">
        <v>12134</v>
      </c>
      <c r="T82" s="488" t="s">
        <v>12135</v>
      </c>
      <c r="U82" s="488">
        <v>61.45</v>
      </c>
      <c r="V82" s="488">
        <v>56.25</v>
      </c>
      <c r="W82" s="488">
        <v>60.54</v>
      </c>
      <c r="X82" s="457"/>
      <c r="Y82" s="457"/>
      <c r="Z82" s="457"/>
      <c r="AA82" s="457"/>
      <c r="AB82" s="457"/>
      <c r="AC82" s="457"/>
      <c r="AD82" s="457"/>
      <c r="AE82" s="667" t="s">
        <v>12136</v>
      </c>
      <c r="AF82" s="664">
        <v>34197</v>
      </c>
      <c r="AG82" s="667" t="s">
        <v>12137</v>
      </c>
      <c r="AH82" s="667" t="s">
        <v>12138</v>
      </c>
      <c r="AI82" s="490">
        <v>7402634282</v>
      </c>
      <c r="AJ82" s="457"/>
      <c r="AK82" s="457"/>
      <c r="AL82" s="490" t="s">
        <v>12139</v>
      </c>
      <c r="AM82" s="457"/>
      <c r="AN82" s="457"/>
      <c r="AO82" s="457"/>
      <c r="AP82" s="490" t="s">
        <v>11643</v>
      </c>
    </row>
    <row r="83" spans="1:42" ht="86.25" thickBot="1">
      <c r="A83" s="655">
        <v>6</v>
      </c>
      <c r="B83" s="210" t="s">
        <v>6145</v>
      </c>
      <c r="C83" s="653" t="s">
        <v>12140</v>
      </c>
      <c r="D83" s="562" t="s">
        <v>12141</v>
      </c>
      <c r="E83" s="456" t="s">
        <v>3837</v>
      </c>
      <c r="F83" s="285" t="s">
        <v>699</v>
      </c>
      <c r="G83" s="286" t="s">
        <v>11633</v>
      </c>
      <c r="H83" s="287" t="s">
        <v>11634</v>
      </c>
      <c r="I83" s="654" t="s">
        <v>3825</v>
      </c>
      <c r="J83" s="562">
        <v>3</v>
      </c>
      <c r="K83" s="504"/>
      <c r="L83" s="456"/>
      <c r="M83" s="656"/>
      <c r="N83" s="657"/>
      <c r="O83" s="656"/>
      <c r="P83" s="457"/>
      <c r="Q83" s="658"/>
      <c r="R83" s="656"/>
      <c r="S83" s="659"/>
      <c r="T83" s="657"/>
      <c r="U83" s="562"/>
      <c r="V83" s="457"/>
      <c r="W83" s="457"/>
      <c r="X83" s="457"/>
      <c r="Y83" s="457"/>
      <c r="Z83" s="457"/>
      <c r="AA83" s="457"/>
      <c r="AB83" s="457"/>
      <c r="AC83" s="457"/>
      <c r="AD83" s="457"/>
      <c r="AE83" s="660"/>
      <c r="AF83" s="661"/>
      <c r="AG83" s="657"/>
      <c r="AH83" s="657"/>
      <c r="AI83" s="657"/>
      <c r="AJ83" s="457"/>
      <c r="AK83" s="457"/>
      <c r="AL83" s="657"/>
      <c r="AM83" s="457"/>
      <c r="AN83" s="457"/>
      <c r="AO83" s="457"/>
      <c r="AP83" s="657" t="s">
        <v>11630</v>
      </c>
    </row>
    <row r="84" spans="1:42" ht="86.25" thickBot="1">
      <c r="A84" s="456">
        <v>12</v>
      </c>
      <c r="B84" s="210" t="s">
        <v>6145</v>
      </c>
      <c r="C84" s="461" t="s">
        <v>12142</v>
      </c>
      <c r="D84" s="453" t="s">
        <v>12143</v>
      </c>
      <c r="E84" s="453" t="s">
        <v>12105</v>
      </c>
      <c r="F84" s="285" t="s">
        <v>3246</v>
      </c>
      <c r="G84" s="286" t="s">
        <v>11657</v>
      </c>
      <c r="H84" s="287" t="s">
        <v>11658</v>
      </c>
      <c r="I84" s="648" t="s">
        <v>7664</v>
      </c>
      <c r="J84" s="488">
        <v>3</v>
      </c>
      <c r="K84" s="649" t="s">
        <v>12144</v>
      </c>
      <c r="L84" s="456">
        <v>9738314480</v>
      </c>
      <c r="M84" s="488"/>
      <c r="N84" s="457"/>
      <c r="O84" s="488"/>
      <c r="P84" s="457"/>
      <c r="Q84" s="650"/>
      <c r="R84" s="488"/>
      <c r="S84" s="651"/>
      <c r="T84" s="457"/>
      <c r="U84" s="457"/>
      <c r="V84" s="457"/>
      <c r="W84" s="457"/>
      <c r="X84" s="457"/>
      <c r="Y84" s="457"/>
      <c r="Z84" s="457"/>
      <c r="AA84" s="457"/>
      <c r="AB84" s="457"/>
      <c r="AC84" s="457"/>
      <c r="AD84" s="457"/>
      <c r="AE84" s="457"/>
      <c r="AF84" s="457"/>
      <c r="AG84" s="457"/>
      <c r="AH84" s="457"/>
      <c r="AI84" s="457"/>
      <c r="AJ84" s="457"/>
      <c r="AK84" s="457"/>
      <c r="AL84" s="457"/>
      <c r="AM84" s="457"/>
      <c r="AN84" s="457"/>
      <c r="AO84" s="457"/>
      <c r="AP84" s="457"/>
    </row>
    <row r="85" spans="1:42" ht="100.5" thickBot="1">
      <c r="A85" s="655">
        <v>32</v>
      </c>
      <c r="B85" s="210" t="s">
        <v>6145</v>
      </c>
      <c r="C85" s="704" t="s">
        <v>12145</v>
      </c>
      <c r="D85" s="456" t="s">
        <v>12146</v>
      </c>
      <c r="E85" s="456" t="s">
        <v>3837</v>
      </c>
      <c r="F85" s="285" t="s">
        <v>699</v>
      </c>
      <c r="G85" s="286" t="s">
        <v>11622</v>
      </c>
      <c r="H85" s="287" t="s">
        <v>11623</v>
      </c>
      <c r="I85" s="705" t="s">
        <v>3825</v>
      </c>
      <c r="J85" s="562">
        <v>3</v>
      </c>
      <c r="K85" s="504" t="s">
        <v>12147</v>
      </c>
      <c r="L85" s="655">
        <v>8408051294</v>
      </c>
      <c r="M85" s="655">
        <v>54</v>
      </c>
      <c r="N85" s="706" t="s">
        <v>11885</v>
      </c>
      <c r="O85" s="655">
        <v>58</v>
      </c>
      <c r="P85" s="457"/>
      <c r="Q85" s="707" t="s">
        <v>11682</v>
      </c>
      <c r="R85" s="655">
        <v>68</v>
      </c>
      <c r="S85" s="708" t="s">
        <v>11683</v>
      </c>
      <c r="T85" s="706" t="s">
        <v>12148</v>
      </c>
      <c r="U85" s="562">
        <v>54</v>
      </c>
      <c r="V85" s="457"/>
      <c r="W85" s="457"/>
      <c r="X85" s="457"/>
      <c r="Y85" s="457"/>
      <c r="Z85" s="457"/>
      <c r="AA85" s="457"/>
      <c r="AB85" s="457"/>
      <c r="AC85" s="457"/>
      <c r="AD85" s="457"/>
      <c r="AE85" s="709" t="s">
        <v>12149</v>
      </c>
      <c r="AF85" s="710">
        <v>34317</v>
      </c>
      <c r="AG85" s="711" t="s">
        <v>12150</v>
      </c>
      <c r="AH85" s="711" t="s">
        <v>12151</v>
      </c>
      <c r="AI85" s="711">
        <v>7904359115</v>
      </c>
      <c r="AJ85" s="457"/>
      <c r="AK85" s="457"/>
      <c r="AL85" s="711" t="s">
        <v>61</v>
      </c>
      <c r="AM85" s="457"/>
      <c r="AN85" s="457"/>
      <c r="AO85" s="457"/>
      <c r="AP85" s="711" t="s">
        <v>11643</v>
      </c>
    </row>
    <row r="86" spans="1:42" ht="86.25" thickBot="1">
      <c r="A86" s="488">
        <v>3</v>
      </c>
      <c r="B86" s="210" t="s">
        <v>6145</v>
      </c>
      <c r="C86" s="643" t="s">
        <v>12152</v>
      </c>
      <c r="D86" s="643" t="s">
        <v>12153</v>
      </c>
      <c r="E86" s="643" t="s">
        <v>11615</v>
      </c>
      <c r="F86" s="285" t="s">
        <v>699</v>
      </c>
      <c r="G86" s="286" t="s">
        <v>11616</v>
      </c>
      <c r="H86" s="287" t="s">
        <v>11617</v>
      </c>
      <c r="I86" s="643" t="s">
        <v>7693</v>
      </c>
      <c r="J86" s="488">
        <v>5</v>
      </c>
      <c r="K86" s="643" t="s">
        <v>12154</v>
      </c>
      <c r="L86" s="643">
        <v>8197698552</v>
      </c>
      <c r="M86" s="644">
        <v>80</v>
      </c>
      <c r="N86" s="643" t="s">
        <v>50</v>
      </c>
      <c r="O86" s="644">
        <v>60</v>
      </c>
      <c r="P86" s="457"/>
      <c r="Q86" s="644" t="s">
        <v>50</v>
      </c>
      <c r="R86" s="644">
        <v>7.33</v>
      </c>
      <c r="S86" s="643" t="s">
        <v>11132</v>
      </c>
      <c r="T86" s="643" t="s">
        <v>12155</v>
      </c>
      <c r="U86" s="644">
        <v>0</v>
      </c>
      <c r="V86" s="644">
        <v>0</v>
      </c>
      <c r="W86" s="644">
        <v>0</v>
      </c>
      <c r="X86" s="644">
        <v>0</v>
      </c>
      <c r="Y86" s="457"/>
      <c r="Z86" s="457"/>
      <c r="AA86" s="457"/>
      <c r="AB86" s="457"/>
      <c r="AC86" s="457"/>
      <c r="AD86" s="457"/>
      <c r="AE86" s="643" t="s">
        <v>12156</v>
      </c>
      <c r="AF86" s="646">
        <v>34474</v>
      </c>
      <c r="AG86" s="643" t="s">
        <v>12157</v>
      </c>
      <c r="AH86" s="643" t="s">
        <v>12158</v>
      </c>
      <c r="AI86" s="643">
        <v>8123125674</v>
      </c>
      <c r="AJ86" s="457"/>
      <c r="AK86" s="457"/>
      <c r="AL86" s="643" t="s">
        <v>61</v>
      </c>
      <c r="AM86" s="457"/>
      <c r="AN86" s="457"/>
      <c r="AO86" s="457"/>
      <c r="AP86" s="643" t="s">
        <v>11630</v>
      </c>
    </row>
    <row r="87" spans="1:42" ht="115.5" thickBot="1">
      <c r="A87" s="655">
        <v>23</v>
      </c>
      <c r="B87" s="210" t="s">
        <v>6145</v>
      </c>
      <c r="C87" s="653" t="s">
        <v>12159</v>
      </c>
      <c r="D87" s="562" t="s">
        <v>12160</v>
      </c>
      <c r="E87" s="456" t="s">
        <v>3837</v>
      </c>
      <c r="F87" s="285" t="s">
        <v>699</v>
      </c>
      <c r="G87" s="286" t="s">
        <v>11633</v>
      </c>
      <c r="H87" s="287" t="s">
        <v>11634</v>
      </c>
      <c r="I87" s="654" t="s">
        <v>3825</v>
      </c>
      <c r="J87" s="562">
        <v>3</v>
      </c>
      <c r="K87" s="504" t="s">
        <v>12161</v>
      </c>
      <c r="L87" s="655">
        <v>7338482002</v>
      </c>
      <c r="M87" s="656">
        <v>79.040000000000006</v>
      </c>
      <c r="N87" s="657" t="s">
        <v>11823</v>
      </c>
      <c r="O87" s="656">
        <v>48.5</v>
      </c>
      <c r="P87" s="457"/>
      <c r="Q87" s="658" t="s">
        <v>11823</v>
      </c>
      <c r="R87" s="656">
        <v>54.09</v>
      </c>
      <c r="S87" s="708" t="s">
        <v>12162</v>
      </c>
      <c r="T87" s="657" t="s">
        <v>12163</v>
      </c>
      <c r="U87" s="562">
        <v>51.38</v>
      </c>
      <c r="V87" s="457"/>
      <c r="W87" s="457"/>
      <c r="X87" s="457"/>
      <c r="Y87" s="457"/>
      <c r="Z87" s="457"/>
      <c r="AA87" s="457"/>
      <c r="AB87" s="457"/>
      <c r="AC87" s="457"/>
      <c r="AD87" s="457"/>
      <c r="AE87" s="660" t="s">
        <v>12164</v>
      </c>
      <c r="AF87" s="661">
        <v>34828</v>
      </c>
      <c r="AG87" s="657" t="s">
        <v>12165</v>
      </c>
      <c r="AH87" s="657" t="s">
        <v>12166</v>
      </c>
      <c r="AI87" s="657">
        <v>9738337879</v>
      </c>
      <c r="AJ87" s="457"/>
      <c r="AK87" s="457"/>
      <c r="AL87" s="657" t="s">
        <v>61</v>
      </c>
      <c r="AM87" s="457"/>
      <c r="AN87" s="457"/>
      <c r="AO87" s="457"/>
      <c r="AP87" s="657" t="s">
        <v>11643</v>
      </c>
    </row>
    <row r="88" spans="1:42" ht="231" thickBot="1">
      <c r="A88" s="488">
        <v>25</v>
      </c>
      <c r="B88" s="210" t="s">
        <v>6145</v>
      </c>
      <c r="C88" s="490" t="s">
        <v>12167</v>
      </c>
      <c r="D88" s="490" t="s">
        <v>12168</v>
      </c>
      <c r="E88" s="490" t="s">
        <v>11615</v>
      </c>
      <c r="F88" s="285" t="s">
        <v>699</v>
      </c>
      <c r="G88" s="286" t="s">
        <v>11633</v>
      </c>
      <c r="H88" s="287" t="s">
        <v>11634</v>
      </c>
      <c r="I88" s="643" t="s">
        <v>7693</v>
      </c>
      <c r="J88" s="488">
        <v>5</v>
      </c>
      <c r="K88" s="490" t="s">
        <v>12169</v>
      </c>
      <c r="L88" s="490">
        <v>8892712280</v>
      </c>
      <c r="M88" s="488">
        <v>72.48</v>
      </c>
      <c r="N88" s="490" t="s">
        <v>9402</v>
      </c>
      <c r="O88" s="488">
        <v>50</v>
      </c>
      <c r="P88" s="457"/>
      <c r="Q88" s="666" t="s">
        <v>6179</v>
      </c>
      <c r="R88" s="488">
        <v>55</v>
      </c>
      <c r="S88" s="488" t="s">
        <v>11132</v>
      </c>
      <c r="T88" s="488" t="s">
        <v>12170</v>
      </c>
      <c r="U88" s="488">
        <v>64</v>
      </c>
      <c r="V88" s="488">
        <v>59</v>
      </c>
      <c r="W88" s="488">
        <v>67</v>
      </c>
      <c r="X88" s="457"/>
      <c r="Y88" s="457"/>
      <c r="Z88" s="457"/>
      <c r="AA88" s="457"/>
      <c r="AB88" s="457"/>
      <c r="AC88" s="457"/>
      <c r="AD88" s="457"/>
      <c r="AE88" s="667" t="s">
        <v>12171</v>
      </c>
      <c r="AF88" s="664">
        <v>33952</v>
      </c>
      <c r="AG88" s="667" t="s">
        <v>12172</v>
      </c>
      <c r="AH88" s="667" t="s">
        <v>12173</v>
      </c>
      <c r="AI88" s="490">
        <v>7795163796</v>
      </c>
      <c r="AJ88" s="457"/>
      <c r="AK88" s="457"/>
      <c r="AL88" s="490" t="s">
        <v>61</v>
      </c>
      <c r="AM88" s="457"/>
      <c r="AN88" s="457"/>
      <c r="AO88" s="457"/>
      <c r="AP88" s="490" t="s">
        <v>11643</v>
      </c>
    </row>
    <row r="89" spans="1:42" ht="231" thickBot="1">
      <c r="A89" s="488">
        <v>29</v>
      </c>
      <c r="B89" s="210" t="s">
        <v>6145</v>
      </c>
      <c r="C89" s="490" t="s">
        <v>12167</v>
      </c>
      <c r="D89" s="490" t="s">
        <v>12168</v>
      </c>
      <c r="E89" s="490" t="s">
        <v>11615</v>
      </c>
      <c r="F89" s="285" t="s">
        <v>699</v>
      </c>
      <c r="G89" s="286" t="s">
        <v>11633</v>
      </c>
      <c r="H89" s="287" t="s">
        <v>11634</v>
      </c>
      <c r="I89" s="643" t="s">
        <v>7693</v>
      </c>
      <c r="J89" s="488">
        <v>5</v>
      </c>
      <c r="K89" s="490" t="s">
        <v>12169</v>
      </c>
      <c r="L89" s="490">
        <v>8892712280</v>
      </c>
      <c r="M89" s="488">
        <v>72.48</v>
      </c>
      <c r="N89" s="490" t="s">
        <v>9402</v>
      </c>
      <c r="O89" s="488">
        <v>50</v>
      </c>
      <c r="P89" s="457"/>
      <c r="Q89" s="666" t="s">
        <v>6179</v>
      </c>
      <c r="R89" s="488">
        <v>55</v>
      </c>
      <c r="S89" s="488" t="s">
        <v>11132</v>
      </c>
      <c r="T89" s="488" t="s">
        <v>12170</v>
      </c>
      <c r="U89" s="488">
        <v>59</v>
      </c>
      <c r="V89" s="488">
        <v>67</v>
      </c>
      <c r="W89" s="488">
        <v>0</v>
      </c>
      <c r="X89" s="457"/>
      <c r="Y89" s="457"/>
      <c r="Z89" s="457"/>
      <c r="AA89" s="457"/>
      <c r="AB89" s="457"/>
      <c r="AC89" s="457"/>
      <c r="AD89" s="457"/>
      <c r="AE89" s="650" t="s">
        <v>12171</v>
      </c>
      <c r="AF89" s="664">
        <v>33952</v>
      </c>
      <c r="AG89" s="650" t="s">
        <v>12172</v>
      </c>
      <c r="AH89" s="650" t="s">
        <v>12173</v>
      </c>
      <c r="AI89" s="668">
        <v>7795163796</v>
      </c>
      <c r="AJ89" s="457"/>
      <c r="AK89" s="457"/>
      <c r="AL89" s="668" t="s">
        <v>61</v>
      </c>
      <c r="AM89" s="457"/>
      <c r="AN89" s="457"/>
      <c r="AO89" s="457"/>
      <c r="AP89" s="668" t="s">
        <v>11643</v>
      </c>
    </row>
    <row r="90" spans="1:42" ht="86.25" thickBot="1">
      <c r="A90" s="456">
        <v>13</v>
      </c>
      <c r="B90" s="210" t="s">
        <v>6145</v>
      </c>
      <c r="C90" s="461" t="s">
        <v>12174</v>
      </c>
      <c r="D90" s="453" t="s">
        <v>12175</v>
      </c>
      <c r="E90" s="453" t="s">
        <v>11656</v>
      </c>
      <c r="F90" s="285" t="s">
        <v>3246</v>
      </c>
      <c r="G90" s="286" t="s">
        <v>11657</v>
      </c>
      <c r="H90" s="287" t="s">
        <v>11658</v>
      </c>
      <c r="I90" s="648" t="s">
        <v>7664</v>
      </c>
      <c r="J90" s="488">
        <v>3</v>
      </c>
      <c r="K90" s="649" t="s">
        <v>12176</v>
      </c>
      <c r="L90" s="456">
        <v>9036857824</v>
      </c>
      <c r="M90" s="488"/>
      <c r="N90" s="457"/>
      <c r="O90" s="488"/>
      <c r="P90" s="457"/>
      <c r="Q90" s="650"/>
      <c r="R90" s="488"/>
      <c r="S90" s="651"/>
      <c r="T90" s="457"/>
      <c r="U90" s="457"/>
      <c r="V90" s="457"/>
      <c r="W90" s="457"/>
      <c r="X90" s="457"/>
      <c r="Y90" s="457"/>
      <c r="Z90" s="457"/>
      <c r="AA90" s="457"/>
      <c r="AB90" s="457"/>
      <c r="AC90" s="457"/>
      <c r="AD90" s="457"/>
      <c r="AE90" s="457"/>
      <c r="AF90" s="457"/>
      <c r="AG90" s="457"/>
      <c r="AH90" s="457"/>
      <c r="AI90" s="457"/>
      <c r="AJ90" s="457"/>
      <c r="AK90" s="457"/>
      <c r="AL90" s="457"/>
      <c r="AM90" s="457"/>
      <c r="AN90" s="457"/>
      <c r="AO90" s="457"/>
      <c r="AP90" s="457"/>
    </row>
    <row r="91" spans="1:42" ht="86.25" thickBot="1">
      <c r="A91" s="488">
        <v>19</v>
      </c>
      <c r="B91" s="210" t="s">
        <v>6145</v>
      </c>
      <c r="C91" s="643" t="s">
        <v>12177</v>
      </c>
      <c r="D91" s="643" t="s">
        <v>12178</v>
      </c>
      <c r="E91" s="643" t="s">
        <v>11615</v>
      </c>
      <c r="F91" s="285" t="s">
        <v>699</v>
      </c>
      <c r="G91" s="286" t="s">
        <v>11633</v>
      </c>
      <c r="H91" s="287" t="s">
        <v>11634</v>
      </c>
      <c r="I91" s="643" t="s">
        <v>7693</v>
      </c>
      <c r="J91" s="488">
        <v>5</v>
      </c>
      <c r="K91" s="643" t="s">
        <v>12179</v>
      </c>
      <c r="L91" s="643">
        <v>8904448880</v>
      </c>
      <c r="M91" s="644">
        <v>51</v>
      </c>
      <c r="N91" s="643" t="s">
        <v>11371</v>
      </c>
      <c r="O91" s="644">
        <v>46</v>
      </c>
      <c r="P91" s="457"/>
      <c r="Q91" s="211" t="s">
        <v>11371</v>
      </c>
      <c r="R91" s="644">
        <v>70</v>
      </c>
      <c r="S91" s="644" t="s">
        <v>11132</v>
      </c>
      <c r="T91" s="644" t="s">
        <v>11832</v>
      </c>
      <c r="U91" s="644">
        <v>71</v>
      </c>
      <c r="V91" s="644">
        <v>72</v>
      </c>
      <c r="W91" s="644">
        <v>65</v>
      </c>
      <c r="X91" s="457"/>
      <c r="Y91" s="457"/>
      <c r="Z91" s="457"/>
      <c r="AA91" s="457"/>
      <c r="AB91" s="457"/>
      <c r="AC91" s="457"/>
      <c r="AD91" s="457"/>
      <c r="AE91" s="645" t="s">
        <v>12180</v>
      </c>
      <c r="AF91" s="646">
        <v>42886</v>
      </c>
      <c r="AG91" s="645" t="s">
        <v>12181</v>
      </c>
      <c r="AH91" s="645" t="s">
        <v>12182</v>
      </c>
      <c r="AI91" s="643">
        <v>9480077733</v>
      </c>
      <c r="AJ91" s="457"/>
      <c r="AK91" s="457"/>
      <c r="AL91" s="643" t="s">
        <v>61</v>
      </c>
      <c r="AM91" s="457"/>
      <c r="AN91" s="457"/>
      <c r="AO91" s="457"/>
      <c r="AP91" s="643" t="s">
        <v>11643</v>
      </c>
    </row>
    <row r="92" spans="1:42" ht="100.5" thickBot="1">
      <c r="A92" s="488">
        <v>26</v>
      </c>
      <c r="B92" s="210" t="s">
        <v>6145</v>
      </c>
      <c r="C92" s="490" t="s">
        <v>12183</v>
      </c>
      <c r="D92" s="490"/>
      <c r="E92" s="490" t="s">
        <v>11615</v>
      </c>
      <c r="F92" s="285" t="s">
        <v>699</v>
      </c>
      <c r="G92" s="286" t="s">
        <v>11622</v>
      </c>
      <c r="H92" s="287" t="s">
        <v>11623</v>
      </c>
      <c r="I92" s="644" t="s">
        <v>10017</v>
      </c>
      <c r="J92" s="488">
        <v>5</v>
      </c>
      <c r="K92" s="457" t="str">
        <f>HYPERLINK("mailto:chintooshetkar@gmail.com","chintooshetkar@gmail.com")</f>
        <v>chintooshetkar@gmail.com</v>
      </c>
      <c r="L92" s="490">
        <v>9742198397</v>
      </c>
      <c r="M92" s="490"/>
      <c r="N92" s="490"/>
      <c r="O92" s="488"/>
      <c r="P92" s="457"/>
      <c r="Q92" s="650"/>
      <c r="R92" s="488"/>
      <c r="S92" s="651"/>
      <c r="T92" s="457"/>
      <c r="U92" s="457"/>
      <c r="V92" s="457"/>
      <c r="W92" s="457"/>
      <c r="X92" s="457"/>
      <c r="Y92" s="457"/>
      <c r="Z92" s="457"/>
      <c r="AA92" s="457"/>
      <c r="AB92" s="457"/>
      <c r="AC92" s="457"/>
      <c r="AD92" s="457"/>
      <c r="AE92" s="457"/>
      <c r="AF92" s="457"/>
      <c r="AG92" s="457"/>
      <c r="AH92" s="457"/>
      <c r="AI92" s="457"/>
      <c r="AJ92" s="457"/>
      <c r="AK92" s="457"/>
      <c r="AL92" s="457"/>
      <c r="AM92" s="457"/>
      <c r="AN92" s="457"/>
      <c r="AO92" s="457"/>
      <c r="AP92" s="490" t="s">
        <v>11643</v>
      </c>
    </row>
    <row r="93" spans="1:42" ht="86.25" thickBot="1">
      <c r="A93" s="488">
        <v>11</v>
      </c>
      <c r="B93" s="210" t="s">
        <v>6145</v>
      </c>
      <c r="C93" s="657" t="s">
        <v>12184</v>
      </c>
      <c r="D93" s="643" t="s">
        <v>12185</v>
      </c>
      <c r="E93" s="643" t="s">
        <v>11615</v>
      </c>
      <c r="F93" s="285" t="s">
        <v>699</v>
      </c>
      <c r="G93" s="286" t="s">
        <v>11633</v>
      </c>
      <c r="H93" s="287" t="s">
        <v>11634</v>
      </c>
      <c r="I93" s="643" t="s">
        <v>7693</v>
      </c>
      <c r="J93" s="488">
        <v>5</v>
      </c>
      <c r="K93" s="643" t="s">
        <v>12186</v>
      </c>
      <c r="L93" s="643">
        <v>9902409264</v>
      </c>
      <c r="M93" s="644">
        <v>49</v>
      </c>
      <c r="N93" s="643" t="s">
        <v>685</v>
      </c>
      <c r="O93" s="644">
        <v>54</v>
      </c>
      <c r="P93" s="457"/>
      <c r="Q93" s="211" t="s">
        <v>50</v>
      </c>
      <c r="R93" s="644">
        <v>66.89</v>
      </c>
      <c r="S93" s="644" t="s">
        <v>11132</v>
      </c>
      <c r="T93" s="644" t="s">
        <v>11684</v>
      </c>
      <c r="U93" s="644">
        <v>59</v>
      </c>
      <c r="V93" s="644">
        <v>60</v>
      </c>
      <c r="W93" s="644">
        <v>66</v>
      </c>
      <c r="X93" s="457"/>
      <c r="Y93" s="457"/>
      <c r="Z93" s="457"/>
      <c r="AA93" s="457"/>
      <c r="AB93" s="457"/>
      <c r="AC93" s="457"/>
      <c r="AD93" s="457"/>
      <c r="AE93" s="645" t="s">
        <v>12187</v>
      </c>
      <c r="AF93" s="646">
        <v>34502</v>
      </c>
      <c r="AG93" s="645" t="s">
        <v>12188</v>
      </c>
      <c r="AH93" s="645" t="s">
        <v>12189</v>
      </c>
      <c r="AI93" s="643">
        <v>9809800439</v>
      </c>
      <c r="AJ93" s="457"/>
      <c r="AK93" s="457"/>
      <c r="AL93" s="643" t="s">
        <v>61</v>
      </c>
      <c r="AM93" s="457"/>
      <c r="AN93" s="457"/>
      <c r="AO93" s="457"/>
      <c r="AP93" s="643" t="s">
        <v>11643</v>
      </c>
    </row>
    <row r="94" spans="1:42" ht="103.5" thickBot="1">
      <c r="A94" s="488">
        <v>30</v>
      </c>
      <c r="B94" s="210" t="s">
        <v>6145</v>
      </c>
      <c r="C94" s="490" t="s">
        <v>12190</v>
      </c>
      <c r="D94" s="490" t="s">
        <v>12191</v>
      </c>
      <c r="E94" s="490" t="s">
        <v>11615</v>
      </c>
      <c r="F94" s="285" t="s">
        <v>699</v>
      </c>
      <c r="G94" s="286" t="s">
        <v>11633</v>
      </c>
      <c r="H94" s="287" t="s">
        <v>11634</v>
      </c>
      <c r="I94" s="643" t="s">
        <v>7693</v>
      </c>
      <c r="J94" s="488">
        <v>5</v>
      </c>
      <c r="K94" s="490" t="s">
        <v>12192</v>
      </c>
      <c r="L94" s="490">
        <v>7204345534</v>
      </c>
      <c r="M94" s="488">
        <v>67.52</v>
      </c>
      <c r="N94" s="490" t="s">
        <v>11823</v>
      </c>
      <c r="O94" s="488">
        <v>38.33</v>
      </c>
      <c r="P94" s="457"/>
      <c r="Q94" s="666" t="s">
        <v>12193</v>
      </c>
      <c r="R94" s="488">
        <v>56.6</v>
      </c>
      <c r="S94" s="488" t="s">
        <v>11693</v>
      </c>
      <c r="T94" s="488" t="s">
        <v>12194</v>
      </c>
      <c r="U94" s="488">
        <v>69.8</v>
      </c>
      <c r="V94" s="488">
        <v>65.08</v>
      </c>
      <c r="W94" s="488">
        <v>71.59</v>
      </c>
      <c r="X94" s="457"/>
      <c r="Y94" s="457"/>
      <c r="Z94" s="457"/>
      <c r="AA94" s="457"/>
      <c r="AB94" s="457"/>
      <c r="AC94" s="457"/>
      <c r="AD94" s="457"/>
      <c r="AE94" s="667" t="s">
        <v>12195</v>
      </c>
      <c r="AF94" s="664">
        <v>34374</v>
      </c>
      <c r="AG94" s="667" t="s">
        <v>12196</v>
      </c>
      <c r="AH94" s="667" t="s">
        <v>12197</v>
      </c>
      <c r="AI94" s="490">
        <v>9449520471</v>
      </c>
      <c r="AJ94" s="457"/>
      <c r="AK94" s="457"/>
      <c r="AL94" s="490" t="s">
        <v>61</v>
      </c>
      <c r="AM94" s="457"/>
      <c r="AN94" s="457"/>
      <c r="AO94" s="457"/>
      <c r="AP94" s="490" t="s">
        <v>11643</v>
      </c>
    </row>
    <row r="95" spans="1:42" ht="100.5" thickBot="1">
      <c r="A95" s="488">
        <v>24</v>
      </c>
      <c r="B95" s="210" t="s">
        <v>6145</v>
      </c>
      <c r="C95" s="490" t="s">
        <v>12198</v>
      </c>
      <c r="D95" s="490" t="s">
        <v>12199</v>
      </c>
      <c r="E95" s="490" t="s">
        <v>11646</v>
      </c>
      <c r="F95" s="285" t="s">
        <v>699</v>
      </c>
      <c r="G95" s="286" t="s">
        <v>11622</v>
      </c>
      <c r="H95" s="287" t="s">
        <v>11623</v>
      </c>
      <c r="I95" s="644" t="s">
        <v>10017</v>
      </c>
      <c r="J95" s="488">
        <v>5</v>
      </c>
      <c r="K95" s="490" t="s">
        <v>12200</v>
      </c>
      <c r="L95" s="490">
        <v>8197266316</v>
      </c>
      <c r="M95" s="490">
        <v>89</v>
      </c>
      <c r="N95" s="490" t="s">
        <v>11749</v>
      </c>
      <c r="O95" s="490">
        <v>54</v>
      </c>
      <c r="P95" s="457"/>
      <c r="Q95" s="490" t="s">
        <v>11749</v>
      </c>
      <c r="R95" s="490">
        <v>76</v>
      </c>
      <c r="S95" s="490" t="s">
        <v>11683</v>
      </c>
      <c r="T95" s="490" t="s">
        <v>12201</v>
      </c>
      <c r="U95" s="490">
        <v>0</v>
      </c>
      <c r="V95" s="490">
        <v>0</v>
      </c>
      <c r="W95" s="490">
        <v>78</v>
      </c>
      <c r="X95" s="457"/>
      <c r="Y95" s="457"/>
      <c r="Z95" s="457"/>
      <c r="AA95" s="457"/>
      <c r="AB95" s="457"/>
      <c r="AC95" s="457"/>
      <c r="AD95" s="457"/>
      <c r="AE95" s="667" t="s">
        <v>12202</v>
      </c>
      <c r="AF95" s="664">
        <v>34845</v>
      </c>
      <c r="AG95" s="490" t="s">
        <v>12203</v>
      </c>
      <c r="AH95" s="490" t="s">
        <v>12204</v>
      </c>
      <c r="AI95" s="490">
        <v>9844620969</v>
      </c>
      <c r="AJ95" s="457"/>
      <c r="AK95" s="457"/>
      <c r="AL95" s="490" t="s">
        <v>12113</v>
      </c>
      <c r="AM95" s="457"/>
      <c r="AN95" s="457"/>
      <c r="AO95" s="457"/>
      <c r="AP95" s="490" t="s">
        <v>11630</v>
      </c>
    </row>
    <row r="96" spans="1:42" ht="100.5" thickBot="1">
      <c r="A96" s="488">
        <v>6</v>
      </c>
      <c r="B96" s="210" t="s">
        <v>6145</v>
      </c>
      <c r="C96" s="643" t="s">
        <v>12205</v>
      </c>
      <c r="D96" s="643" t="s">
        <v>12199</v>
      </c>
      <c r="E96" s="643" t="s">
        <v>11646</v>
      </c>
      <c r="F96" s="285" t="s">
        <v>699</v>
      </c>
      <c r="G96" s="286" t="s">
        <v>11622</v>
      </c>
      <c r="H96" s="287" t="s">
        <v>11623</v>
      </c>
      <c r="I96" s="644" t="s">
        <v>10017</v>
      </c>
      <c r="J96" s="488">
        <v>5</v>
      </c>
      <c r="K96" s="643" t="s">
        <v>12200</v>
      </c>
      <c r="L96" s="643">
        <v>8197266316</v>
      </c>
      <c r="M96" s="643">
        <v>89</v>
      </c>
      <c r="N96" s="643" t="s">
        <v>12206</v>
      </c>
      <c r="O96" s="643">
        <v>54</v>
      </c>
      <c r="P96" s="457"/>
      <c r="Q96" s="643" t="s">
        <v>12207</v>
      </c>
      <c r="R96" s="643">
        <v>76</v>
      </c>
      <c r="S96" s="643" t="s">
        <v>11693</v>
      </c>
      <c r="T96" s="643" t="s">
        <v>12208</v>
      </c>
      <c r="U96" s="643">
        <v>0</v>
      </c>
      <c r="V96" s="643">
        <v>0</v>
      </c>
      <c r="W96" s="643">
        <v>78</v>
      </c>
      <c r="X96" s="457"/>
      <c r="Y96" s="457"/>
      <c r="Z96" s="457"/>
      <c r="AA96" s="457"/>
      <c r="AB96" s="457"/>
      <c r="AC96" s="457"/>
      <c r="AD96" s="457"/>
      <c r="AE96" s="645" t="s">
        <v>12209</v>
      </c>
      <c r="AF96" s="646">
        <v>34845</v>
      </c>
      <c r="AG96" s="643" t="s">
        <v>12210</v>
      </c>
      <c r="AH96" s="643" t="s">
        <v>12211</v>
      </c>
      <c r="AI96" s="643">
        <v>0</v>
      </c>
      <c r="AJ96" s="457"/>
      <c r="AK96" s="457"/>
      <c r="AL96" s="643" t="s">
        <v>11836</v>
      </c>
      <c r="AM96" s="457"/>
      <c r="AN96" s="457"/>
      <c r="AO96" s="457"/>
      <c r="AP96" s="643" t="s">
        <v>11643</v>
      </c>
    </row>
    <row r="97" spans="1:42" ht="86.25" thickBot="1">
      <c r="A97" s="488">
        <v>16</v>
      </c>
      <c r="B97" s="210" t="s">
        <v>6145</v>
      </c>
      <c r="C97" s="643" t="s">
        <v>12212</v>
      </c>
      <c r="D97" s="643" t="s">
        <v>12213</v>
      </c>
      <c r="E97" s="643" t="s">
        <v>11615</v>
      </c>
      <c r="F97" s="285" t="s">
        <v>699</v>
      </c>
      <c r="G97" s="286" t="s">
        <v>11633</v>
      </c>
      <c r="H97" s="287" t="s">
        <v>11634</v>
      </c>
      <c r="I97" s="643" t="s">
        <v>7693</v>
      </c>
      <c r="J97" s="488">
        <v>5</v>
      </c>
      <c r="K97" s="643" t="s">
        <v>12214</v>
      </c>
      <c r="L97" s="643">
        <v>9980005880</v>
      </c>
      <c r="M97" s="644">
        <v>420</v>
      </c>
      <c r="N97" s="643">
        <v>67</v>
      </c>
      <c r="O97" s="644">
        <v>335</v>
      </c>
      <c r="P97" s="457"/>
      <c r="Q97" s="211">
        <v>48</v>
      </c>
      <c r="R97" s="644">
        <v>51</v>
      </c>
      <c r="S97" s="644" t="s">
        <v>11683</v>
      </c>
      <c r="T97" s="644" t="s">
        <v>12215</v>
      </c>
      <c r="U97" s="644">
        <v>59</v>
      </c>
      <c r="V97" s="644">
        <v>58</v>
      </c>
      <c r="W97" s="644">
        <v>68</v>
      </c>
      <c r="X97" s="457"/>
      <c r="Y97" s="457"/>
      <c r="Z97" s="457"/>
      <c r="AA97" s="457"/>
      <c r="AB97" s="457"/>
      <c r="AC97" s="457"/>
      <c r="AD97" s="457"/>
      <c r="AE97" s="645" t="s">
        <v>12216</v>
      </c>
      <c r="AF97" s="646">
        <v>42791</v>
      </c>
      <c r="AG97" s="645" t="s">
        <v>12217</v>
      </c>
      <c r="AH97" s="645" t="s">
        <v>12218</v>
      </c>
      <c r="AI97" s="643">
        <v>9980005880</v>
      </c>
      <c r="AJ97" s="457"/>
      <c r="AK97" s="457"/>
      <c r="AL97" s="643" t="s">
        <v>11969</v>
      </c>
      <c r="AM97" s="457"/>
      <c r="AN97" s="457"/>
      <c r="AO97" s="457"/>
      <c r="AP97" s="643" t="s">
        <v>11643</v>
      </c>
    </row>
    <row r="98" spans="1:42" ht="129" thickBot="1">
      <c r="A98" s="488">
        <v>19</v>
      </c>
      <c r="B98" s="210" t="s">
        <v>6145</v>
      </c>
      <c r="C98" s="643" t="s">
        <v>12219</v>
      </c>
      <c r="D98" s="643" t="s">
        <v>12220</v>
      </c>
      <c r="E98" s="643" t="s">
        <v>11615</v>
      </c>
      <c r="F98" s="285" t="s">
        <v>699</v>
      </c>
      <c r="G98" s="286" t="s">
        <v>11622</v>
      </c>
      <c r="H98" s="287" t="s">
        <v>11623</v>
      </c>
      <c r="I98" s="644" t="s">
        <v>10017</v>
      </c>
      <c r="J98" s="488">
        <v>5</v>
      </c>
      <c r="K98" s="643" t="s">
        <v>12221</v>
      </c>
      <c r="L98" s="643">
        <v>9686747083</v>
      </c>
      <c r="M98" s="643">
        <v>76.7</v>
      </c>
      <c r="N98" s="643" t="s">
        <v>12222</v>
      </c>
      <c r="O98" s="643">
        <v>54.6</v>
      </c>
      <c r="P98" s="457"/>
      <c r="Q98" s="643" t="s">
        <v>12223</v>
      </c>
      <c r="R98" s="643">
        <v>71.099999999999994</v>
      </c>
      <c r="S98" s="643" t="s">
        <v>11683</v>
      </c>
      <c r="T98" s="643" t="s">
        <v>11926</v>
      </c>
      <c r="U98" s="643">
        <v>76</v>
      </c>
      <c r="V98" s="643">
        <v>74</v>
      </c>
      <c r="W98" s="643">
        <v>78</v>
      </c>
      <c r="X98" s="457"/>
      <c r="Y98" s="457"/>
      <c r="Z98" s="457"/>
      <c r="AA98" s="457"/>
      <c r="AB98" s="457"/>
      <c r="AC98" s="457"/>
      <c r="AD98" s="457"/>
      <c r="AE98" s="645" t="s">
        <v>12224</v>
      </c>
      <c r="AF98" s="646">
        <v>34593</v>
      </c>
      <c r="AG98" s="643" t="s">
        <v>12225</v>
      </c>
      <c r="AH98" s="643" t="s">
        <v>12226</v>
      </c>
      <c r="AI98" s="643">
        <v>9686747082</v>
      </c>
      <c r="AJ98" s="457"/>
      <c r="AK98" s="457"/>
      <c r="AL98" s="643" t="s">
        <v>61</v>
      </c>
      <c r="AM98" s="457"/>
      <c r="AN98" s="457"/>
      <c r="AO98" s="457"/>
      <c r="AP98" s="643" t="s">
        <v>11643</v>
      </c>
    </row>
    <row r="99" spans="1:42" ht="141.75" thickBot="1">
      <c r="A99" s="696">
        <v>8</v>
      </c>
      <c r="B99" s="210" t="s">
        <v>6145</v>
      </c>
      <c r="C99" s="712" t="s">
        <v>12227</v>
      </c>
      <c r="D99" s="712" t="s">
        <v>12228</v>
      </c>
      <c r="E99" s="712" t="s">
        <v>11646</v>
      </c>
      <c r="F99" s="285" t="s">
        <v>699</v>
      </c>
      <c r="G99" s="286" t="s">
        <v>11622</v>
      </c>
      <c r="H99" s="287" t="s">
        <v>11623</v>
      </c>
      <c r="I99" s="698" t="s">
        <v>10017</v>
      </c>
      <c r="J99" s="699">
        <v>5</v>
      </c>
      <c r="K99" s="712" t="s">
        <v>12229</v>
      </c>
      <c r="L99" s="712">
        <v>9620494892</v>
      </c>
      <c r="M99" s="712">
        <v>89.4</v>
      </c>
      <c r="N99" s="712" t="s">
        <v>11823</v>
      </c>
      <c r="O99" s="712">
        <v>75</v>
      </c>
      <c r="P99" s="700"/>
      <c r="Q99" s="712" t="s">
        <v>11823</v>
      </c>
      <c r="R99" s="712">
        <v>71.5</v>
      </c>
      <c r="S99" s="712" t="s">
        <v>11683</v>
      </c>
      <c r="T99" s="712" t="s">
        <v>12230</v>
      </c>
      <c r="U99" s="712">
        <v>0</v>
      </c>
      <c r="V99" s="712">
        <v>0</v>
      </c>
      <c r="W99" s="712">
        <v>75</v>
      </c>
      <c r="X99" s="700"/>
      <c r="Y99" s="700"/>
      <c r="Z99" s="700"/>
      <c r="AA99" s="700"/>
      <c r="AB99" s="700"/>
      <c r="AC99" s="700"/>
      <c r="AD99" s="700"/>
      <c r="AE99" s="713" t="s">
        <v>12231</v>
      </c>
      <c r="AF99" s="714">
        <v>34914</v>
      </c>
      <c r="AG99" s="712" t="s">
        <v>12232</v>
      </c>
      <c r="AH99" s="712" t="s">
        <v>12233</v>
      </c>
      <c r="AI99" s="712">
        <v>0</v>
      </c>
      <c r="AJ99" s="700"/>
      <c r="AK99" s="700"/>
      <c r="AL99" s="712" t="s">
        <v>61</v>
      </c>
      <c r="AM99" s="700"/>
      <c r="AN99" s="700"/>
      <c r="AO99" s="700"/>
      <c r="AP99" s="715" t="s">
        <v>11630</v>
      </c>
    </row>
    <row r="100" spans="1:42" ht="115.5" thickBot="1">
      <c r="A100" s="716">
        <v>7</v>
      </c>
      <c r="B100" s="210" t="s">
        <v>6145</v>
      </c>
      <c r="C100" s="717" t="s">
        <v>12234</v>
      </c>
      <c r="D100" s="718" t="s">
        <v>12235</v>
      </c>
      <c r="E100" s="548" t="s">
        <v>3823</v>
      </c>
      <c r="F100" s="285" t="s">
        <v>699</v>
      </c>
      <c r="G100" s="286" t="s">
        <v>11633</v>
      </c>
      <c r="H100" s="287" t="s">
        <v>11634</v>
      </c>
      <c r="I100" s="719" t="s">
        <v>3825</v>
      </c>
      <c r="J100" s="718">
        <v>3</v>
      </c>
      <c r="K100" s="549" t="s">
        <v>12236</v>
      </c>
      <c r="L100" s="548"/>
      <c r="M100" s="720">
        <v>71.36</v>
      </c>
      <c r="N100" s="721" t="s">
        <v>12237</v>
      </c>
      <c r="O100" s="720">
        <v>43.5</v>
      </c>
      <c r="P100" s="555"/>
      <c r="Q100" s="722" t="s">
        <v>3897</v>
      </c>
      <c r="R100" s="720">
        <v>55.875</v>
      </c>
      <c r="S100" s="723" t="s">
        <v>9694</v>
      </c>
      <c r="T100" s="721" t="s">
        <v>12238</v>
      </c>
      <c r="U100" s="718">
        <v>60.92</v>
      </c>
      <c r="V100" s="555"/>
      <c r="W100" s="555"/>
      <c r="X100" s="555"/>
      <c r="Y100" s="555"/>
      <c r="Z100" s="555"/>
      <c r="AA100" s="555"/>
      <c r="AB100" s="555"/>
      <c r="AC100" s="555"/>
      <c r="AD100" s="555"/>
      <c r="AE100" s="724" t="s">
        <v>12239</v>
      </c>
      <c r="AF100" s="725">
        <v>34843</v>
      </c>
      <c r="AG100" s="721" t="s">
        <v>12240</v>
      </c>
      <c r="AH100" s="721" t="s">
        <v>12241</v>
      </c>
      <c r="AI100" s="721">
        <v>9900722581</v>
      </c>
      <c r="AJ100" s="555"/>
      <c r="AK100" s="555"/>
      <c r="AL100" s="721" t="s">
        <v>1642</v>
      </c>
      <c r="AM100" s="555"/>
      <c r="AN100" s="555"/>
      <c r="AO100" s="555"/>
      <c r="AP100" s="657" t="s">
        <v>11643</v>
      </c>
    </row>
    <row r="101" spans="1:42" ht="90" thickBot="1">
      <c r="A101" s="652">
        <v>28</v>
      </c>
      <c r="B101" s="210" t="s">
        <v>6145</v>
      </c>
      <c r="C101" s="704" t="s">
        <v>12234</v>
      </c>
      <c r="D101" s="456" t="s">
        <v>12235</v>
      </c>
      <c r="E101" s="456" t="s">
        <v>3823</v>
      </c>
      <c r="F101" s="285" t="s">
        <v>699</v>
      </c>
      <c r="G101" s="286" t="s">
        <v>11633</v>
      </c>
      <c r="H101" s="287" t="s">
        <v>11634</v>
      </c>
      <c r="I101" s="705" t="s">
        <v>3825</v>
      </c>
      <c r="J101" s="562">
        <v>3</v>
      </c>
      <c r="K101" s="504" t="s">
        <v>12236</v>
      </c>
      <c r="L101" s="655">
        <v>9611114130</v>
      </c>
      <c r="M101" s="655">
        <v>71.36</v>
      </c>
      <c r="N101" s="706" t="s">
        <v>12237</v>
      </c>
      <c r="O101" s="655">
        <v>43.5</v>
      </c>
      <c r="P101" s="457"/>
      <c r="Q101" s="707" t="s">
        <v>6179</v>
      </c>
      <c r="R101" s="655">
        <v>55.87</v>
      </c>
      <c r="S101" s="708" t="s">
        <v>12242</v>
      </c>
      <c r="T101" s="706" t="s">
        <v>12238</v>
      </c>
      <c r="U101" s="456">
        <v>60.923000000000002</v>
      </c>
      <c r="V101" s="457"/>
      <c r="W101" s="457"/>
      <c r="X101" s="457"/>
      <c r="Y101" s="457"/>
      <c r="Z101" s="457"/>
      <c r="AA101" s="457"/>
      <c r="AB101" s="457"/>
      <c r="AC101" s="457"/>
      <c r="AD101" s="457"/>
      <c r="AE101" s="726" t="s">
        <v>12243</v>
      </c>
      <c r="AF101" s="727">
        <v>34843</v>
      </c>
      <c r="AG101" s="706" t="s">
        <v>12240</v>
      </c>
      <c r="AH101" s="706" t="s">
        <v>12244</v>
      </c>
      <c r="AI101" s="706">
        <v>9900722581</v>
      </c>
      <c r="AJ101" s="457"/>
      <c r="AK101" s="457"/>
      <c r="AL101" s="706" t="s">
        <v>1642</v>
      </c>
      <c r="AM101" s="457"/>
      <c r="AN101" s="457"/>
      <c r="AO101" s="457"/>
      <c r="AP101" s="706" t="s">
        <v>11643</v>
      </c>
    </row>
    <row r="102" spans="1:42" ht="86.25" thickBot="1">
      <c r="A102" s="642">
        <v>4</v>
      </c>
      <c r="B102" s="210" t="s">
        <v>6145</v>
      </c>
      <c r="C102" s="643" t="s">
        <v>12245</v>
      </c>
      <c r="D102" s="643" t="s">
        <v>12246</v>
      </c>
      <c r="E102" s="643" t="s">
        <v>11646</v>
      </c>
      <c r="F102" s="285" t="s">
        <v>699</v>
      </c>
      <c r="G102" s="286" t="s">
        <v>11616</v>
      </c>
      <c r="H102" s="287" t="s">
        <v>11617</v>
      </c>
      <c r="I102" s="643" t="s">
        <v>7693</v>
      </c>
      <c r="J102" s="488">
        <v>5</v>
      </c>
      <c r="K102" s="643" t="s">
        <v>12247</v>
      </c>
      <c r="L102" s="643">
        <v>9535678079</v>
      </c>
      <c r="M102" s="644">
        <v>89.96</v>
      </c>
      <c r="N102" s="643" t="s">
        <v>11823</v>
      </c>
      <c r="O102" s="644">
        <v>70.099999999999994</v>
      </c>
      <c r="P102" s="457"/>
      <c r="Q102" s="644" t="s">
        <v>11823</v>
      </c>
      <c r="R102" s="644">
        <v>65</v>
      </c>
      <c r="S102" s="643" t="s">
        <v>11132</v>
      </c>
      <c r="T102" s="643" t="s">
        <v>11639</v>
      </c>
      <c r="U102" s="644">
        <v>0</v>
      </c>
      <c r="V102" s="644">
        <v>0</v>
      </c>
      <c r="W102" s="644">
        <v>70</v>
      </c>
      <c r="X102" s="644">
        <v>0</v>
      </c>
      <c r="Y102" s="457"/>
      <c r="Z102" s="457"/>
      <c r="AA102" s="457"/>
      <c r="AB102" s="457"/>
      <c r="AC102" s="457"/>
      <c r="AD102" s="457"/>
      <c r="AE102" s="643" t="s">
        <v>12248</v>
      </c>
      <c r="AF102" s="646">
        <v>34782</v>
      </c>
      <c r="AG102" s="643" t="s">
        <v>12249</v>
      </c>
      <c r="AH102" s="643" t="s">
        <v>12250</v>
      </c>
      <c r="AI102" s="643">
        <v>9980803857</v>
      </c>
      <c r="AJ102" s="457"/>
      <c r="AK102" s="457"/>
      <c r="AL102" s="643" t="s">
        <v>61</v>
      </c>
      <c r="AM102" s="457"/>
      <c r="AN102" s="457"/>
      <c r="AO102" s="457"/>
      <c r="AP102" s="643" t="s">
        <v>11630</v>
      </c>
    </row>
    <row r="103" spans="1:42" ht="100.5" thickBot="1">
      <c r="A103" s="642">
        <v>15</v>
      </c>
      <c r="B103" s="210" t="s">
        <v>6145</v>
      </c>
      <c r="C103" s="643" t="s">
        <v>12251</v>
      </c>
      <c r="D103" s="643" t="s">
        <v>12252</v>
      </c>
      <c r="E103" s="643" t="s">
        <v>11646</v>
      </c>
      <c r="F103" s="285" t="s">
        <v>699</v>
      </c>
      <c r="G103" s="286" t="s">
        <v>11622</v>
      </c>
      <c r="H103" s="287" t="s">
        <v>11623</v>
      </c>
      <c r="I103" s="644" t="s">
        <v>10017</v>
      </c>
      <c r="J103" s="488">
        <v>5</v>
      </c>
      <c r="K103" s="643" t="s">
        <v>12253</v>
      </c>
      <c r="L103" s="643">
        <v>9036511136</v>
      </c>
      <c r="M103" s="643">
        <v>63.04</v>
      </c>
      <c r="N103" s="643">
        <v>63.04</v>
      </c>
      <c r="O103" s="643">
        <v>52</v>
      </c>
      <c r="P103" s="457"/>
      <c r="Q103" s="643">
        <v>52</v>
      </c>
      <c r="R103" s="643">
        <v>72.52</v>
      </c>
      <c r="S103" s="643" t="s">
        <v>11683</v>
      </c>
      <c r="T103" s="643" t="s">
        <v>11926</v>
      </c>
      <c r="U103" s="643">
        <v>72.099999999999994</v>
      </c>
      <c r="V103" s="643">
        <v>79</v>
      </c>
      <c r="W103" s="643">
        <v>86.05</v>
      </c>
      <c r="X103" s="457"/>
      <c r="Y103" s="457"/>
      <c r="Z103" s="457"/>
      <c r="AA103" s="457"/>
      <c r="AB103" s="457"/>
      <c r="AC103" s="457"/>
      <c r="AD103" s="457"/>
      <c r="AE103" s="645" t="s">
        <v>12254</v>
      </c>
      <c r="AF103" s="646">
        <v>34623</v>
      </c>
      <c r="AG103" s="643" t="s">
        <v>12255</v>
      </c>
      <c r="AH103" s="643" t="s">
        <v>781</v>
      </c>
      <c r="AI103" s="643">
        <v>9916521333</v>
      </c>
      <c r="AJ103" s="457"/>
      <c r="AK103" s="457"/>
      <c r="AL103" s="643" t="s">
        <v>60</v>
      </c>
      <c r="AM103" s="457"/>
      <c r="AN103" s="457"/>
      <c r="AO103" s="457"/>
      <c r="AP103" s="643" t="s">
        <v>11643</v>
      </c>
    </row>
    <row r="104" spans="1:42" ht="86.25" thickBot="1">
      <c r="A104" s="642">
        <v>11</v>
      </c>
      <c r="B104" s="210" t="s">
        <v>6145</v>
      </c>
      <c r="C104" s="490" t="s">
        <v>12256</v>
      </c>
      <c r="D104" s="490" t="s">
        <v>12257</v>
      </c>
      <c r="E104" s="668" t="s">
        <v>11615</v>
      </c>
      <c r="F104" s="285" t="s">
        <v>699</v>
      </c>
      <c r="G104" s="286" t="s">
        <v>11616</v>
      </c>
      <c r="H104" s="287" t="s">
        <v>11617</v>
      </c>
      <c r="I104" s="643" t="s">
        <v>7693</v>
      </c>
      <c r="J104" s="488">
        <v>5</v>
      </c>
      <c r="K104" s="490" t="s">
        <v>12258</v>
      </c>
      <c r="L104" s="668">
        <v>9008785116</v>
      </c>
      <c r="M104" s="488">
        <v>54</v>
      </c>
      <c r="N104" s="490" t="s">
        <v>12259</v>
      </c>
      <c r="O104" s="488">
        <v>52.5</v>
      </c>
      <c r="P104" s="457"/>
      <c r="Q104" s="488" t="s">
        <v>12259</v>
      </c>
      <c r="R104" s="488">
        <v>70</v>
      </c>
      <c r="S104" s="490" t="s">
        <v>11132</v>
      </c>
      <c r="T104" s="490" t="s">
        <v>12259</v>
      </c>
      <c r="U104" s="488">
        <v>0</v>
      </c>
      <c r="V104" s="488">
        <v>0</v>
      </c>
      <c r="W104" s="488">
        <v>70.400000000000006</v>
      </c>
      <c r="X104" s="488">
        <v>0</v>
      </c>
      <c r="Y104" s="457"/>
      <c r="Z104" s="457"/>
      <c r="AA104" s="457"/>
      <c r="AB104" s="457"/>
      <c r="AC104" s="457"/>
      <c r="AD104" s="457"/>
      <c r="AE104" s="490" t="s">
        <v>12260</v>
      </c>
      <c r="AF104" s="664">
        <v>34799</v>
      </c>
      <c r="AG104" s="490" t="s">
        <v>12261</v>
      </c>
      <c r="AH104" s="490" t="s">
        <v>12262</v>
      </c>
      <c r="AI104" s="490"/>
      <c r="AJ104" s="457"/>
      <c r="AK104" s="457"/>
      <c r="AL104" s="490"/>
      <c r="AM104" s="457"/>
      <c r="AN104" s="457"/>
      <c r="AO104" s="457"/>
      <c r="AP104" s="490" t="s">
        <v>11630</v>
      </c>
    </row>
    <row r="105" spans="1:42" ht="103.5" thickBot="1">
      <c r="A105" s="642">
        <v>14</v>
      </c>
      <c r="B105" s="210" t="s">
        <v>6145</v>
      </c>
      <c r="C105" s="643" t="s">
        <v>12263</v>
      </c>
      <c r="D105" s="643" t="s">
        <v>12264</v>
      </c>
      <c r="E105" s="643" t="s">
        <v>11646</v>
      </c>
      <c r="F105" s="285" t="s">
        <v>699</v>
      </c>
      <c r="G105" s="286" t="s">
        <v>11633</v>
      </c>
      <c r="H105" s="287" t="s">
        <v>11634</v>
      </c>
      <c r="I105" s="643" t="s">
        <v>7693</v>
      </c>
      <c r="J105" s="488">
        <v>5</v>
      </c>
      <c r="K105" s="643" t="s">
        <v>12265</v>
      </c>
      <c r="L105" s="643">
        <v>9413705870</v>
      </c>
      <c r="M105" s="644">
        <v>60</v>
      </c>
      <c r="N105" s="643" t="s">
        <v>50</v>
      </c>
      <c r="O105" s="644">
        <v>54</v>
      </c>
      <c r="P105" s="457"/>
      <c r="Q105" s="211" t="s">
        <v>50</v>
      </c>
      <c r="R105" s="644">
        <v>75</v>
      </c>
      <c r="S105" s="644" t="s">
        <v>11132</v>
      </c>
      <c r="T105" s="644" t="s">
        <v>12266</v>
      </c>
      <c r="U105" s="644">
        <v>0</v>
      </c>
      <c r="V105" s="644">
        <v>0</v>
      </c>
      <c r="W105" s="644">
        <v>70</v>
      </c>
      <c r="X105" s="457"/>
      <c r="Y105" s="457"/>
      <c r="Z105" s="457"/>
      <c r="AA105" s="457"/>
      <c r="AB105" s="457"/>
      <c r="AC105" s="457"/>
      <c r="AD105" s="457"/>
      <c r="AE105" s="645" t="s">
        <v>12267</v>
      </c>
      <c r="AF105" s="646">
        <v>34922</v>
      </c>
      <c r="AG105" s="645" t="s">
        <v>12268</v>
      </c>
      <c r="AH105" s="645" t="s">
        <v>12269</v>
      </c>
      <c r="AI105" s="643">
        <v>9549239876</v>
      </c>
      <c r="AJ105" s="457"/>
      <c r="AK105" s="457"/>
      <c r="AL105" s="643" t="s">
        <v>61</v>
      </c>
      <c r="AM105" s="457"/>
      <c r="AN105" s="457"/>
      <c r="AO105" s="457"/>
      <c r="AP105" s="643" t="s">
        <v>11630</v>
      </c>
    </row>
    <row r="106" spans="1:42" ht="192.75" thickBot="1">
      <c r="A106" s="642">
        <v>6</v>
      </c>
      <c r="B106" s="210" t="s">
        <v>6145</v>
      </c>
      <c r="C106" s="643" t="s">
        <v>12270</v>
      </c>
      <c r="D106" s="643" t="s">
        <v>12271</v>
      </c>
      <c r="E106" s="643" t="s">
        <v>11646</v>
      </c>
      <c r="F106" s="285" t="s">
        <v>699</v>
      </c>
      <c r="G106" s="286" t="s">
        <v>11633</v>
      </c>
      <c r="H106" s="287" t="s">
        <v>11634</v>
      </c>
      <c r="I106" s="643" t="s">
        <v>7693</v>
      </c>
      <c r="J106" s="488">
        <v>5</v>
      </c>
      <c r="K106" s="643" t="s">
        <v>12272</v>
      </c>
      <c r="L106" s="643">
        <v>9799932229</v>
      </c>
      <c r="M106" s="644">
        <v>72.2</v>
      </c>
      <c r="N106" s="643" t="s">
        <v>11682</v>
      </c>
      <c r="O106" s="644">
        <v>84.6</v>
      </c>
      <c r="P106" s="457"/>
      <c r="Q106" s="211" t="s">
        <v>11682</v>
      </c>
      <c r="R106" s="644">
        <v>63.83</v>
      </c>
      <c r="S106" s="644" t="s">
        <v>11683</v>
      </c>
      <c r="T106" s="644" t="s">
        <v>12273</v>
      </c>
      <c r="U106" s="644">
        <v>0</v>
      </c>
      <c r="V106" s="644">
        <v>0</v>
      </c>
      <c r="W106" s="644">
        <v>76</v>
      </c>
      <c r="X106" s="457"/>
      <c r="Y106" s="457"/>
      <c r="Z106" s="457"/>
      <c r="AA106" s="457"/>
      <c r="AB106" s="457"/>
      <c r="AC106" s="457"/>
      <c r="AD106" s="457"/>
      <c r="AE106" s="645" t="s">
        <v>12274</v>
      </c>
      <c r="AF106" s="661">
        <v>34739</v>
      </c>
      <c r="AG106" s="645" t="s">
        <v>12275</v>
      </c>
      <c r="AH106" s="645" t="s">
        <v>12276</v>
      </c>
      <c r="AI106" s="643">
        <v>9799932229</v>
      </c>
      <c r="AJ106" s="457"/>
      <c r="AK106" s="457"/>
      <c r="AL106" s="643" t="s">
        <v>11836</v>
      </c>
      <c r="AM106" s="457"/>
      <c r="AN106" s="457"/>
      <c r="AO106" s="457"/>
      <c r="AP106" s="643" t="s">
        <v>11630</v>
      </c>
    </row>
    <row r="107" spans="1:42" ht="86.25" thickBot="1">
      <c r="A107" s="642">
        <v>8</v>
      </c>
      <c r="B107" s="210" t="s">
        <v>6145</v>
      </c>
      <c r="C107" s="643" t="s">
        <v>12277</v>
      </c>
      <c r="D107" s="643" t="s">
        <v>12278</v>
      </c>
      <c r="E107" s="643" t="s">
        <v>11646</v>
      </c>
      <c r="F107" s="285" t="s">
        <v>699</v>
      </c>
      <c r="G107" s="286" t="s">
        <v>11662</v>
      </c>
      <c r="H107" s="287" t="s">
        <v>11663</v>
      </c>
      <c r="I107" s="643" t="s">
        <v>7693</v>
      </c>
      <c r="J107" s="488">
        <v>5</v>
      </c>
      <c r="K107" s="643" t="s">
        <v>12279</v>
      </c>
      <c r="L107" s="643">
        <v>9734360022</v>
      </c>
      <c r="M107" s="643">
        <v>57.44</v>
      </c>
      <c r="N107" s="643" t="s">
        <v>12280</v>
      </c>
      <c r="O107" s="643">
        <v>49.16</v>
      </c>
      <c r="P107" s="457"/>
      <c r="Q107" s="650"/>
      <c r="R107" s="643">
        <v>63.05</v>
      </c>
      <c r="S107" s="644" t="s">
        <v>11666</v>
      </c>
      <c r="T107" s="643" t="s">
        <v>11694</v>
      </c>
      <c r="U107" s="644">
        <v>0</v>
      </c>
      <c r="V107" s="644">
        <v>0</v>
      </c>
      <c r="W107" s="644">
        <v>74</v>
      </c>
      <c r="X107" s="644">
        <v>0</v>
      </c>
      <c r="Y107" s="457"/>
      <c r="Z107" s="457"/>
      <c r="AA107" s="457"/>
      <c r="AB107" s="457"/>
      <c r="AC107" s="457"/>
      <c r="AD107" s="457"/>
      <c r="AE107" s="643" t="s">
        <v>12281</v>
      </c>
      <c r="AF107" s="646">
        <v>34741</v>
      </c>
      <c r="AG107" s="643" t="s">
        <v>12282</v>
      </c>
      <c r="AH107" s="643" t="s">
        <v>12283</v>
      </c>
      <c r="AI107" s="643">
        <v>9844335631</v>
      </c>
      <c r="AJ107" s="457"/>
      <c r="AK107" s="457"/>
      <c r="AL107" s="643" t="s">
        <v>11969</v>
      </c>
      <c r="AM107" s="457"/>
      <c r="AN107" s="457"/>
      <c r="AO107" s="457"/>
      <c r="AP107" s="643" t="s">
        <v>11630</v>
      </c>
    </row>
    <row r="108" spans="1:42" ht="141.75" thickBot="1">
      <c r="A108" s="642">
        <v>9</v>
      </c>
      <c r="B108" s="210" t="s">
        <v>6145</v>
      </c>
      <c r="C108" s="643" t="s">
        <v>12284</v>
      </c>
      <c r="D108" s="643" t="s">
        <v>12285</v>
      </c>
      <c r="E108" s="643" t="s">
        <v>11615</v>
      </c>
      <c r="F108" s="285" t="s">
        <v>699</v>
      </c>
      <c r="G108" s="286" t="s">
        <v>11622</v>
      </c>
      <c r="H108" s="287" t="s">
        <v>11623</v>
      </c>
      <c r="I108" s="644" t="s">
        <v>10017</v>
      </c>
      <c r="J108" s="488">
        <v>5</v>
      </c>
      <c r="K108" s="643" t="s">
        <v>12286</v>
      </c>
      <c r="L108" s="643">
        <v>9972906424</v>
      </c>
      <c r="M108" s="643">
        <v>63</v>
      </c>
      <c r="N108" s="643" t="s">
        <v>12287</v>
      </c>
      <c r="O108" s="643">
        <v>66</v>
      </c>
      <c r="P108" s="457"/>
      <c r="Q108" s="643" t="s">
        <v>12288</v>
      </c>
      <c r="R108" s="643">
        <v>64</v>
      </c>
      <c r="S108" s="643" t="s">
        <v>11132</v>
      </c>
      <c r="T108" s="643" t="s">
        <v>12289</v>
      </c>
      <c r="U108" s="643">
        <v>66</v>
      </c>
      <c r="V108" s="643">
        <v>68</v>
      </c>
      <c r="W108" s="643">
        <v>74</v>
      </c>
      <c r="X108" s="457"/>
      <c r="Y108" s="457"/>
      <c r="Z108" s="457"/>
      <c r="AA108" s="457"/>
      <c r="AB108" s="457"/>
      <c r="AC108" s="457"/>
      <c r="AD108" s="457"/>
      <c r="AE108" s="645" t="s">
        <v>12290</v>
      </c>
      <c r="AF108" s="646">
        <v>34709</v>
      </c>
      <c r="AG108" s="643" t="s">
        <v>12291</v>
      </c>
      <c r="AH108" s="643" t="s">
        <v>12292</v>
      </c>
      <c r="AI108" s="643">
        <v>9845816081</v>
      </c>
      <c r="AJ108" s="457"/>
      <c r="AK108" s="457"/>
      <c r="AL108" s="643" t="s">
        <v>60</v>
      </c>
      <c r="AM108" s="457"/>
      <c r="AN108" s="457"/>
      <c r="AO108" s="457"/>
      <c r="AP108" s="643" t="s">
        <v>11643</v>
      </c>
    </row>
    <row r="109" spans="1:42" ht="103.5" thickBot="1">
      <c r="A109" s="642">
        <v>25</v>
      </c>
      <c r="B109" s="210" t="s">
        <v>6145</v>
      </c>
      <c r="C109" s="490" t="s">
        <v>12293</v>
      </c>
      <c r="D109" s="490" t="s">
        <v>12294</v>
      </c>
      <c r="E109" s="490" t="s">
        <v>11646</v>
      </c>
      <c r="F109" s="285" t="s">
        <v>699</v>
      </c>
      <c r="G109" s="286" t="s">
        <v>11622</v>
      </c>
      <c r="H109" s="287" t="s">
        <v>11623</v>
      </c>
      <c r="I109" s="644" t="s">
        <v>10017</v>
      </c>
      <c r="J109" s="488">
        <v>5</v>
      </c>
      <c r="K109" s="490" t="s">
        <v>12295</v>
      </c>
      <c r="L109" s="490">
        <v>9739221502</v>
      </c>
      <c r="M109" s="490">
        <v>75</v>
      </c>
      <c r="N109" s="490"/>
      <c r="O109" s="490">
        <v>59</v>
      </c>
      <c r="P109" s="457"/>
      <c r="Q109" s="650"/>
      <c r="R109" s="490">
        <v>80</v>
      </c>
      <c r="S109" s="490" t="s">
        <v>12296</v>
      </c>
      <c r="T109" s="490" t="s">
        <v>12297</v>
      </c>
      <c r="U109" s="490">
        <v>58</v>
      </c>
      <c r="V109" s="490">
        <v>58</v>
      </c>
      <c r="W109" s="490">
        <v>73</v>
      </c>
      <c r="X109" s="457"/>
      <c r="Y109" s="457"/>
      <c r="Z109" s="457"/>
      <c r="AA109" s="457"/>
      <c r="AB109" s="457"/>
      <c r="AC109" s="457"/>
      <c r="AD109" s="457"/>
      <c r="AE109" s="667" t="s">
        <v>12298</v>
      </c>
      <c r="AF109" s="664">
        <v>34287</v>
      </c>
      <c r="AG109" s="490" t="s">
        <v>12299</v>
      </c>
      <c r="AH109" s="490" t="s">
        <v>12300</v>
      </c>
      <c r="AI109" s="490">
        <v>9916286091</v>
      </c>
      <c r="AJ109" s="457"/>
      <c r="AK109" s="457"/>
      <c r="AL109" s="490" t="s">
        <v>61</v>
      </c>
      <c r="AM109" s="457"/>
      <c r="AN109" s="457"/>
      <c r="AO109" s="457"/>
      <c r="AP109" s="490" t="s">
        <v>11643</v>
      </c>
    </row>
    <row r="110" spans="1:42" ht="100.5" thickBot="1">
      <c r="A110" s="642">
        <v>17</v>
      </c>
      <c r="B110" s="210" t="s">
        <v>6145</v>
      </c>
      <c r="C110" s="643" t="s">
        <v>12301</v>
      </c>
      <c r="D110" s="643" t="s">
        <v>12302</v>
      </c>
      <c r="E110" s="643" t="s">
        <v>11646</v>
      </c>
      <c r="F110" s="285" t="s">
        <v>699</v>
      </c>
      <c r="G110" s="286" t="s">
        <v>11622</v>
      </c>
      <c r="H110" s="287" t="s">
        <v>11623</v>
      </c>
      <c r="I110" s="644" t="s">
        <v>10017</v>
      </c>
      <c r="J110" s="488">
        <v>5</v>
      </c>
      <c r="K110" s="643" t="s">
        <v>12303</v>
      </c>
      <c r="L110" s="643">
        <v>9611617969</v>
      </c>
      <c r="M110" s="643">
        <v>69</v>
      </c>
      <c r="N110" s="643" t="s">
        <v>11665</v>
      </c>
      <c r="O110" s="643">
        <v>45</v>
      </c>
      <c r="P110" s="457"/>
      <c r="Q110" s="643" t="s">
        <v>11665</v>
      </c>
      <c r="R110" s="643">
        <v>75.62</v>
      </c>
      <c r="S110" s="643" t="s">
        <v>12078</v>
      </c>
      <c r="T110" s="643" t="s">
        <v>12304</v>
      </c>
      <c r="U110" s="643">
        <v>0</v>
      </c>
      <c r="V110" s="643">
        <v>0</v>
      </c>
      <c r="W110" s="643">
        <v>78</v>
      </c>
      <c r="X110" s="457"/>
      <c r="Y110" s="457"/>
      <c r="Z110" s="457"/>
      <c r="AA110" s="457"/>
      <c r="AB110" s="457"/>
      <c r="AC110" s="457"/>
      <c r="AD110" s="457"/>
      <c r="AE110" s="645" t="s">
        <v>12305</v>
      </c>
      <c r="AF110" s="646">
        <v>34924</v>
      </c>
      <c r="AG110" s="643" t="s">
        <v>12306</v>
      </c>
      <c r="AH110" s="643" t="s">
        <v>12307</v>
      </c>
      <c r="AI110" s="643">
        <v>9886224683</v>
      </c>
      <c r="AJ110" s="457"/>
      <c r="AK110" s="457"/>
      <c r="AL110" s="643" t="s">
        <v>61</v>
      </c>
      <c r="AM110" s="457"/>
      <c r="AN110" s="457"/>
      <c r="AO110" s="457"/>
      <c r="AP110" s="643" t="s">
        <v>11630</v>
      </c>
    </row>
    <row r="111" spans="1:42" ht="86.25" thickBot="1">
      <c r="A111" s="728">
        <v>12</v>
      </c>
      <c r="B111" s="210" t="s">
        <v>6145</v>
      </c>
      <c r="C111" s="729" t="s">
        <v>12308</v>
      </c>
      <c r="D111" s="730" t="s">
        <v>12309</v>
      </c>
      <c r="E111" s="731" t="s">
        <v>3837</v>
      </c>
      <c r="F111" s="285" t="s">
        <v>699</v>
      </c>
      <c r="G111" s="286" t="s">
        <v>11633</v>
      </c>
      <c r="H111" s="287" t="s">
        <v>11634</v>
      </c>
      <c r="I111" s="732" t="s">
        <v>3825</v>
      </c>
      <c r="J111" s="730">
        <v>3</v>
      </c>
      <c r="K111" s="733" t="s">
        <v>12310</v>
      </c>
      <c r="L111" s="734">
        <v>9482609608</v>
      </c>
      <c r="M111" s="735">
        <v>69</v>
      </c>
      <c r="N111" s="736" t="s">
        <v>9402</v>
      </c>
      <c r="O111" s="735">
        <v>51</v>
      </c>
      <c r="P111" s="674"/>
      <c r="Q111" s="737" t="s">
        <v>6179</v>
      </c>
      <c r="R111" s="735">
        <v>64</v>
      </c>
      <c r="S111" s="738" t="s">
        <v>11132</v>
      </c>
      <c r="T111" s="736" t="s">
        <v>11725</v>
      </c>
      <c r="U111" s="730">
        <v>57</v>
      </c>
      <c r="V111" s="674"/>
      <c r="W111" s="674"/>
      <c r="X111" s="674"/>
      <c r="Y111" s="674"/>
      <c r="Z111" s="674"/>
      <c r="AA111" s="674"/>
      <c r="AB111" s="674"/>
      <c r="AC111" s="674"/>
      <c r="AD111" s="674"/>
      <c r="AE111" s="739" t="s">
        <v>12311</v>
      </c>
      <c r="AF111" s="740">
        <v>34491</v>
      </c>
      <c r="AG111" s="736" t="s">
        <v>12312</v>
      </c>
      <c r="AH111" s="736" t="s">
        <v>12313</v>
      </c>
      <c r="AI111" s="736">
        <v>9448506047</v>
      </c>
      <c r="AJ111" s="674"/>
      <c r="AK111" s="674"/>
      <c r="AL111" s="736" t="s">
        <v>1642</v>
      </c>
      <c r="AM111" s="674"/>
      <c r="AN111" s="674"/>
      <c r="AO111" s="674"/>
      <c r="AP111" s="657" t="s">
        <v>11643</v>
      </c>
    </row>
    <row r="112" spans="1:42" ht="116.25" thickBot="1">
      <c r="A112" s="741">
        <v>14</v>
      </c>
      <c r="B112" s="210" t="s">
        <v>6145</v>
      </c>
      <c r="C112" s="742" t="s">
        <v>12314</v>
      </c>
      <c r="D112" s="742" t="s">
        <v>12315</v>
      </c>
      <c r="E112" s="742" t="s">
        <v>11646</v>
      </c>
      <c r="F112" s="285" t="s">
        <v>699</v>
      </c>
      <c r="G112" s="286" t="s">
        <v>11622</v>
      </c>
      <c r="H112" s="287" t="s">
        <v>11623</v>
      </c>
      <c r="I112" s="743" t="s">
        <v>10017</v>
      </c>
      <c r="J112" s="744">
        <v>5</v>
      </c>
      <c r="K112" s="742" t="s">
        <v>12316</v>
      </c>
      <c r="L112" s="742">
        <v>8951021395</v>
      </c>
      <c r="M112" s="742">
        <v>40</v>
      </c>
      <c r="N112" s="742">
        <v>250</v>
      </c>
      <c r="O112" s="742">
        <v>46</v>
      </c>
      <c r="P112" s="745"/>
      <c r="Q112" s="742">
        <v>280</v>
      </c>
      <c r="R112" s="742">
        <v>74</v>
      </c>
      <c r="S112" s="742" t="s">
        <v>11132</v>
      </c>
      <c r="T112" s="742" t="s">
        <v>12317</v>
      </c>
      <c r="U112" s="742">
        <v>69.84</v>
      </c>
      <c r="V112" s="742">
        <v>74.319999999999993</v>
      </c>
      <c r="W112" s="742">
        <v>84.69</v>
      </c>
      <c r="X112" s="745"/>
      <c r="Y112" s="745"/>
      <c r="Z112" s="745"/>
      <c r="AA112" s="745"/>
      <c r="AB112" s="745"/>
      <c r="AC112" s="745"/>
      <c r="AD112" s="745"/>
      <c r="AE112" s="746" t="s">
        <v>12318</v>
      </c>
      <c r="AF112" s="747">
        <v>34779</v>
      </c>
      <c r="AG112" s="742" t="s">
        <v>12319</v>
      </c>
      <c r="AH112" s="742" t="s">
        <v>12320</v>
      </c>
      <c r="AI112" s="742">
        <v>7411232706</v>
      </c>
      <c r="AJ112" s="745"/>
      <c r="AK112" s="745"/>
      <c r="AL112" s="742" t="s">
        <v>61</v>
      </c>
      <c r="AM112" s="745"/>
      <c r="AN112" s="745"/>
      <c r="AO112" s="745"/>
      <c r="AP112" s="748" t="s">
        <v>11643</v>
      </c>
    </row>
    <row r="113" spans="1:42" ht="86.25" thickBot="1">
      <c r="A113" s="638">
        <v>1</v>
      </c>
      <c r="B113" s="210" t="s">
        <v>6145</v>
      </c>
      <c r="C113" s="639" t="s">
        <v>12321</v>
      </c>
      <c r="D113" s="639" t="s">
        <v>12322</v>
      </c>
      <c r="E113" s="639" t="s">
        <v>11646</v>
      </c>
      <c r="F113" s="285" t="s">
        <v>699</v>
      </c>
      <c r="G113" s="286" t="s">
        <v>11662</v>
      </c>
      <c r="H113" s="287" t="s">
        <v>11663</v>
      </c>
      <c r="I113" s="639" t="s">
        <v>7693</v>
      </c>
      <c r="J113" s="554">
        <v>5</v>
      </c>
      <c r="K113" s="639" t="s">
        <v>12323</v>
      </c>
      <c r="L113" s="639">
        <v>8978807798</v>
      </c>
      <c r="M113" s="639">
        <v>88</v>
      </c>
      <c r="N113" s="639">
        <v>88</v>
      </c>
      <c r="O113" s="639">
        <v>88</v>
      </c>
      <c r="P113" s="555"/>
      <c r="Q113" s="749"/>
      <c r="R113" s="639">
        <v>88</v>
      </c>
      <c r="S113" s="750"/>
      <c r="T113" s="639" t="s">
        <v>12324</v>
      </c>
      <c r="U113" s="751">
        <v>0</v>
      </c>
      <c r="V113" s="751">
        <v>0</v>
      </c>
      <c r="W113" s="751">
        <v>73</v>
      </c>
      <c r="X113" s="751">
        <v>0</v>
      </c>
      <c r="Y113" s="555"/>
      <c r="Z113" s="555"/>
      <c r="AA113" s="555"/>
      <c r="AB113" s="555"/>
      <c r="AC113" s="555"/>
      <c r="AD113" s="555"/>
      <c r="AE113" s="639" t="s">
        <v>12325</v>
      </c>
      <c r="AF113" s="752">
        <v>35289</v>
      </c>
      <c r="AG113" s="639" t="s">
        <v>12326</v>
      </c>
      <c r="AH113" s="639" t="s">
        <v>12327</v>
      </c>
      <c r="AI113" s="639">
        <v>7730030050</v>
      </c>
      <c r="AJ113" s="555"/>
      <c r="AK113" s="555"/>
      <c r="AL113" s="639" t="s">
        <v>61</v>
      </c>
      <c r="AM113" s="555"/>
      <c r="AN113" s="555"/>
      <c r="AO113" s="555"/>
      <c r="AP113" s="753" t="s">
        <v>11630</v>
      </c>
    </row>
    <row r="114" spans="1:42" ht="86.25" thickBot="1">
      <c r="A114" s="642">
        <v>12</v>
      </c>
      <c r="B114" s="210" t="s">
        <v>6145</v>
      </c>
      <c r="C114" s="490" t="s">
        <v>12328</v>
      </c>
      <c r="D114" s="490"/>
      <c r="E114" s="490" t="s">
        <v>11615</v>
      </c>
      <c r="F114" s="285" t="s">
        <v>699</v>
      </c>
      <c r="G114" s="286" t="s">
        <v>11616</v>
      </c>
      <c r="H114" s="287" t="s">
        <v>11617</v>
      </c>
      <c r="I114" s="643" t="s">
        <v>7693</v>
      </c>
      <c r="J114" s="488">
        <v>5</v>
      </c>
      <c r="K114" s="490"/>
      <c r="L114" s="490">
        <v>8971779065</v>
      </c>
      <c r="M114" s="490"/>
      <c r="N114" s="490"/>
      <c r="O114" s="490"/>
      <c r="P114" s="457"/>
      <c r="Q114" s="650"/>
      <c r="R114" s="488"/>
      <c r="S114" s="651"/>
      <c r="T114" s="457"/>
      <c r="U114" s="488"/>
      <c r="V114" s="488"/>
      <c r="W114" s="488"/>
      <c r="X114" s="488"/>
      <c r="Y114" s="457"/>
      <c r="Z114" s="457"/>
      <c r="AA114" s="457"/>
      <c r="AB114" s="457"/>
      <c r="AC114" s="457"/>
      <c r="AD114" s="457"/>
      <c r="AE114" s="490"/>
      <c r="AF114" s="490"/>
      <c r="AG114" s="490"/>
      <c r="AH114" s="490"/>
      <c r="AI114" s="490"/>
      <c r="AJ114" s="457"/>
      <c r="AK114" s="457"/>
      <c r="AL114" s="490"/>
      <c r="AM114" s="457"/>
      <c r="AN114" s="457"/>
      <c r="AO114" s="457"/>
      <c r="AP114" s="665" t="s">
        <v>11630</v>
      </c>
    </row>
    <row r="115" spans="1:42" ht="100.5" thickBot="1">
      <c r="A115" s="652">
        <v>34</v>
      </c>
      <c r="B115" s="210" t="s">
        <v>6145</v>
      </c>
      <c r="C115" s="704" t="s">
        <v>12329</v>
      </c>
      <c r="D115" s="456" t="s">
        <v>12330</v>
      </c>
      <c r="E115" s="456" t="s">
        <v>3837</v>
      </c>
      <c r="F115" s="285" t="s">
        <v>699</v>
      </c>
      <c r="G115" s="286" t="s">
        <v>11622</v>
      </c>
      <c r="H115" s="287" t="s">
        <v>11623</v>
      </c>
      <c r="I115" s="705" t="s">
        <v>3825</v>
      </c>
      <c r="J115" s="562">
        <v>3</v>
      </c>
      <c r="K115" s="504" t="s">
        <v>12331</v>
      </c>
      <c r="L115" s="655">
        <v>7760271113</v>
      </c>
      <c r="M115" s="655">
        <v>66</v>
      </c>
      <c r="N115" s="706" t="s">
        <v>50</v>
      </c>
      <c r="O115" s="655">
        <v>66</v>
      </c>
      <c r="P115" s="457"/>
      <c r="Q115" s="707" t="s">
        <v>50</v>
      </c>
      <c r="R115" s="655">
        <v>66</v>
      </c>
      <c r="S115" s="708" t="s">
        <v>11132</v>
      </c>
      <c r="T115" s="706" t="s">
        <v>12332</v>
      </c>
      <c r="U115" s="457"/>
      <c r="V115" s="457"/>
      <c r="W115" s="457"/>
      <c r="X115" s="457"/>
      <c r="Y115" s="457"/>
      <c r="Z115" s="457"/>
      <c r="AA115" s="457"/>
      <c r="AB115" s="457"/>
      <c r="AC115" s="457"/>
      <c r="AD115" s="457"/>
      <c r="AE115" s="726" t="s">
        <v>12333</v>
      </c>
      <c r="AF115" s="754">
        <v>34852</v>
      </c>
      <c r="AG115" s="706" t="s">
        <v>12334</v>
      </c>
      <c r="AH115" s="706" t="s">
        <v>12335</v>
      </c>
      <c r="AI115" s="706">
        <v>0</v>
      </c>
      <c r="AJ115" s="457"/>
      <c r="AK115" s="457"/>
      <c r="AL115" s="706" t="s">
        <v>61</v>
      </c>
      <c r="AM115" s="457"/>
      <c r="AN115" s="457"/>
      <c r="AO115" s="457"/>
      <c r="AP115" s="755" t="s">
        <v>11643</v>
      </c>
    </row>
    <row r="116" spans="1:42" ht="115.5" thickBot="1">
      <c r="A116" s="652">
        <v>26</v>
      </c>
      <c r="B116" s="210" t="s">
        <v>6145</v>
      </c>
      <c r="C116" s="704" t="s">
        <v>12336</v>
      </c>
      <c r="D116" s="456" t="s">
        <v>12337</v>
      </c>
      <c r="E116" s="456" t="s">
        <v>3837</v>
      </c>
      <c r="F116" s="285" t="s">
        <v>699</v>
      </c>
      <c r="G116" s="286" t="s">
        <v>11622</v>
      </c>
      <c r="H116" s="287" t="s">
        <v>11623</v>
      </c>
      <c r="I116" s="705" t="s">
        <v>3825</v>
      </c>
      <c r="J116" s="562">
        <v>3</v>
      </c>
      <c r="K116" s="504" t="s">
        <v>12338</v>
      </c>
      <c r="L116" s="655">
        <v>9447824078</v>
      </c>
      <c r="M116" s="655">
        <v>78</v>
      </c>
      <c r="N116" s="706" t="s">
        <v>12339</v>
      </c>
      <c r="O116" s="655">
        <v>75</v>
      </c>
      <c r="P116" s="457"/>
      <c r="Q116" s="707" t="s">
        <v>12339</v>
      </c>
      <c r="R116" s="655">
        <v>61</v>
      </c>
      <c r="S116" s="708" t="s">
        <v>3737</v>
      </c>
      <c r="T116" s="706" t="s">
        <v>12340</v>
      </c>
      <c r="U116" s="456">
        <v>77.5</v>
      </c>
      <c r="V116" s="457"/>
      <c r="W116" s="457"/>
      <c r="X116" s="457"/>
      <c r="Y116" s="457"/>
      <c r="Z116" s="457"/>
      <c r="AA116" s="457"/>
      <c r="AB116" s="457"/>
      <c r="AC116" s="457"/>
      <c r="AD116" s="457"/>
      <c r="AE116" s="726" t="s">
        <v>12341</v>
      </c>
      <c r="AF116" s="754">
        <v>31778</v>
      </c>
      <c r="AG116" s="706" t="s">
        <v>12342</v>
      </c>
      <c r="AH116" s="706" t="s">
        <v>12343</v>
      </c>
      <c r="AI116" s="706">
        <v>9447824078</v>
      </c>
      <c r="AJ116" s="457"/>
      <c r="AK116" s="457"/>
      <c r="AL116" s="706" t="s">
        <v>61</v>
      </c>
      <c r="AM116" s="457"/>
      <c r="AN116" s="457"/>
      <c r="AO116" s="457"/>
      <c r="AP116" s="755" t="s">
        <v>11643</v>
      </c>
    </row>
    <row r="117" spans="1:42" ht="100.5" thickBot="1">
      <c r="A117" s="652">
        <v>31</v>
      </c>
      <c r="B117" s="210" t="s">
        <v>6145</v>
      </c>
      <c r="C117" s="704" t="s">
        <v>12344</v>
      </c>
      <c r="D117" s="456" t="s">
        <v>12345</v>
      </c>
      <c r="E117" s="456" t="s">
        <v>3837</v>
      </c>
      <c r="F117" s="285" t="s">
        <v>699</v>
      </c>
      <c r="G117" s="286" t="s">
        <v>11622</v>
      </c>
      <c r="H117" s="287" t="s">
        <v>11623</v>
      </c>
      <c r="I117" s="705" t="s">
        <v>10017</v>
      </c>
      <c r="J117" s="562">
        <v>3</v>
      </c>
      <c r="K117" s="504" t="s">
        <v>12346</v>
      </c>
      <c r="L117" s="655">
        <v>7022590574</v>
      </c>
      <c r="M117" s="655">
        <v>61.4</v>
      </c>
      <c r="N117" s="706" t="s">
        <v>12347</v>
      </c>
      <c r="O117" s="655">
        <v>46.4</v>
      </c>
      <c r="P117" s="457"/>
      <c r="Q117" s="707" t="s">
        <v>12348</v>
      </c>
      <c r="R117" s="655">
        <v>64.400000000000006</v>
      </c>
      <c r="S117" s="708" t="s">
        <v>11132</v>
      </c>
      <c r="T117" s="706" t="s">
        <v>12349</v>
      </c>
      <c r="U117" s="456">
        <v>51.6</v>
      </c>
      <c r="V117" s="457"/>
      <c r="W117" s="457"/>
      <c r="X117" s="457"/>
      <c r="Y117" s="457"/>
      <c r="Z117" s="457"/>
      <c r="AA117" s="457"/>
      <c r="AB117" s="457"/>
      <c r="AC117" s="457"/>
      <c r="AD117" s="457"/>
      <c r="AE117" s="726" t="s">
        <v>12350</v>
      </c>
      <c r="AF117" s="727">
        <v>42769</v>
      </c>
      <c r="AG117" s="706" t="s">
        <v>12351</v>
      </c>
      <c r="AH117" s="706" t="s">
        <v>12352</v>
      </c>
      <c r="AI117" s="706">
        <v>8511409214</v>
      </c>
      <c r="AJ117" s="457"/>
      <c r="AK117" s="457"/>
      <c r="AL117" s="706" t="s">
        <v>11881</v>
      </c>
      <c r="AM117" s="457"/>
      <c r="AN117" s="457"/>
      <c r="AO117" s="457"/>
      <c r="AP117" s="755" t="s">
        <v>11643</v>
      </c>
    </row>
    <row r="118" spans="1:42" ht="86.25" thickBot="1">
      <c r="A118" s="559">
        <v>14</v>
      </c>
      <c r="B118" s="210" t="s">
        <v>6145</v>
      </c>
      <c r="C118" s="461" t="s">
        <v>12353</v>
      </c>
      <c r="D118" s="453" t="s">
        <v>12354</v>
      </c>
      <c r="E118" s="453" t="s">
        <v>11656</v>
      </c>
      <c r="F118" s="285" t="s">
        <v>3246</v>
      </c>
      <c r="G118" s="286" t="s">
        <v>11657</v>
      </c>
      <c r="H118" s="287" t="s">
        <v>11658</v>
      </c>
      <c r="I118" s="648" t="s">
        <v>7664</v>
      </c>
      <c r="J118" s="488">
        <v>3</v>
      </c>
      <c r="K118" s="649" t="s">
        <v>12355</v>
      </c>
      <c r="L118" s="456">
        <v>9731282001</v>
      </c>
      <c r="M118" s="488"/>
      <c r="N118" s="457"/>
      <c r="O118" s="488"/>
      <c r="P118" s="457"/>
      <c r="Q118" s="650"/>
      <c r="R118" s="488"/>
      <c r="S118" s="651"/>
      <c r="T118" s="457"/>
      <c r="U118" s="457"/>
      <c r="V118" s="457"/>
      <c r="W118" s="457"/>
      <c r="X118" s="457"/>
      <c r="Y118" s="457"/>
      <c r="Z118" s="457"/>
      <c r="AA118" s="457"/>
      <c r="AB118" s="457"/>
      <c r="AC118" s="457"/>
      <c r="AD118" s="457"/>
      <c r="AE118" s="457"/>
      <c r="AF118" s="457"/>
      <c r="AG118" s="457"/>
      <c r="AH118" s="457"/>
      <c r="AI118" s="457"/>
      <c r="AJ118" s="457"/>
      <c r="AK118" s="457"/>
      <c r="AL118" s="457"/>
      <c r="AM118" s="457"/>
      <c r="AN118" s="457"/>
      <c r="AO118" s="457"/>
      <c r="AP118" s="561"/>
    </row>
    <row r="119" spans="1:42" ht="129" thickBot="1">
      <c r="A119" s="642">
        <v>26</v>
      </c>
      <c r="B119" s="210" t="s">
        <v>6145</v>
      </c>
      <c r="C119" s="490" t="s">
        <v>12356</v>
      </c>
      <c r="D119" s="490" t="s">
        <v>12357</v>
      </c>
      <c r="E119" s="490" t="s">
        <v>11615</v>
      </c>
      <c r="F119" s="285" t="s">
        <v>699</v>
      </c>
      <c r="G119" s="286" t="s">
        <v>11633</v>
      </c>
      <c r="H119" s="287" t="s">
        <v>11634</v>
      </c>
      <c r="I119" s="643" t="s">
        <v>7693</v>
      </c>
      <c r="J119" s="488">
        <v>5</v>
      </c>
      <c r="K119" s="490" t="s">
        <v>12358</v>
      </c>
      <c r="L119" s="490">
        <v>9591008087</v>
      </c>
      <c r="M119" s="488">
        <v>69</v>
      </c>
      <c r="N119" s="490" t="s">
        <v>51</v>
      </c>
      <c r="O119" s="488">
        <v>42</v>
      </c>
      <c r="P119" s="457"/>
      <c r="Q119" s="666" t="s">
        <v>51</v>
      </c>
      <c r="R119" s="488">
        <v>55</v>
      </c>
      <c r="S119" s="488" t="s">
        <v>12296</v>
      </c>
      <c r="T119" s="488" t="s">
        <v>11639</v>
      </c>
      <c r="U119" s="488">
        <v>59</v>
      </c>
      <c r="V119" s="488">
        <v>58</v>
      </c>
      <c r="W119" s="488">
        <v>60</v>
      </c>
      <c r="X119" s="457"/>
      <c r="Y119" s="457"/>
      <c r="Z119" s="457"/>
      <c r="AA119" s="457"/>
      <c r="AB119" s="457"/>
      <c r="AC119" s="457"/>
      <c r="AD119" s="457"/>
      <c r="AE119" s="667" t="s">
        <v>12359</v>
      </c>
      <c r="AF119" s="664">
        <v>34109</v>
      </c>
      <c r="AG119" s="667" t="s">
        <v>12360</v>
      </c>
      <c r="AH119" s="667" t="s">
        <v>12361</v>
      </c>
      <c r="AI119" s="490">
        <v>9945854329</v>
      </c>
      <c r="AJ119" s="457"/>
      <c r="AK119" s="457"/>
      <c r="AL119" s="490" t="s">
        <v>61</v>
      </c>
      <c r="AM119" s="457"/>
      <c r="AN119" s="457"/>
      <c r="AO119" s="457"/>
      <c r="AP119" s="665" t="s">
        <v>11643</v>
      </c>
    </row>
    <row r="120" spans="1:42" ht="86.25" thickBot="1">
      <c r="A120" s="642">
        <v>3</v>
      </c>
      <c r="B120" s="210" t="s">
        <v>6145</v>
      </c>
      <c r="C120" s="643" t="s">
        <v>12362</v>
      </c>
      <c r="D120" s="643" t="s">
        <v>12363</v>
      </c>
      <c r="E120" s="643" t="s">
        <v>11646</v>
      </c>
      <c r="F120" s="285" t="s">
        <v>699</v>
      </c>
      <c r="G120" s="286" t="s">
        <v>11662</v>
      </c>
      <c r="H120" s="287" t="s">
        <v>11663</v>
      </c>
      <c r="I120" s="643" t="s">
        <v>7693</v>
      </c>
      <c r="J120" s="488">
        <v>5</v>
      </c>
      <c r="K120" s="643" t="s">
        <v>12364</v>
      </c>
      <c r="L120" s="643">
        <v>8971700334</v>
      </c>
      <c r="M120" s="643">
        <v>71.36</v>
      </c>
      <c r="N120" s="643" t="s">
        <v>9296</v>
      </c>
      <c r="O120" s="643">
        <v>275</v>
      </c>
      <c r="P120" s="457"/>
      <c r="Q120" s="650"/>
      <c r="R120" s="643">
        <v>65.5</v>
      </c>
      <c r="S120" s="644" t="s">
        <v>11132</v>
      </c>
      <c r="T120" s="643" t="s">
        <v>11639</v>
      </c>
      <c r="U120" s="644">
        <v>0</v>
      </c>
      <c r="V120" s="644">
        <v>0</v>
      </c>
      <c r="W120" s="644">
        <v>0</v>
      </c>
      <c r="X120" s="644">
        <v>0</v>
      </c>
      <c r="Y120" s="457"/>
      <c r="Z120" s="457"/>
      <c r="AA120" s="457"/>
      <c r="AB120" s="457"/>
      <c r="AC120" s="457"/>
      <c r="AD120" s="457"/>
      <c r="AE120" s="643" t="s">
        <v>12365</v>
      </c>
      <c r="AF120" s="646">
        <v>34565</v>
      </c>
      <c r="AG120" s="643" t="s">
        <v>12366</v>
      </c>
      <c r="AH120" s="643" t="s">
        <v>12367</v>
      </c>
      <c r="AI120" s="643">
        <v>9611642674</v>
      </c>
      <c r="AJ120" s="457"/>
      <c r="AK120" s="457"/>
      <c r="AL120" s="643" t="s">
        <v>61</v>
      </c>
      <c r="AM120" s="457"/>
      <c r="AN120" s="457"/>
      <c r="AO120" s="457"/>
      <c r="AP120" s="647" t="s">
        <v>11643</v>
      </c>
    </row>
    <row r="121" spans="1:42" ht="90" thickBot="1">
      <c r="A121" s="652">
        <v>2</v>
      </c>
      <c r="B121" s="210" t="s">
        <v>6145</v>
      </c>
      <c r="C121" s="653" t="s">
        <v>12368</v>
      </c>
      <c r="D121" s="562" t="s">
        <v>12369</v>
      </c>
      <c r="E121" s="456" t="s">
        <v>3837</v>
      </c>
      <c r="F121" s="285" t="s">
        <v>699</v>
      </c>
      <c r="G121" s="286" t="s">
        <v>11633</v>
      </c>
      <c r="H121" s="287" t="s">
        <v>11634</v>
      </c>
      <c r="I121" s="654" t="s">
        <v>3825</v>
      </c>
      <c r="J121" s="562">
        <v>3</v>
      </c>
      <c r="K121" s="504" t="s">
        <v>12370</v>
      </c>
      <c r="L121" s="655">
        <v>9413942211</v>
      </c>
      <c r="M121" s="656">
        <v>59</v>
      </c>
      <c r="N121" s="657" t="s">
        <v>12371</v>
      </c>
      <c r="O121" s="656">
        <v>68</v>
      </c>
      <c r="P121" s="457"/>
      <c r="Q121" s="658" t="s">
        <v>12371</v>
      </c>
      <c r="R121" s="656">
        <v>59</v>
      </c>
      <c r="S121" s="659" t="s">
        <v>12134</v>
      </c>
      <c r="T121" s="657" t="s">
        <v>12372</v>
      </c>
      <c r="U121" s="562">
        <v>60</v>
      </c>
      <c r="V121" s="457"/>
      <c r="W121" s="457"/>
      <c r="X121" s="457"/>
      <c r="Y121" s="457"/>
      <c r="Z121" s="457"/>
      <c r="AA121" s="457"/>
      <c r="AB121" s="457"/>
      <c r="AC121" s="457"/>
      <c r="AD121" s="457"/>
      <c r="AE121" s="660" t="s">
        <v>12373</v>
      </c>
      <c r="AF121" s="661">
        <v>34676</v>
      </c>
      <c r="AG121" s="657" t="s">
        <v>12368</v>
      </c>
      <c r="AH121" s="657" t="s">
        <v>12374</v>
      </c>
      <c r="AI121" s="657">
        <v>9413942211</v>
      </c>
      <c r="AJ121" s="457"/>
      <c r="AK121" s="457"/>
      <c r="AL121" s="657" t="s">
        <v>12375</v>
      </c>
      <c r="AM121" s="457"/>
      <c r="AN121" s="457"/>
      <c r="AO121" s="457"/>
      <c r="AP121" s="662"/>
    </row>
    <row r="122" spans="1:42" ht="129" thickBot="1">
      <c r="A122" s="642">
        <v>20</v>
      </c>
      <c r="B122" s="210" t="s">
        <v>6145</v>
      </c>
      <c r="C122" s="643" t="s">
        <v>12376</v>
      </c>
      <c r="D122" s="643" t="s">
        <v>12377</v>
      </c>
      <c r="E122" s="643" t="s">
        <v>11615</v>
      </c>
      <c r="F122" s="285" t="s">
        <v>699</v>
      </c>
      <c r="G122" s="286" t="s">
        <v>11622</v>
      </c>
      <c r="H122" s="287" t="s">
        <v>11623</v>
      </c>
      <c r="I122" s="644" t="s">
        <v>10017</v>
      </c>
      <c r="J122" s="488">
        <v>5</v>
      </c>
      <c r="K122" s="643" t="s">
        <v>12378</v>
      </c>
      <c r="L122" s="643">
        <v>7204849551</v>
      </c>
      <c r="M122" s="643">
        <v>58</v>
      </c>
      <c r="N122" s="643" t="s">
        <v>12379</v>
      </c>
      <c r="O122" s="643">
        <v>55</v>
      </c>
      <c r="P122" s="457"/>
      <c r="Q122" s="643" t="s">
        <v>12380</v>
      </c>
      <c r="R122" s="643">
        <v>60</v>
      </c>
      <c r="S122" s="643" t="s">
        <v>51</v>
      </c>
      <c r="T122" s="643" t="s">
        <v>12381</v>
      </c>
      <c r="U122" s="643">
        <v>63</v>
      </c>
      <c r="V122" s="643">
        <v>59</v>
      </c>
      <c r="W122" s="643">
        <v>67</v>
      </c>
      <c r="X122" s="457"/>
      <c r="Y122" s="457"/>
      <c r="Z122" s="457"/>
      <c r="AA122" s="457"/>
      <c r="AB122" s="457"/>
      <c r="AC122" s="457"/>
      <c r="AD122" s="457"/>
      <c r="AE122" s="645" t="s">
        <v>12382</v>
      </c>
      <c r="AF122" s="646">
        <v>34165</v>
      </c>
      <c r="AG122" s="643" t="s">
        <v>12383</v>
      </c>
      <c r="AH122" s="643" t="s">
        <v>12384</v>
      </c>
      <c r="AI122" s="643">
        <v>9148860252</v>
      </c>
      <c r="AJ122" s="457"/>
      <c r="AK122" s="457"/>
      <c r="AL122" s="643" t="s">
        <v>6264</v>
      </c>
      <c r="AM122" s="457"/>
      <c r="AN122" s="457"/>
      <c r="AO122" s="457"/>
      <c r="AP122" s="647" t="s">
        <v>11643</v>
      </c>
    </row>
    <row r="123" spans="1:42" ht="141" thickBot="1">
      <c r="A123" s="652">
        <v>13</v>
      </c>
      <c r="B123" s="210" t="s">
        <v>6145</v>
      </c>
      <c r="C123" s="653" t="s">
        <v>12385</v>
      </c>
      <c r="D123" s="562" t="s">
        <v>12386</v>
      </c>
      <c r="E123" s="456" t="s">
        <v>3837</v>
      </c>
      <c r="F123" s="285" t="s">
        <v>699</v>
      </c>
      <c r="G123" s="286" t="s">
        <v>11633</v>
      </c>
      <c r="H123" s="287" t="s">
        <v>11634</v>
      </c>
      <c r="I123" s="654" t="s">
        <v>3825</v>
      </c>
      <c r="J123" s="562">
        <v>3</v>
      </c>
      <c r="K123" s="504" t="s">
        <v>12387</v>
      </c>
      <c r="L123" s="655">
        <v>8050716972</v>
      </c>
      <c r="M123" s="656">
        <v>59.8</v>
      </c>
      <c r="N123" s="657" t="s">
        <v>12388</v>
      </c>
      <c r="O123" s="656">
        <v>59</v>
      </c>
      <c r="P123" s="457"/>
      <c r="Q123" s="658" t="s">
        <v>12389</v>
      </c>
      <c r="R123" s="656">
        <v>62</v>
      </c>
      <c r="S123" s="659" t="s">
        <v>11132</v>
      </c>
      <c r="T123" s="657" t="s">
        <v>11926</v>
      </c>
      <c r="U123" s="562">
        <v>65</v>
      </c>
      <c r="V123" s="457"/>
      <c r="W123" s="457"/>
      <c r="X123" s="457"/>
      <c r="Y123" s="457"/>
      <c r="Z123" s="457"/>
      <c r="AA123" s="457"/>
      <c r="AB123" s="457"/>
      <c r="AC123" s="457"/>
      <c r="AD123" s="457"/>
      <c r="AE123" s="660" t="s">
        <v>12390</v>
      </c>
      <c r="AF123" s="661">
        <v>33494</v>
      </c>
      <c r="AG123" s="657" t="s">
        <v>12391</v>
      </c>
      <c r="AH123" s="657" t="s">
        <v>12392</v>
      </c>
      <c r="AI123" s="657">
        <v>9986140117</v>
      </c>
      <c r="AJ123" s="457"/>
      <c r="AK123" s="457"/>
      <c r="AL123" s="657" t="s">
        <v>11969</v>
      </c>
      <c r="AM123" s="457"/>
      <c r="AN123" s="457"/>
      <c r="AO123" s="457"/>
      <c r="AP123" s="662" t="s">
        <v>11643</v>
      </c>
    </row>
    <row r="124" spans="1:42" ht="86.25" thickBot="1">
      <c r="A124" s="670">
        <v>6</v>
      </c>
      <c r="B124" s="210" t="s">
        <v>6145</v>
      </c>
      <c r="C124" s="671" t="s">
        <v>12393</v>
      </c>
      <c r="D124" s="671" t="s">
        <v>12394</v>
      </c>
      <c r="E124" s="671" t="s">
        <v>11615</v>
      </c>
      <c r="F124" s="285" t="s">
        <v>699</v>
      </c>
      <c r="G124" s="286" t="s">
        <v>11616</v>
      </c>
      <c r="H124" s="287" t="s">
        <v>11617</v>
      </c>
      <c r="I124" s="671" t="s">
        <v>7693</v>
      </c>
      <c r="J124" s="673">
        <v>5</v>
      </c>
      <c r="K124" s="671" t="s">
        <v>12395</v>
      </c>
      <c r="L124" s="671">
        <v>7795662297</v>
      </c>
      <c r="M124" s="672">
        <v>76.64</v>
      </c>
      <c r="N124" s="671" t="s">
        <v>11665</v>
      </c>
      <c r="O124" s="672">
        <v>45.5</v>
      </c>
      <c r="P124" s="674"/>
      <c r="Q124" s="672" t="s">
        <v>9402</v>
      </c>
      <c r="R124" s="672">
        <v>61</v>
      </c>
      <c r="S124" s="671" t="s">
        <v>12396</v>
      </c>
      <c r="T124" s="671" t="s">
        <v>12397</v>
      </c>
      <c r="U124" s="672">
        <v>0</v>
      </c>
      <c r="V124" s="672">
        <v>0</v>
      </c>
      <c r="W124" s="672">
        <v>64</v>
      </c>
      <c r="X124" s="672">
        <v>0</v>
      </c>
      <c r="Y124" s="674"/>
      <c r="Z124" s="674"/>
      <c r="AA124" s="674"/>
      <c r="AB124" s="674"/>
      <c r="AC124" s="674"/>
      <c r="AD124" s="674"/>
      <c r="AE124" s="671" t="s">
        <v>12398</v>
      </c>
      <c r="AF124" s="676">
        <v>34415</v>
      </c>
      <c r="AG124" s="671" t="s">
        <v>12399</v>
      </c>
      <c r="AH124" s="671" t="s">
        <v>12400</v>
      </c>
      <c r="AI124" s="671">
        <v>0</v>
      </c>
      <c r="AJ124" s="674"/>
      <c r="AK124" s="674"/>
      <c r="AL124" s="671" t="s">
        <v>61</v>
      </c>
      <c r="AM124" s="674"/>
      <c r="AN124" s="674"/>
      <c r="AO124" s="674"/>
      <c r="AP124" s="677" t="s">
        <v>11630</v>
      </c>
    </row>
    <row r="125" spans="1:42" ht="100.5" thickBot="1">
      <c r="A125" s="756">
        <v>18</v>
      </c>
      <c r="B125" s="210" t="s">
        <v>6145</v>
      </c>
      <c r="C125" s="757" t="s">
        <v>12401</v>
      </c>
      <c r="D125" s="758" t="s">
        <v>12402</v>
      </c>
      <c r="E125" s="759" t="s">
        <v>3837</v>
      </c>
      <c r="F125" s="285" t="s">
        <v>699</v>
      </c>
      <c r="G125" s="286" t="s">
        <v>11622</v>
      </c>
      <c r="H125" s="287" t="s">
        <v>11623</v>
      </c>
      <c r="I125" s="760" t="s">
        <v>10017</v>
      </c>
      <c r="J125" s="758">
        <v>3</v>
      </c>
      <c r="K125" s="761" t="s">
        <v>12403</v>
      </c>
      <c r="L125" s="762">
        <v>7022645169</v>
      </c>
      <c r="M125" s="763">
        <v>76</v>
      </c>
      <c r="N125" s="764" t="s">
        <v>12404</v>
      </c>
      <c r="O125" s="763">
        <v>50</v>
      </c>
      <c r="P125" s="745"/>
      <c r="Q125" s="765" t="s">
        <v>12405</v>
      </c>
      <c r="R125" s="763">
        <v>69</v>
      </c>
      <c r="S125" s="766" t="s">
        <v>11132</v>
      </c>
      <c r="T125" s="764" t="s">
        <v>12406</v>
      </c>
      <c r="U125" s="758">
        <v>74</v>
      </c>
      <c r="V125" s="745"/>
      <c r="W125" s="745"/>
      <c r="X125" s="745"/>
      <c r="Y125" s="745"/>
      <c r="Z125" s="745"/>
      <c r="AA125" s="745"/>
      <c r="AB125" s="745"/>
      <c r="AC125" s="745"/>
      <c r="AD125" s="745"/>
      <c r="AE125" s="767" t="s">
        <v>12407</v>
      </c>
      <c r="AF125" s="768">
        <v>34858</v>
      </c>
      <c r="AG125" s="764" t="s">
        <v>12408</v>
      </c>
      <c r="AH125" s="764" t="s">
        <v>12409</v>
      </c>
      <c r="AI125" s="764">
        <v>7204314196</v>
      </c>
      <c r="AJ125" s="745"/>
      <c r="AK125" s="745"/>
      <c r="AL125" s="764" t="s">
        <v>6264</v>
      </c>
      <c r="AM125" s="745"/>
      <c r="AN125" s="745"/>
      <c r="AO125" s="745"/>
      <c r="AP125" s="769" t="s">
        <v>11643</v>
      </c>
    </row>
    <row r="126" spans="1:42" ht="85.5">
      <c r="A126" s="716">
        <v>30</v>
      </c>
      <c r="B126" s="210" t="s">
        <v>6145</v>
      </c>
      <c r="C126" s="770" t="s">
        <v>12410</v>
      </c>
      <c r="D126" s="548" t="s">
        <v>12411</v>
      </c>
      <c r="E126" s="548" t="s">
        <v>3837</v>
      </c>
      <c r="F126" s="285" t="s">
        <v>699</v>
      </c>
      <c r="G126" s="286" t="s">
        <v>11633</v>
      </c>
      <c r="H126" s="287" t="s">
        <v>11634</v>
      </c>
      <c r="I126" s="771" t="s">
        <v>3825</v>
      </c>
      <c r="J126" s="718">
        <v>3</v>
      </c>
      <c r="K126" s="549" t="s">
        <v>12412</v>
      </c>
      <c r="L126" s="772">
        <v>9439752268</v>
      </c>
      <c r="M126" s="772">
        <v>54</v>
      </c>
      <c r="N126" s="773" t="s">
        <v>11885</v>
      </c>
      <c r="O126" s="772">
        <v>58</v>
      </c>
      <c r="P126" s="555"/>
      <c r="Q126" s="774" t="s">
        <v>50</v>
      </c>
      <c r="R126" s="772">
        <v>68</v>
      </c>
      <c r="S126" s="775" t="s">
        <v>11683</v>
      </c>
      <c r="T126" s="773" t="s">
        <v>12413</v>
      </c>
      <c r="U126" s="548"/>
      <c r="V126" s="555"/>
      <c r="W126" s="555"/>
      <c r="X126" s="555"/>
      <c r="Y126" s="555"/>
      <c r="Z126" s="555"/>
      <c r="AA126" s="555"/>
      <c r="AB126" s="555"/>
      <c r="AC126" s="555"/>
      <c r="AD126" s="555"/>
      <c r="AE126" s="776" t="s">
        <v>12350</v>
      </c>
      <c r="AF126" s="777">
        <v>42769</v>
      </c>
      <c r="AG126" s="773" t="s">
        <v>12351</v>
      </c>
      <c r="AH126" s="773" t="s">
        <v>12352</v>
      </c>
      <c r="AI126" s="773">
        <v>8511409214</v>
      </c>
      <c r="AJ126" s="555"/>
      <c r="AK126" s="555"/>
      <c r="AL126" s="773" t="s">
        <v>11881</v>
      </c>
      <c r="AM126" s="555"/>
      <c r="AN126" s="555"/>
      <c r="AO126" s="555"/>
      <c r="AP126" s="778" t="s">
        <v>11643</v>
      </c>
    </row>
  </sheetData>
  <conditionalFormatting sqref="K126">
    <cfRule type="duplicateValues" dxfId="52" priority="1"/>
  </conditionalFormatting>
  <hyperlinks>
    <hyperlink ref="K6" r:id="rId1"/>
    <hyperlink ref="K84" r:id="rId2"/>
    <hyperlink ref="K59" r:id="rId3"/>
    <hyperlink ref="K90" r:id="rId4"/>
    <hyperlink ref="K29" r:id="rId5"/>
    <hyperlink ref="K17" r:id="rId6"/>
    <hyperlink ref="K118" r:id="rId7"/>
    <hyperlink ref="K75" r:id="rId8"/>
    <hyperlink ref="K36" r:id="rId9"/>
    <hyperlink ref="K20" r:id="rId10"/>
    <hyperlink ref="K37" r:id="rId11"/>
    <hyperlink ref="K48" r:id="rId12"/>
    <hyperlink ref="K77" r:id="rId13"/>
    <hyperlink ref="K81" r:id="rId14"/>
  </hyperlinks>
  <pageMargins left="0.7" right="0.7" top="0.75" bottom="0.75" header="0.3" footer="0.3"/>
  <legacyDrawing r:id="rId15"/>
</worksheet>
</file>

<file path=xl/worksheets/sheet6.xml><?xml version="1.0" encoding="utf-8"?>
<worksheet xmlns="http://schemas.openxmlformats.org/spreadsheetml/2006/main" xmlns:r="http://schemas.openxmlformats.org/officeDocument/2006/relationships">
  <dimension ref="A1:AO61"/>
  <sheetViews>
    <sheetView workbookViewId="0">
      <selection sqref="A1:AO61"/>
    </sheetView>
  </sheetViews>
  <sheetFormatPr defaultRowHeight="15"/>
  <sheetData>
    <row r="1" spans="1:41" ht="68.25" thickBot="1">
      <c r="A1" s="85" t="s">
        <v>12414</v>
      </c>
      <c r="B1" s="85" t="s">
        <v>12415</v>
      </c>
      <c r="C1" s="3" t="s">
        <v>2</v>
      </c>
      <c r="D1" s="3" t="s">
        <v>3</v>
      </c>
      <c r="E1" s="3" t="s">
        <v>4</v>
      </c>
      <c r="F1" s="8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6" t="s">
        <v>40</v>
      </c>
    </row>
    <row r="2" spans="1:41" ht="113.25" thickBot="1">
      <c r="A2" s="779">
        <v>14</v>
      </c>
      <c r="B2" s="780" t="s">
        <v>12416</v>
      </c>
      <c r="C2" s="781" t="s">
        <v>12417</v>
      </c>
      <c r="D2" s="782" t="s">
        <v>12418</v>
      </c>
      <c r="E2" s="15" t="s">
        <v>3837</v>
      </c>
      <c r="F2" t="s">
        <v>699</v>
      </c>
      <c r="G2" t="s">
        <v>700</v>
      </c>
      <c r="H2" t="s">
        <v>701</v>
      </c>
      <c r="I2" s="15" t="s">
        <v>12419</v>
      </c>
      <c r="J2" s="15">
        <v>2</v>
      </c>
      <c r="K2" s="783" t="s">
        <v>12420</v>
      </c>
      <c r="L2" s="784">
        <v>8449235034</v>
      </c>
      <c r="M2">
        <v>0.95</v>
      </c>
      <c r="N2" s="785" t="s">
        <v>50</v>
      </c>
      <c r="O2" s="786">
        <v>0.84</v>
      </c>
      <c r="P2" s="89" t="s">
        <v>12421</v>
      </c>
      <c r="Q2" s="785" t="s">
        <v>50</v>
      </c>
      <c r="R2" s="89" t="s">
        <v>51</v>
      </c>
      <c r="S2" s="89" t="s">
        <v>51</v>
      </c>
      <c r="T2" s="89" t="s">
        <v>51</v>
      </c>
      <c r="U2" s="92"/>
      <c r="V2" s="92"/>
      <c r="W2" s="92"/>
      <c r="X2" s="92"/>
      <c r="Y2" s="92"/>
      <c r="Z2" s="92"/>
      <c r="AA2" s="92"/>
      <c r="AB2" s="92"/>
      <c r="AC2" s="89" t="s">
        <v>10133</v>
      </c>
      <c r="AD2" s="89" t="s">
        <v>12422</v>
      </c>
      <c r="AE2" s="785" t="s">
        <v>12423</v>
      </c>
      <c r="AF2" s="785" t="s">
        <v>6025</v>
      </c>
      <c r="AG2" s="785" t="s">
        <v>12424</v>
      </c>
      <c r="AH2" s="785" t="s">
        <v>12425</v>
      </c>
      <c r="AI2" s="785" t="s">
        <v>12426</v>
      </c>
      <c r="AJ2" s="785" t="s">
        <v>12427</v>
      </c>
      <c r="AK2" s="785" t="s">
        <v>3834</v>
      </c>
      <c r="AL2" s="89" t="s">
        <v>1642</v>
      </c>
      <c r="AM2" s="89" t="s">
        <v>10027</v>
      </c>
      <c r="AN2" s="92"/>
      <c r="AO2" s="93"/>
    </row>
    <row r="3" spans="1:41" ht="72" thickBot="1">
      <c r="A3" s="779">
        <v>16</v>
      </c>
      <c r="B3" s="780" t="s">
        <v>12416</v>
      </c>
      <c r="C3" s="68" t="s">
        <v>12428</v>
      </c>
      <c r="D3" s="167" t="s">
        <v>12429</v>
      </c>
      <c r="E3" s="20" t="s">
        <v>3823</v>
      </c>
      <c r="F3" t="s">
        <v>699</v>
      </c>
      <c r="G3" t="s">
        <v>700</v>
      </c>
      <c r="H3" t="s">
        <v>701</v>
      </c>
      <c r="I3" s="20" t="s">
        <v>12419</v>
      </c>
      <c r="J3" s="20">
        <v>2</v>
      </c>
      <c r="K3" s="787" t="s">
        <v>12430</v>
      </c>
      <c r="L3" s="125">
        <v>7692996983</v>
      </c>
      <c r="M3" s="788">
        <v>8.4000000000000005E-2</v>
      </c>
      <c r="N3" s="64" t="s">
        <v>50</v>
      </c>
      <c r="O3" s="789">
        <v>0.61</v>
      </c>
      <c r="P3" s="64" t="s">
        <v>12421</v>
      </c>
      <c r="Q3" s="64" t="s">
        <v>50</v>
      </c>
      <c r="R3" s="64" t="s">
        <v>51</v>
      </c>
      <c r="S3" s="64" t="s">
        <v>51</v>
      </c>
      <c r="T3" s="64" t="s">
        <v>51</v>
      </c>
      <c r="U3" s="70"/>
      <c r="V3" s="70"/>
      <c r="W3" s="70"/>
      <c r="X3" s="70"/>
      <c r="Y3" s="70"/>
      <c r="Z3" s="70"/>
      <c r="AA3" s="70"/>
      <c r="AB3" s="70"/>
      <c r="AC3" s="64" t="s">
        <v>10133</v>
      </c>
      <c r="AD3" s="64" t="s">
        <v>12422</v>
      </c>
      <c r="AE3" s="182" t="s">
        <v>12431</v>
      </c>
      <c r="AF3" s="64" t="s">
        <v>12432</v>
      </c>
      <c r="AG3" s="64" t="s">
        <v>12433</v>
      </c>
      <c r="AH3" s="64" t="s">
        <v>12434</v>
      </c>
      <c r="AI3" s="64">
        <v>9826962449</v>
      </c>
      <c r="AJ3" s="790" t="s">
        <v>12427</v>
      </c>
      <c r="AK3" s="790" t="s">
        <v>3834</v>
      </c>
      <c r="AL3" s="64" t="s">
        <v>1642</v>
      </c>
      <c r="AM3" s="64" t="s">
        <v>10027</v>
      </c>
      <c r="AN3" s="70"/>
      <c r="AO3" s="72"/>
    </row>
    <row r="4" spans="1:41" ht="72" thickBot="1">
      <c r="A4" s="779">
        <v>24</v>
      </c>
      <c r="B4" s="780" t="s">
        <v>12416</v>
      </c>
      <c r="C4" s="169" t="s">
        <v>12435</v>
      </c>
      <c r="D4" s="167" t="s">
        <v>12436</v>
      </c>
      <c r="E4" s="20" t="s">
        <v>3837</v>
      </c>
      <c r="F4" t="s">
        <v>699</v>
      </c>
      <c r="G4" t="s">
        <v>700</v>
      </c>
      <c r="H4" t="s">
        <v>701</v>
      </c>
      <c r="I4" s="20" t="s">
        <v>12419</v>
      </c>
      <c r="J4" s="20">
        <v>2</v>
      </c>
      <c r="K4" s="791" t="s">
        <v>12437</v>
      </c>
      <c r="L4" s="177">
        <v>8871428190</v>
      </c>
      <c r="M4" s="792">
        <v>0.38</v>
      </c>
      <c r="N4" s="790" t="s">
        <v>12438</v>
      </c>
      <c r="O4" s="788">
        <v>0.69799999999999995</v>
      </c>
      <c r="P4" s="64" t="s">
        <v>12421</v>
      </c>
      <c r="Q4" s="790" t="s">
        <v>12438</v>
      </c>
      <c r="R4" s="64" t="s">
        <v>51</v>
      </c>
      <c r="S4" s="64" t="s">
        <v>51</v>
      </c>
      <c r="T4" s="64" t="s">
        <v>51</v>
      </c>
      <c r="U4" s="70"/>
      <c r="V4" s="70"/>
      <c r="W4" s="70"/>
      <c r="X4" s="70"/>
      <c r="Y4" s="70"/>
      <c r="Z4" s="70"/>
      <c r="AA4" s="70"/>
      <c r="AB4" s="70"/>
      <c r="AC4" s="64" t="s">
        <v>10133</v>
      </c>
      <c r="AD4" s="64" t="s">
        <v>12422</v>
      </c>
      <c r="AE4" s="790" t="s">
        <v>12439</v>
      </c>
      <c r="AF4" s="790" t="s">
        <v>12440</v>
      </c>
      <c r="AG4" s="790" t="s">
        <v>12441</v>
      </c>
      <c r="AH4" s="790" t="s">
        <v>12442</v>
      </c>
      <c r="AI4" s="790" t="s">
        <v>12443</v>
      </c>
      <c r="AJ4" s="790" t="s">
        <v>12427</v>
      </c>
      <c r="AK4" s="790" t="s">
        <v>3834</v>
      </c>
      <c r="AL4" s="64" t="s">
        <v>1642</v>
      </c>
      <c r="AM4" s="64" t="s">
        <v>10027</v>
      </c>
      <c r="AN4" s="70"/>
      <c r="AO4" s="72"/>
    </row>
    <row r="5" spans="1:41" ht="72" thickBot="1">
      <c r="A5" s="779">
        <v>36</v>
      </c>
      <c r="B5" s="780" t="s">
        <v>12416</v>
      </c>
      <c r="C5" s="169" t="s">
        <v>12444</v>
      </c>
      <c r="D5" s="167" t="s">
        <v>12445</v>
      </c>
      <c r="E5" s="20" t="s">
        <v>3837</v>
      </c>
      <c r="F5" t="s">
        <v>699</v>
      </c>
      <c r="G5" t="s">
        <v>700</v>
      </c>
      <c r="H5" t="s">
        <v>701</v>
      </c>
      <c r="I5" s="20" t="s">
        <v>12419</v>
      </c>
      <c r="J5" s="20">
        <v>2</v>
      </c>
      <c r="K5" s="791" t="s">
        <v>12446</v>
      </c>
      <c r="L5" s="177">
        <v>8349369121</v>
      </c>
      <c r="M5" s="793">
        <v>0.70299999999999996</v>
      </c>
      <c r="N5" s="790" t="s">
        <v>12447</v>
      </c>
      <c r="O5" s="64">
        <v>7.45</v>
      </c>
      <c r="P5" s="64" t="s">
        <v>12421</v>
      </c>
      <c r="Q5" s="790" t="s">
        <v>12447</v>
      </c>
      <c r="R5" s="64" t="s">
        <v>51</v>
      </c>
      <c r="S5" s="64" t="s">
        <v>51</v>
      </c>
      <c r="T5" s="64" t="s">
        <v>51</v>
      </c>
      <c r="U5" s="70"/>
      <c r="V5" s="70"/>
      <c r="W5" s="70"/>
      <c r="X5" s="70"/>
      <c r="Y5" s="70"/>
      <c r="Z5" s="70"/>
      <c r="AA5" s="70"/>
      <c r="AB5" s="70"/>
      <c r="AC5" s="64" t="s">
        <v>10133</v>
      </c>
      <c r="AD5" s="64" t="s">
        <v>12422</v>
      </c>
      <c r="AE5" s="790" t="s">
        <v>12448</v>
      </c>
      <c r="AF5" s="790" t="s">
        <v>12449</v>
      </c>
      <c r="AG5" s="790" t="s">
        <v>12450</v>
      </c>
      <c r="AH5" s="790" t="s">
        <v>12451</v>
      </c>
      <c r="AI5" s="790">
        <v>9752627352</v>
      </c>
      <c r="AJ5" s="790" t="s">
        <v>12427</v>
      </c>
      <c r="AK5" s="790" t="s">
        <v>3834</v>
      </c>
      <c r="AL5" s="64" t="s">
        <v>1642</v>
      </c>
      <c r="AM5" s="64" t="s">
        <v>10027</v>
      </c>
      <c r="AN5" s="70"/>
      <c r="AO5" s="72"/>
    </row>
    <row r="6" spans="1:41" ht="79.5" thickBot="1">
      <c r="A6" s="779">
        <v>38</v>
      </c>
      <c r="B6" s="780" t="s">
        <v>12416</v>
      </c>
      <c r="C6" s="169" t="s">
        <v>12452</v>
      </c>
      <c r="D6" s="167" t="s">
        <v>12453</v>
      </c>
      <c r="E6" s="20" t="s">
        <v>3837</v>
      </c>
      <c r="F6" t="s">
        <v>699</v>
      </c>
      <c r="G6" t="s">
        <v>700</v>
      </c>
      <c r="H6" t="s">
        <v>701</v>
      </c>
      <c r="I6" s="20" t="s">
        <v>12419</v>
      </c>
      <c r="J6" s="20">
        <v>2</v>
      </c>
      <c r="K6" s="791" t="s">
        <v>12454</v>
      </c>
      <c r="L6" s="177">
        <v>7999992149</v>
      </c>
      <c r="M6" s="793">
        <v>0.60799999999999998</v>
      </c>
      <c r="N6" s="790" t="s">
        <v>50</v>
      </c>
      <c r="O6" s="789">
        <v>0.62</v>
      </c>
      <c r="P6" s="64" t="s">
        <v>12421</v>
      </c>
      <c r="Q6" s="790" t="s">
        <v>50</v>
      </c>
      <c r="R6" s="64" t="s">
        <v>51</v>
      </c>
      <c r="S6" s="64" t="s">
        <v>51</v>
      </c>
      <c r="T6" s="64" t="s">
        <v>51</v>
      </c>
      <c r="U6" s="70"/>
      <c r="V6" s="70"/>
      <c r="W6" s="70"/>
      <c r="X6" s="70"/>
      <c r="Y6" s="70"/>
      <c r="Z6" s="70"/>
      <c r="AA6" s="70"/>
      <c r="AB6" s="70"/>
      <c r="AC6" s="64" t="s">
        <v>10133</v>
      </c>
      <c r="AD6" s="64" t="s">
        <v>12422</v>
      </c>
      <c r="AE6" s="790" t="s">
        <v>12455</v>
      </c>
      <c r="AF6" s="790" t="s">
        <v>508</v>
      </c>
      <c r="AG6" s="790" t="s">
        <v>12456</v>
      </c>
      <c r="AH6" s="790" t="s">
        <v>12457</v>
      </c>
      <c r="AI6" s="790" t="s">
        <v>12458</v>
      </c>
      <c r="AJ6" s="790" t="s">
        <v>150</v>
      </c>
      <c r="AK6" s="790" t="s">
        <v>3834</v>
      </c>
      <c r="AL6" s="64" t="s">
        <v>1642</v>
      </c>
      <c r="AM6" s="64" t="s">
        <v>10027</v>
      </c>
      <c r="AN6" s="70"/>
      <c r="AO6" s="72"/>
    </row>
    <row r="7" spans="1:41" ht="72" thickBot="1">
      <c r="A7" s="779">
        <v>8</v>
      </c>
      <c r="B7" s="780" t="s">
        <v>12416</v>
      </c>
      <c r="C7" s="69" t="s">
        <v>12459</v>
      </c>
      <c r="D7" s="794" t="s">
        <v>12460</v>
      </c>
      <c r="E7" s="794" t="s">
        <v>3837</v>
      </c>
      <c r="F7" t="s">
        <v>699</v>
      </c>
      <c r="G7" t="s">
        <v>700</v>
      </c>
      <c r="H7" t="s">
        <v>701</v>
      </c>
      <c r="I7" s="794" t="s">
        <v>3825</v>
      </c>
      <c r="J7" s="794">
        <v>4</v>
      </c>
      <c r="K7" s="125" t="s">
        <v>12461</v>
      </c>
      <c r="L7" s="69">
        <v>8962743881</v>
      </c>
      <c r="M7" s="795" t="s">
        <v>12462</v>
      </c>
      <c r="N7" s="794" t="s">
        <v>50</v>
      </c>
      <c r="O7" s="795">
        <v>0.56000000000000005</v>
      </c>
      <c r="P7" s="794" t="s">
        <v>6213</v>
      </c>
      <c r="Q7" s="794" t="s">
        <v>12463</v>
      </c>
      <c r="R7" s="790" t="s">
        <v>51</v>
      </c>
      <c r="S7" s="790" t="s">
        <v>51</v>
      </c>
      <c r="T7" s="790" t="s">
        <v>51</v>
      </c>
      <c r="U7" s="70"/>
      <c r="V7" s="70"/>
      <c r="W7" s="70"/>
      <c r="X7" s="70"/>
      <c r="Y7" s="70"/>
      <c r="Z7" s="70"/>
      <c r="AA7" s="70"/>
      <c r="AB7" s="70"/>
      <c r="AC7" s="794" t="s">
        <v>10813</v>
      </c>
      <c r="AD7" s="794" t="s">
        <v>12422</v>
      </c>
      <c r="AE7" s="69" t="s">
        <v>12464</v>
      </c>
      <c r="AF7" s="796">
        <v>35493</v>
      </c>
      <c r="AG7" s="794" t="s">
        <v>12465</v>
      </c>
      <c r="AH7" s="794" t="s">
        <v>12466</v>
      </c>
      <c r="AI7" s="797" t="s">
        <v>12467</v>
      </c>
      <c r="AJ7" s="794" t="s">
        <v>150</v>
      </c>
      <c r="AK7" s="794" t="s">
        <v>60</v>
      </c>
      <c r="AL7" s="794" t="s">
        <v>61</v>
      </c>
      <c r="AM7" s="794" t="s">
        <v>10027</v>
      </c>
      <c r="AN7" s="70"/>
      <c r="AO7" s="72"/>
    </row>
    <row r="8" spans="1:41" ht="72" thickBot="1">
      <c r="A8" s="779">
        <v>18</v>
      </c>
      <c r="B8" s="780" t="s">
        <v>12416</v>
      </c>
      <c r="C8" s="69" t="s">
        <v>12468</v>
      </c>
      <c r="D8" s="794" t="s">
        <v>12469</v>
      </c>
      <c r="E8" s="794" t="s">
        <v>3837</v>
      </c>
      <c r="F8" t="s">
        <v>699</v>
      </c>
      <c r="G8" t="s">
        <v>700</v>
      </c>
      <c r="H8" t="s">
        <v>701</v>
      </c>
      <c r="I8" s="794" t="s">
        <v>3825</v>
      </c>
      <c r="J8" s="794">
        <v>4</v>
      </c>
      <c r="K8" s="125" t="s">
        <v>12470</v>
      </c>
      <c r="L8" s="69">
        <v>7748840501</v>
      </c>
      <c r="M8" s="794" t="s">
        <v>12471</v>
      </c>
      <c r="N8" s="794" t="s">
        <v>50</v>
      </c>
      <c r="O8" s="795">
        <v>0.68</v>
      </c>
      <c r="P8" s="794" t="s">
        <v>6213</v>
      </c>
      <c r="Q8" s="794" t="s">
        <v>50</v>
      </c>
      <c r="R8" s="790" t="s">
        <v>51</v>
      </c>
      <c r="S8" s="790" t="s">
        <v>51</v>
      </c>
      <c r="T8" s="790" t="s">
        <v>51</v>
      </c>
      <c r="U8" s="70"/>
      <c r="V8" s="70"/>
      <c r="W8" s="70"/>
      <c r="X8" s="70"/>
      <c r="Y8" s="70"/>
      <c r="Z8" s="70"/>
      <c r="AA8" s="70"/>
      <c r="AB8" s="70"/>
      <c r="AC8" s="794" t="s">
        <v>10813</v>
      </c>
      <c r="AD8" s="794" t="s">
        <v>12422</v>
      </c>
      <c r="AE8" s="69" t="s">
        <v>12472</v>
      </c>
      <c r="AF8" s="794" t="s">
        <v>12473</v>
      </c>
      <c r="AG8" s="794" t="s">
        <v>12474</v>
      </c>
      <c r="AH8" s="794" t="s">
        <v>12475</v>
      </c>
      <c r="AI8" s="797">
        <v>9039252673</v>
      </c>
      <c r="AJ8" s="794" t="s">
        <v>150</v>
      </c>
      <c r="AK8" s="794" t="s">
        <v>60</v>
      </c>
      <c r="AL8" s="794" t="s">
        <v>61</v>
      </c>
      <c r="AM8" s="794" t="s">
        <v>10027</v>
      </c>
      <c r="AN8" s="70"/>
      <c r="AO8" s="72"/>
    </row>
    <row r="9" spans="1:41" ht="72" thickBot="1">
      <c r="A9" s="779">
        <v>20</v>
      </c>
      <c r="B9" s="780" t="s">
        <v>12416</v>
      </c>
      <c r="C9" s="69" t="s">
        <v>12476</v>
      </c>
      <c r="D9" s="794" t="s">
        <v>12477</v>
      </c>
      <c r="E9" s="794" t="s">
        <v>3837</v>
      </c>
      <c r="F9" t="s">
        <v>699</v>
      </c>
      <c r="G9" t="s">
        <v>700</v>
      </c>
      <c r="H9" t="s">
        <v>701</v>
      </c>
      <c r="I9" s="794" t="s">
        <v>3825</v>
      </c>
      <c r="J9" s="794">
        <v>4</v>
      </c>
      <c r="K9" s="125" t="s">
        <v>12478</v>
      </c>
      <c r="L9" s="69">
        <v>9179335809</v>
      </c>
      <c r="M9" s="794" t="s">
        <v>1753</v>
      </c>
      <c r="N9" s="794" t="s">
        <v>50</v>
      </c>
      <c r="O9" s="795">
        <v>0.56000000000000005</v>
      </c>
      <c r="P9" s="794" t="s">
        <v>6213</v>
      </c>
      <c r="Q9" s="794" t="s">
        <v>50</v>
      </c>
      <c r="R9" s="790" t="s">
        <v>51</v>
      </c>
      <c r="S9" s="790" t="s">
        <v>51</v>
      </c>
      <c r="T9" s="790" t="s">
        <v>51</v>
      </c>
      <c r="U9" s="70"/>
      <c r="V9" s="70"/>
      <c r="W9" s="70"/>
      <c r="X9" s="70"/>
      <c r="Y9" s="70"/>
      <c r="Z9" s="70"/>
      <c r="AA9" s="70"/>
      <c r="AB9" s="70"/>
      <c r="AC9" s="794" t="s">
        <v>10813</v>
      </c>
      <c r="AD9" s="794" t="s">
        <v>12422</v>
      </c>
      <c r="AE9" s="69" t="s">
        <v>12479</v>
      </c>
      <c r="AF9" s="794" t="s">
        <v>12480</v>
      </c>
      <c r="AG9" s="794" t="s">
        <v>12481</v>
      </c>
      <c r="AH9" s="794" t="s">
        <v>12482</v>
      </c>
      <c r="AI9" s="797" t="s">
        <v>12483</v>
      </c>
      <c r="AJ9" s="64" t="s">
        <v>11693</v>
      </c>
      <c r="AK9" s="794" t="s">
        <v>60</v>
      </c>
      <c r="AL9" s="794" t="s">
        <v>61</v>
      </c>
      <c r="AM9" s="794" t="s">
        <v>10027</v>
      </c>
      <c r="AN9" s="70"/>
      <c r="AO9" s="72"/>
    </row>
    <row r="10" spans="1:41" ht="72" thickBot="1">
      <c r="A10" s="779">
        <v>21</v>
      </c>
      <c r="B10" s="780" t="s">
        <v>12416</v>
      </c>
      <c r="C10" s="78" t="s">
        <v>12484</v>
      </c>
      <c r="D10" s="798" t="s">
        <v>12485</v>
      </c>
      <c r="E10" s="798" t="s">
        <v>3837</v>
      </c>
      <c r="F10" t="s">
        <v>699</v>
      </c>
      <c r="G10" t="s">
        <v>700</v>
      </c>
      <c r="H10" t="s">
        <v>701</v>
      </c>
      <c r="I10" s="798" t="s">
        <v>3825</v>
      </c>
      <c r="J10" s="798">
        <v>4</v>
      </c>
      <c r="K10" s="799" t="s">
        <v>12486</v>
      </c>
      <c r="L10" s="78">
        <v>7770906016</v>
      </c>
      <c r="M10">
        <v>0.92</v>
      </c>
      <c r="N10" s="798" t="s">
        <v>126</v>
      </c>
      <c r="O10">
        <v>0.9</v>
      </c>
      <c r="P10" s="798" t="s">
        <v>6213</v>
      </c>
      <c r="Q10" s="798" t="s">
        <v>50</v>
      </c>
      <c r="R10" s="800" t="s">
        <v>51</v>
      </c>
      <c r="S10" s="800" t="s">
        <v>51</v>
      </c>
      <c r="T10" s="800" t="s">
        <v>51</v>
      </c>
      <c r="U10" s="79"/>
      <c r="V10" s="79"/>
      <c r="W10" s="79"/>
      <c r="X10" s="79"/>
      <c r="Y10" s="79"/>
      <c r="Z10" s="79"/>
      <c r="AA10" s="79"/>
      <c r="AB10" s="79"/>
      <c r="AC10" s="798" t="s">
        <v>10813</v>
      </c>
      <c r="AD10" s="798" t="s">
        <v>12422</v>
      </c>
      <c r="AE10" s="78" t="s">
        <v>12487</v>
      </c>
      <c r="AF10" s="801">
        <v>35615</v>
      </c>
      <c r="AG10" s="798" t="s">
        <v>12488</v>
      </c>
      <c r="AH10" s="798" t="s">
        <v>12489</v>
      </c>
      <c r="AI10">
        <v>9479376478</v>
      </c>
      <c r="AJ10" s="76" t="s">
        <v>11693</v>
      </c>
      <c r="AK10" s="798" t="s">
        <v>60</v>
      </c>
      <c r="AL10" s="798" t="s">
        <v>61</v>
      </c>
      <c r="AM10" s="798" t="s">
        <v>10027</v>
      </c>
      <c r="AN10" s="79"/>
      <c r="AO10" s="80"/>
    </row>
    <row r="11" spans="1:41" ht="72" thickBot="1">
      <c r="A11" s="779">
        <v>27</v>
      </c>
      <c r="B11" s="780" t="s">
        <v>12416</v>
      </c>
      <c r="C11" s="802" t="s">
        <v>12490</v>
      </c>
      <c r="D11" s="803" t="s">
        <v>12491</v>
      </c>
      <c r="E11" s="803" t="s">
        <v>3837</v>
      </c>
      <c r="F11" t="s">
        <v>699</v>
      </c>
      <c r="G11" t="s">
        <v>700</v>
      </c>
      <c r="H11" t="s">
        <v>701</v>
      </c>
      <c r="I11" s="803" t="s">
        <v>3825</v>
      </c>
      <c r="J11" s="803">
        <v>4</v>
      </c>
      <c r="K11" s="804" t="s">
        <v>12492</v>
      </c>
      <c r="L11" s="802">
        <v>8236002885</v>
      </c>
      <c r="M11" s="803" t="s">
        <v>1374</v>
      </c>
      <c r="N11" s="803" t="s">
        <v>50</v>
      </c>
      <c r="O11" s="805">
        <v>0.76400000000000001</v>
      </c>
      <c r="P11" s="803" t="s">
        <v>6213</v>
      </c>
      <c r="Q11" s="803" t="s">
        <v>12463</v>
      </c>
      <c r="R11" s="806" t="s">
        <v>51</v>
      </c>
      <c r="S11" s="806" t="s">
        <v>51</v>
      </c>
      <c r="T11" s="806" t="s">
        <v>51</v>
      </c>
      <c r="U11" s="807"/>
      <c r="V11" s="807"/>
      <c r="W11" s="807"/>
      <c r="X11" s="807"/>
      <c r="Y11" s="807"/>
      <c r="Z11" s="807"/>
      <c r="AA11" s="807"/>
      <c r="AB11" s="807"/>
      <c r="AC11" s="803" t="s">
        <v>10813</v>
      </c>
      <c r="AD11" s="803" t="s">
        <v>12422</v>
      </c>
      <c r="AE11" s="802" t="s">
        <v>12493</v>
      </c>
      <c r="AF11">
        <v>35106</v>
      </c>
      <c r="AG11" s="803" t="s">
        <v>12494</v>
      </c>
      <c r="AH11" s="803" t="s">
        <v>12495</v>
      </c>
      <c r="AI11" s="808" t="s">
        <v>12496</v>
      </c>
      <c r="AJ11" s="803" t="s">
        <v>150</v>
      </c>
      <c r="AK11" s="803" t="s">
        <v>60</v>
      </c>
      <c r="AL11" s="803" t="s">
        <v>61</v>
      </c>
      <c r="AM11" s="803" t="s">
        <v>10027</v>
      </c>
      <c r="AN11" s="807"/>
      <c r="AO11" s="809"/>
    </row>
    <row r="12" spans="1:41" ht="72" thickBot="1">
      <c r="A12" s="779">
        <v>29</v>
      </c>
      <c r="B12" s="780" t="s">
        <v>12416</v>
      </c>
      <c r="C12" s="91" t="s">
        <v>12497</v>
      </c>
      <c r="D12" s="810" t="s">
        <v>12498</v>
      </c>
      <c r="E12" s="810" t="s">
        <v>3837</v>
      </c>
      <c r="F12" t="s">
        <v>699</v>
      </c>
      <c r="G12" t="s">
        <v>700</v>
      </c>
      <c r="H12" t="s">
        <v>701</v>
      </c>
      <c r="I12" s="810" t="s">
        <v>3825</v>
      </c>
      <c r="J12" s="810">
        <v>4</v>
      </c>
      <c r="K12" s="811" t="s">
        <v>12499</v>
      </c>
      <c r="L12" s="91">
        <v>8109364893</v>
      </c>
      <c r="M12" s="810" t="s">
        <v>1753</v>
      </c>
      <c r="N12" s="810" t="s">
        <v>50</v>
      </c>
      <c r="O12">
        <v>0.6</v>
      </c>
      <c r="P12" s="810" t="s">
        <v>6213</v>
      </c>
      <c r="Q12" s="810" t="s">
        <v>12463</v>
      </c>
      <c r="R12" s="785" t="s">
        <v>51</v>
      </c>
      <c r="S12" s="785" t="s">
        <v>51</v>
      </c>
      <c r="T12" s="785" t="s">
        <v>51</v>
      </c>
      <c r="U12" s="92"/>
      <c r="V12" s="92"/>
      <c r="W12" s="92"/>
      <c r="X12" s="92"/>
      <c r="Y12" s="92"/>
      <c r="Z12" s="92"/>
      <c r="AA12" s="92"/>
      <c r="AB12" s="92"/>
      <c r="AC12" s="810" t="s">
        <v>10133</v>
      </c>
      <c r="AD12" s="810" t="s">
        <v>12422</v>
      </c>
      <c r="AE12" s="91" t="s">
        <v>12500</v>
      </c>
      <c r="AF12">
        <v>35582</v>
      </c>
      <c r="AG12" s="810" t="s">
        <v>12501</v>
      </c>
      <c r="AH12" s="810" t="s">
        <v>12502</v>
      </c>
      <c r="AI12" t="s">
        <v>12503</v>
      </c>
      <c r="AJ12" s="89" t="s">
        <v>11693</v>
      </c>
      <c r="AK12" s="810" t="s">
        <v>60</v>
      </c>
      <c r="AL12" s="810" t="s">
        <v>61</v>
      </c>
      <c r="AM12" s="810" t="s">
        <v>10027</v>
      </c>
      <c r="AN12" s="92"/>
      <c r="AO12" s="93"/>
    </row>
    <row r="13" spans="1:41" ht="72" thickBot="1">
      <c r="A13" s="779">
        <v>33</v>
      </c>
      <c r="B13" s="780" t="s">
        <v>12416</v>
      </c>
      <c r="C13" s="69" t="s">
        <v>12504</v>
      </c>
      <c r="D13" s="794" t="s">
        <v>12505</v>
      </c>
      <c r="E13" s="794" t="s">
        <v>3837</v>
      </c>
      <c r="F13" t="s">
        <v>699</v>
      </c>
      <c r="G13" t="s">
        <v>700</v>
      </c>
      <c r="H13" t="s">
        <v>701</v>
      </c>
      <c r="I13" s="794" t="s">
        <v>3825</v>
      </c>
      <c r="J13" s="794">
        <v>4</v>
      </c>
      <c r="K13" s="125" t="s">
        <v>12506</v>
      </c>
      <c r="L13" s="69">
        <v>9179779185</v>
      </c>
      <c r="M13" s="795">
        <v>0.75</v>
      </c>
      <c r="N13" s="794" t="s">
        <v>12463</v>
      </c>
      <c r="O13" s="795">
        <v>0.78</v>
      </c>
      <c r="P13" s="794" t="s">
        <v>6213</v>
      </c>
      <c r="Q13" s="794" t="s">
        <v>12463</v>
      </c>
      <c r="R13" s="790" t="s">
        <v>51</v>
      </c>
      <c r="S13" s="790" t="s">
        <v>51</v>
      </c>
      <c r="T13" s="790" t="s">
        <v>51</v>
      </c>
      <c r="U13" s="70"/>
      <c r="V13" s="70"/>
      <c r="W13" s="70"/>
      <c r="X13" s="70"/>
      <c r="Y13" s="70"/>
      <c r="Z13" s="70"/>
      <c r="AA13" s="70"/>
      <c r="AB13" s="70"/>
      <c r="AC13" s="794" t="s">
        <v>10133</v>
      </c>
      <c r="AD13" s="794" t="s">
        <v>12422</v>
      </c>
      <c r="AE13" s="69" t="s">
        <v>12507</v>
      </c>
      <c r="AF13" s="794" t="s">
        <v>12508</v>
      </c>
      <c r="AG13" s="794" t="s">
        <v>12509</v>
      </c>
      <c r="AH13" s="794" t="s">
        <v>12510</v>
      </c>
      <c r="AI13" s="797" t="s">
        <v>12511</v>
      </c>
      <c r="AJ13" s="64" t="s">
        <v>11693</v>
      </c>
      <c r="AK13" s="794" t="s">
        <v>60</v>
      </c>
      <c r="AL13" s="794" t="s">
        <v>61</v>
      </c>
      <c r="AM13" s="794" t="s">
        <v>10027</v>
      </c>
      <c r="AN13" s="70"/>
      <c r="AO13" s="72"/>
    </row>
    <row r="14" spans="1:41" ht="72" thickBot="1">
      <c r="A14" s="779">
        <v>51</v>
      </c>
      <c r="B14" s="780" t="s">
        <v>12416</v>
      </c>
      <c r="C14" s="69" t="s">
        <v>12512</v>
      </c>
      <c r="D14" s="794" t="s">
        <v>12513</v>
      </c>
      <c r="E14" s="794" t="s">
        <v>3837</v>
      </c>
      <c r="F14" t="s">
        <v>699</v>
      </c>
      <c r="G14" t="s">
        <v>700</v>
      </c>
      <c r="H14" t="s">
        <v>701</v>
      </c>
      <c r="I14" s="794" t="s">
        <v>3825</v>
      </c>
      <c r="J14" s="794">
        <v>4</v>
      </c>
      <c r="K14" s="125" t="s">
        <v>12514</v>
      </c>
      <c r="L14" s="69">
        <v>9893031441</v>
      </c>
      <c r="M14" s="794" t="s">
        <v>12515</v>
      </c>
      <c r="N14" s="794" t="s">
        <v>50</v>
      </c>
      <c r="O14" s="795">
        <v>0.64</v>
      </c>
      <c r="P14" s="794" t="s">
        <v>6213</v>
      </c>
      <c r="Q14" s="794" t="s">
        <v>50</v>
      </c>
      <c r="R14" s="790" t="s">
        <v>51</v>
      </c>
      <c r="S14" s="790" t="s">
        <v>51</v>
      </c>
      <c r="T14" s="790" t="s">
        <v>51</v>
      </c>
      <c r="U14" s="70"/>
      <c r="V14" s="70"/>
      <c r="W14" s="70"/>
      <c r="X14" s="70"/>
      <c r="Y14" s="70"/>
      <c r="Z14" s="70"/>
      <c r="AA14" s="70"/>
      <c r="AB14" s="70"/>
      <c r="AC14" s="794" t="s">
        <v>10813</v>
      </c>
      <c r="AD14" s="794" t="s">
        <v>12422</v>
      </c>
      <c r="AE14" s="69" t="s">
        <v>12516</v>
      </c>
      <c r="AF14" s="794" t="s">
        <v>12517</v>
      </c>
      <c r="AG14" s="794" t="s">
        <v>12518</v>
      </c>
      <c r="AH14" s="794" t="s">
        <v>12519</v>
      </c>
      <c r="AI14" s="797" t="s">
        <v>12520</v>
      </c>
      <c r="AJ14" s="64" t="s">
        <v>11693</v>
      </c>
      <c r="AK14" s="794" t="s">
        <v>60</v>
      </c>
      <c r="AL14" s="794" t="s">
        <v>61</v>
      </c>
      <c r="AM14" s="794" t="s">
        <v>10027</v>
      </c>
      <c r="AN14" s="70"/>
      <c r="AO14" s="72"/>
    </row>
    <row r="15" spans="1:41" ht="72" thickBot="1">
      <c r="A15" s="779">
        <v>53</v>
      </c>
      <c r="B15" s="780" t="s">
        <v>12416</v>
      </c>
      <c r="C15" s="97" t="s">
        <v>12521</v>
      </c>
      <c r="D15" s="181" t="s">
        <v>12522</v>
      </c>
      <c r="E15" s="181" t="s">
        <v>3837</v>
      </c>
      <c r="F15" t="s">
        <v>699</v>
      </c>
      <c r="G15" t="s">
        <v>700</v>
      </c>
      <c r="H15" t="s">
        <v>701</v>
      </c>
      <c r="I15" s="181" t="s">
        <v>3825</v>
      </c>
      <c r="J15" s="181">
        <v>2</v>
      </c>
      <c r="K15" s="96" t="s">
        <v>12523</v>
      </c>
      <c r="L15" s="812" t="s">
        <v>12524</v>
      </c>
      <c r="M15" s="181" t="s">
        <v>261</v>
      </c>
      <c r="N15" s="181" t="s">
        <v>50</v>
      </c>
      <c r="O15" s="813">
        <v>0.495</v>
      </c>
      <c r="P15" s="181" t="s">
        <v>6213</v>
      </c>
      <c r="Q15" s="181" t="s">
        <v>50</v>
      </c>
      <c r="R15" s="181" t="s">
        <v>51</v>
      </c>
      <c r="S15" s="181" t="s">
        <v>51</v>
      </c>
      <c r="T15" s="181" t="s">
        <v>51</v>
      </c>
      <c r="U15" s="111"/>
      <c r="V15" s="111"/>
      <c r="W15" s="111"/>
      <c r="X15" s="111"/>
      <c r="Y15" s="111"/>
      <c r="Z15" s="111"/>
      <c r="AA15" s="111"/>
      <c r="AB15" s="111"/>
      <c r="AC15" s="181" t="s">
        <v>10133</v>
      </c>
      <c r="AD15" s="181" t="s">
        <v>12422</v>
      </c>
      <c r="AE15" s="97" t="s">
        <v>12525</v>
      </c>
      <c r="AF15" s="814">
        <v>36134</v>
      </c>
      <c r="AG15" s="181" t="s">
        <v>12526</v>
      </c>
      <c r="AH15" s="181" t="s">
        <v>12527</v>
      </c>
      <c r="AI15" s="815" t="s">
        <v>12528</v>
      </c>
      <c r="AJ15" s="181" t="s">
        <v>11693</v>
      </c>
      <c r="AK15" s="181" t="s">
        <v>60</v>
      </c>
      <c r="AL15" s="181" t="s">
        <v>61</v>
      </c>
      <c r="AM15" s="181" t="s">
        <v>10027</v>
      </c>
      <c r="AN15" s="181" t="s">
        <v>12529</v>
      </c>
      <c r="AO15" s="113"/>
    </row>
    <row r="16" spans="1:41" ht="72" thickBot="1">
      <c r="A16" s="779">
        <v>1</v>
      </c>
      <c r="B16" s="780" t="s">
        <v>12416</v>
      </c>
      <c r="C16" s="177" t="s">
        <v>12530</v>
      </c>
      <c r="D16" s="167" t="s">
        <v>12531</v>
      </c>
      <c r="E16" s="20" t="s">
        <v>3837</v>
      </c>
      <c r="F16" t="s">
        <v>3246</v>
      </c>
      <c r="G16" t="s">
        <v>12532</v>
      </c>
      <c r="H16" t="s">
        <v>12533</v>
      </c>
      <c r="I16" s="20" t="s">
        <v>12419</v>
      </c>
      <c r="J16" s="816">
        <v>2</v>
      </c>
      <c r="K16" s="791" t="s">
        <v>12534</v>
      </c>
      <c r="L16" s="177">
        <v>8871714445</v>
      </c>
      <c r="M16" s="788">
        <v>0.68400000000000005</v>
      </c>
      <c r="N16" s="64" t="s">
        <v>12463</v>
      </c>
      <c r="O16" s="788">
        <v>0.626</v>
      </c>
      <c r="P16" s="64" t="s">
        <v>12421</v>
      </c>
      <c r="Q16" s="64" t="s">
        <v>12463</v>
      </c>
      <c r="R16" s="64" t="s">
        <v>51</v>
      </c>
      <c r="S16" s="64" t="s">
        <v>51</v>
      </c>
      <c r="T16" s="64" t="s">
        <v>51</v>
      </c>
      <c r="U16" s="70"/>
      <c r="V16" s="70"/>
      <c r="W16" s="70"/>
      <c r="X16" s="70"/>
      <c r="Y16" s="70"/>
      <c r="Z16" s="70"/>
      <c r="AA16" s="70"/>
      <c r="AB16" s="70"/>
      <c r="AC16" s="64" t="s">
        <v>10133</v>
      </c>
      <c r="AD16" s="64" t="s">
        <v>12422</v>
      </c>
      <c r="AE16" s="790" t="s">
        <v>12535</v>
      </c>
      <c r="AF16" s="790" t="s">
        <v>12536</v>
      </c>
      <c r="AG16" s="790" t="s">
        <v>12537</v>
      </c>
      <c r="AH16" s="790" t="s">
        <v>12538</v>
      </c>
      <c r="AI16" s="790" t="s">
        <v>12539</v>
      </c>
      <c r="AJ16" s="64" t="s">
        <v>12540</v>
      </c>
      <c r="AK16" s="64" t="s">
        <v>3834</v>
      </c>
      <c r="AL16" s="64" t="s">
        <v>1642</v>
      </c>
      <c r="AM16" s="64" t="s">
        <v>10027</v>
      </c>
      <c r="AN16" s="70"/>
      <c r="AO16" s="72"/>
    </row>
    <row r="17" spans="1:41" ht="102" thickBot="1">
      <c r="A17" s="779">
        <v>2</v>
      </c>
      <c r="B17" s="780" t="s">
        <v>12416</v>
      </c>
      <c r="C17" s="817" t="s">
        <v>12541</v>
      </c>
      <c r="D17" s="167" t="s">
        <v>12542</v>
      </c>
      <c r="E17" s="20" t="s">
        <v>3837</v>
      </c>
      <c r="F17" t="s">
        <v>3246</v>
      </c>
      <c r="G17" t="s">
        <v>12532</v>
      </c>
      <c r="H17" t="s">
        <v>12533</v>
      </c>
      <c r="I17" s="20" t="s">
        <v>12419</v>
      </c>
      <c r="J17" s="816">
        <v>2</v>
      </c>
      <c r="K17" s="818" t="s">
        <v>12543</v>
      </c>
      <c r="L17" s="817">
        <v>7879351737</v>
      </c>
      <c r="M17" s="788">
        <v>0.61170000000000002</v>
      </c>
      <c r="N17" s="64" t="s">
        <v>12463</v>
      </c>
      <c r="O17" s="789">
        <v>0.67</v>
      </c>
      <c r="P17" s="64" t="s">
        <v>49</v>
      </c>
      <c r="Q17" s="64" t="s">
        <v>12463</v>
      </c>
      <c r="R17" s="64" t="s">
        <v>51</v>
      </c>
      <c r="S17" s="64" t="s">
        <v>51</v>
      </c>
      <c r="T17" s="64" t="s">
        <v>51</v>
      </c>
      <c r="U17" s="70"/>
      <c r="V17" s="70"/>
      <c r="W17" s="70"/>
      <c r="X17" s="70"/>
      <c r="Y17" s="70"/>
      <c r="Z17" s="70"/>
      <c r="AA17" s="70"/>
      <c r="AB17" s="70"/>
      <c r="AC17" s="64" t="s">
        <v>10133</v>
      </c>
      <c r="AD17" s="64" t="s">
        <v>12422</v>
      </c>
      <c r="AE17" s="790" t="s">
        <v>12544</v>
      </c>
      <c r="AF17" s="790" t="s">
        <v>12545</v>
      </c>
      <c r="AG17" s="790" t="s">
        <v>12546</v>
      </c>
      <c r="AH17" s="790" t="s">
        <v>12547</v>
      </c>
      <c r="AI17" s="790">
        <v>9074074560</v>
      </c>
      <c r="AJ17" s="64" t="s">
        <v>169</v>
      </c>
      <c r="AK17" s="64" t="s">
        <v>3834</v>
      </c>
      <c r="AL17" s="64" t="s">
        <v>1642</v>
      </c>
      <c r="AM17" s="64" t="s">
        <v>10027</v>
      </c>
      <c r="AN17" s="70"/>
      <c r="AO17" s="72"/>
    </row>
    <row r="18" spans="1:41" ht="72" thickBot="1">
      <c r="A18" s="779">
        <v>3</v>
      </c>
      <c r="B18" s="780" t="s">
        <v>12416</v>
      </c>
      <c r="C18" s="96" t="s">
        <v>12548</v>
      </c>
      <c r="D18" s="181" t="s">
        <v>12549</v>
      </c>
      <c r="E18" s="181" t="s">
        <v>3837</v>
      </c>
      <c r="F18" t="s">
        <v>3246</v>
      </c>
      <c r="G18" t="s">
        <v>12532</v>
      </c>
      <c r="H18" t="s">
        <v>12533</v>
      </c>
      <c r="I18" s="181" t="s">
        <v>3825</v>
      </c>
      <c r="J18" s="181">
        <v>2</v>
      </c>
      <c r="K18" s="819" t="s">
        <v>12550</v>
      </c>
      <c r="L18" s="97">
        <v>9713166598</v>
      </c>
      <c r="M18" s="813">
        <v>0.55000000000000004</v>
      </c>
      <c r="N18" s="181" t="s">
        <v>50</v>
      </c>
      <c r="O18" s="813">
        <v>0.48</v>
      </c>
      <c r="P18" s="181" t="s">
        <v>12551</v>
      </c>
      <c r="Q18" s="95" t="s">
        <v>12438</v>
      </c>
      <c r="R18" s="181" t="s">
        <v>51</v>
      </c>
      <c r="S18" s="181" t="s">
        <v>51</v>
      </c>
      <c r="T18" s="181" t="s">
        <v>51</v>
      </c>
      <c r="U18" s="94"/>
      <c r="V18" s="94"/>
      <c r="W18" s="94"/>
      <c r="X18" s="94"/>
      <c r="Y18" s="94"/>
      <c r="Z18" s="94"/>
      <c r="AA18" s="94"/>
      <c r="AB18" s="94"/>
      <c r="AC18" s="181" t="s">
        <v>10133</v>
      </c>
      <c r="AD18" s="181" t="s">
        <v>12422</v>
      </c>
      <c r="AE18" s="97" t="s">
        <v>12552</v>
      </c>
      <c r="AF18" s="181" t="s">
        <v>12553</v>
      </c>
      <c r="AG18" s="181" t="s">
        <v>12554</v>
      </c>
      <c r="AH18" s="181" t="s">
        <v>12555</v>
      </c>
      <c r="AI18" s="181"/>
      <c r="AJ18" s="181" t="s">
        <v>11693</v>
      </c>
      <c r="AK18" s="181" t="s">
        <v>60</v>
      </c>
      <c r="AL18" s="181" t="s">
        <v>61</v>
      </c>
      <c r="AM18" s="181"/>
      <c r="AN18" s="95" t="s">
        <v>12529</v>
      </c>
      <c r="AO18" s="820"/>
    </row>
    <row r="19" spans="1:41" ht="72" thickBot="1">
      <c r="A19" s="779">
        <v>4</v>
      </c>
      <c r="B19" s="780" t="s">
        <v>12416</v>
      </c>
      <c r="C19" s="821" t="s">
        <v>12556</v>
      </c>
      <c r="D19" s="822" t="s">
        <v>12557</v>
      </c>
      <c r="E19" s="822" t="s">
        <v>3837</v>
      </c>
      <c r="F19" t="s">
        <v>3246</v>
      </c>
      <c r="G19" t="s">
        <v>12532</v>
      </c>
      <c r="H19" t="s">
        <v>12533</v>
      </c>
      <c r="I19" s="822" t="s">
        <v>3825</v>
      </c>
      <c r="J19" s="822">
        <v>4</v>
      </c>
      <c r="K19" s="823" t="s">
        <v>12558</v>
      </c>
      <c r="L19" s="824">
        <v>9424449997</v>
      </c>
      <c r="M19" s="822" t="s">
        <v>1224</v>
      </c>
      <c r="N19" s="822" t="s">
        <v>50</v>
      </c>
      <c r="O19" s="825">
        <v>0.63</v>
      </c>
      <c r="P19" s="822" t="s">
        <v>12551</v>
      </c>
      <c r="Q19" s="822" t="s">
        <v>50</v>
      </c>
      <c r="R19" s="822" t="s">
        <v>51</v>
      </c>
      <c r="S19" s="822" t="s">
        <v>51</v>
      </c>
      <c r="T19" s="822" t="s">
        <v>51</v>
      </c>
      <c r="U19" s="826"/>
      <c r="V19" s="826"/>
      <c r="W19" s="826"/>
      <c r="X19" s="826"/>
      <c r="Y19" s="826"/>
      <c r="Z19" s="826"/>
      <c r="AA19" s="826"/>
      <c r="AB19" s="826"/>
      <c r="AC19" s="822" t="s">
        <v>10133</v>
      </c>
      <c r="AD19" s="822" t="s">
        <v>12422</v>
      </c>
      <c r="AE19" s="824" t="s">
        <v>12559</v>
      </c>
      <c r="AF19" s="822" t="s">
        <v>12560</v>
      </c>
      <c r="AG19" s="822" t="s">
        <v>12561</v>
      </c>
      <c r="AH19" s="822" t="s">
        <v>12562</v>
      </c>
      <c r="AI19" s="790">
        <v>8989011444</v>
      </c>
      <c r="AJ19" s="822" t="s">
        <v>11693</v>
      </c>
      <c r="AK19" s="822" t="s">
        <v>60</v>
      </c>
      <c r="AL19" s="822" t="s">
        <v>61</v>
      </c>
      <c r="AM19" s="822" t="s">
        <v>10027</v>
      </c>
      <c r="AN19" s="822"/>
      <c r="AO19" s="827"/>
    </row>
    <row r="20" spans="1:41" ht="72" thickBot="1">
      <c r="A20" s="779">
        <v>5</v>
      </c>
      <c r="B20" s="780" t="s">
        <v>12416</v>
      </c>
      <c r="C20" s="821" t="s">
        <v>12563</v>
      </c>
      <c r="D20" s="822" t="s">
        <v>12564</v>
      </c>
      <c r="E20" s="822" t="s">
        <v>3837</v>
      </c>
      <c r="F20" t="s">
        <v>3246</v>
      </c>
      <c r="G20" t="s">
        <v>12532</v>
      </c>
      <c r="H20" t="s">
        <v>12533</v>
      </c>
      <c r="I20" s="822" t="s">
        <v>3825</v>
      </c>
      <c r="J20" s="822">
        <v>4</v>
      </c>
      <c r="K20" s="125" t="s">
        <v>12565</v>
      </c>
      <c r="L20" s="824">
        <v>9425014102</v>
      </c>
      <c r="M20" s="822" t="s">
        <v>1609</v>
      </c>
      <c r="N20" s="822" t="s">
        <v>50</v>
      </c>
      <c r="O20" s="822" t="s">
        <v>2920</v>
      </c>
      <c r="P20" s="822" t="s">
        <v>12551</v>
      </c>
      <c r="Q20" s="822" t="s">
        <v>50</v>
      </c>
      <c r="R20" s="822" t="s">
        <v>51</v>
      </c>
      <c r="S20" s="822" t="s">
        <v>51</v>
      </c>
      <c r="T20" s="822" t="s">
        <v>51</v>
      </c>
      <c r="U20" s="826"/>
      <c r="V20" s="826"/>
      <c r="W20" s="826"/>
      <c r="X20" s="826"/>
      <c r="Y20" s="826"/>
      <c r="Z20" s="826"/>
      <c r="AA20" s="826"/>
      <c r="AB20" s="826"/>
      <c r="AC20" s="822" t="s">
        <v>10133</v>
      </c>
      <c r="AD20" s="822" t="s">
        <v>12422</v>
      </c>
      <c r="AE20" s="824" t="s">
        <v>12566</v>
      </c>
      <c r="AF20" s="822" t="s">
        <v>3592</v>
      </c>
      <c r="AG20" s="822" t="s">
        <v>12567</v>
      </c>
      <c r="AH20" s="822"/>
      <c r="AI20" s="828">
        <v>9425014102</v>
      </c>
      <c r="AJ20" s="822" t="s">
        <v>11693</v>
      </c>
      <c r="AK20" s="822" t="s">
        <v>60</v>
      </c>
      <c r="AL20" s="822" t="s">
        <v>1642</v>
      </c>
      <c r="AM20" s="822" t="s">
        <v>10027</v>
      </c>
      <c r="AN20" s="822"/>
      <c r="AO20" s="827"/>
    </row>
    <row r="21" spans="1:41" ht="72" thickBot="1">
      <c r="A21" s="779">
        <v>6</v>
      </c>
      <c r="B21" s="780" t="s">
        <v>12416</v>
      </c>
      <c r="C21" s="821" t="s">
        <v>12568</v>
      </c>
      <c r="D21" s="822" t="s">
        <v>12569</v>
      </c>
      <c r="E21" s="822" t="s">
        <v>3837</v>
      </c>
      <c r="F21" t="s">
        <v>3246</v>
      </c>
      <c r="G21" t="s">
        <v>12532</v>
      </c>
      <c r="H21" t="s">
        <v>12533</v>
      </c>
      <c r="I21" s="822" t="s">
        <v>3825</v>
      </c>
      <c r="J21" s="822">
        <v>4</v>
      </c>
      <c r="K21" s="125" t="s">
        <v>12570</v>
      </c>
      <c r="L21" s="824">
        <v>9981213608</v>
      </c>
      <c r="M21" s="825">
        <v>0.52</v>
      </c>
      <c r="N21" s="822" t="s">
        <v>12571</v>
      </c>
      <c r="O21" s="825">
        <v>0.67</v>
      </c>
      <c r="P21" s="822" t="s">
        <v>12551</v>
      </c>
      <c r="Q21" s="822" t="s">
        <v>12438</v>
      </c>
      <c r="R21" s="822" t="s">
        <v>51</v>
      </c>
      <c r="S21" s="822" t="s">
        <v>51</v>
      </c>
      <c r="T21" s="822" t="s">
        <v>51</v>
      </c>
      <c r="U21" s="826"/>
      <c r="V21" s="826"/>
      <c r="W21" s="826"/>
      <c r="X21" s="826"/>
      <c r="Y21" s="826"/>
      <c r="Z21" s="826"/>
      <c r="AA21" s="826"/>
      <c r="AB21" s="826"/>
      <c r="AC21" s="822" t="s">
        <v>10027</v>
      </c>
      <c r="AD21" s="822" t="s">
        <v>12422</v>
      </c>
      <c r="AE21" s="824" t="s">
        <v>12572</v>
      </c>
      <c r="AF21" s="822" t="s">
        <v>12573</v>
      </c>
      <c r="AG21" s="822" t="s">
        <v>12574</v>
      </c>
      <c r="AH21" s="822" t="s">
        <v>12575</v>
      </c>
      <c r="AI21" s="790">
        <v>9424407815</v>
      </c>
      <c r="AJ21" s="822" t="s">
        <v>150</v>
      </c>
      <c r="AK21" s="822" t="s">
        <v>60</v>
      </c>
      <c r="AL21" s="822" t="s">
        <v>61</v>
      </c>
      <c r="AM21" s="822" t="s">
        <v>10027</v>
      </c>
      <c r="AN21" s="822"/>
      <c r="AO21" s="827"/>
    </row>
    <row r="22" spans="1:41" ht="79.5" thickBot="1">
      <c r="A22" s="779">
        <v>9</v>
      </c>
      <c r="B22" s="780" t="s">
        <v>12416</v>
      </c>
      <c r="C22" s="817" t="s">
        <v>12576</v>
      </c>
      <c r="D22" s="167" t="s">
        <v>12577</v>
      </c>
      <c r="E22" s="20" t="s">
        <v>3837</v>
      </c>
      <c r="F22" t="s">
        <v>3246</v>
      </c>
      <c r="G22" t="s">
        <v>12532</v>
      </c>
      <c r="H22" t="s">
        <v>12533</v>
      </c>
      <c r="I22" s="20" t="s">
        <v>12419</v>
      </c>
      <c r="J22" s="816">
        <v>2</v>
      </c>
      <c r="K22" s="818" t="s">
        <v>12578</v>
      </c>
      <c r="L22" s="817">
        <v>7748086849</v>
      </c>
      <c r="M22" s="789">
        <v>0.56999999999999995</v>
      </c>
      <c r="N22" s="64"/>
      <c r="O22" s="788">
        <v>0.50800000000000001</v>
      </c>
      <c r="P22" s="64" t="s">
        <v>12551</v>
      </c>
      <c r="Q22" s="64" t="s">
        <v>50</v>
      </c>
      <c r="R22" s="64" t="s">
        <v>51</v>
      </c>
      <c r="S22" s="64" t="s">
        <v>51</v>
      </c>
      <c r="T22" s="64" t="s">
        <v>51</v>
      </c>
      <c r="U22" s="70"/>
      <c r="V22" s="70"/>
      <c r="W22" s="70"/>
      <c r="X22" s="70"/>
      <c r="Y22" s="70"/>
      <c r="Z22" s="70"/>
      <c r="AA22" s="70"/>
      <c r="AB22" s="70"/>
      <c r="AC22" s="64" t="s">
        <v>10133</v>
      </c>
      <c r="AD22" s="64" t="s">
        <v>12422</v>
      </c>
      <c r="AE22" s="790" t="s">
        <v>12579</v>
      </c>
      <c r="AF22" s="790" t="s">
        <v>12580</v>
      </c>
      <c r="AG22" s="790" t="s">
        <v>12581</v>
      </c>
      <c r="AH22" s="790" t="s">
        <v>12582</v>
      </c>
      <c r="AI22" s="790">
        <v>8827264075</v>
      </c>
      <c r="AJ22" s="64" t="s">
        <v>12540</v>
      </c>
      <c r="AK22" s="64" t="s">
        <v>3834</v>
      </c>
      <c r="AL22" s="64" t="s">
        <v>1642</v>
      </c>
      <c r="AM22" s="64" t="s">
        <v>10027</v>
      </c>
      <c r="AN22" s="70"/>
      <c r="AO22" s="72"/>
    </row>
    <row r="23" spans="1:41" ht="79.5" thickBot="1">
      <c r="A23" s="779">
        <v>10</v>
      </c>
      <c r="B23" s="780" t="s">
        <v>12416</v>
      </c>
      <c r="C23" s="817" t="s">
        <v>12583</v>
      </c>
      <c r="D23" s="167" t="s">
        <v>12584</v>
      </c>
      <c r="E23" s="794" t="s">
        <v>3823</v>
      </c>
      <c r="F23" t="s">
        <v>3246</v>
      </c>
      <c r="G23" t="s">
        <v>12532</v>
      </c>
      <c r="H23" t="s">
        <v>12533</v>
      </c>
      <c r="I23" s="20" t="s">
        <v>12419</v>
      </c>
      <c r="J23" s="816">
        <v>2</v>
      </c>
      <c r="K23" s="818" t="s">
        <v>12585</v>
      </c>
      <c r="L23" s="817">
        <v>8226051292</v>
      </c>
      <c r="M23" s="789">
        <v>0.83</v>
      </c>
      <c r="N23" s="64" t="s">
        <v>50</v>
      </c>
      <c r="O23" s="789">
        <v>0.71</v>
      </c>
      <c r="P23" s="64" t="s">
        <v>12421</v>
      </c>
      <c r="Q23" s="64" t="s">
        <v>50</v>
      </c>
      <c r="R23" s="64" t="s">
        <v>51</v>
      </c>
      <c r="S23" s="64" t="s">
        <v>51</v>
      </c>
      <c r="T23" s="64" t="s">
        <v>51</v>
      </c>
      <c r="U23" s="70"/>
      <c r="V23" s="70"/>
      <c r="W23" s="70"/>
      <c r="X23" s="70"/>
      <c r="Y23" s="70"/>
      <c r="Z23" s="70"/>
      <c r="AA23" s="70"/>
      <c r="AB23" s="70"/>
      <c r="AC23" s="64" t="s">
        <v>10133</v>
      </c>
      <c r="AD23" s="64" t="s">
        <v>12422</v>
      </c>
      <c r="AE23" s="790" t="s">
        <v>12586</v>
      </c>
      <c r="AF23" s="790" t="s">
        <v>12587</v>
      </c>
      <c r="AG23" s="790" t="s">
        <v>12588</v>
      </c>
      <c r="AH23" s="790" t="s">
        <v>12589</v>
      </c>
      <c r="AI23" s="790">
        <v>9425014708</v>
      </c>
      <c r="AJ23" s="64" t="s">
        <v>12540</v>
      </c>
      <c r="AK23" s="64" t="s">
        <v>3834</v>
      </c>
      <c r="AL23" s="64" t="s">
        <v>1642</v>
      </c>
      <c r="AM23" s="64" t="s">
        <v>10027</v>
      </c>
      <c r="AN23" s="70"/>
      <c r="AO23" s="72"/>
    </row>
    <row r="24" spans="1:41" ht="72" thickBot="1">
      <c r="A24" s="779">
        <v>11</v>
      </c>
      <c r="B24" s="780" t="s">
        <v>12416</v>
      </c>
      <c r="C24" s="821" t="s">
        <v>12590</v>
      </c>
      <c r="D24" s="822" t="s">
        <v>12591</v>
      </c>
      <c r="E24" s="822" t="s">
        <v>3837</v>
      </c>
      <c r="F24" t="s">
        <v>3246</v>
      </c>
      <c r="G24" t="s">
        <v>12532</v>
      </c>
      <c r="H24" t="s">
        <v>12533</v>
      </c>
      <c r="I24" s="822" t="s">
        <v>3825</v>
      </c>
      <c r="J24" s="822">
        <v>4</v>
      </c>
      <c r="K24" s="125" t="s">
        <v>12592</v>
      </c>
      <c r="L24" s="824">
        <v>8871981198</v>
      </c>
      <c r="M24" s="822" t="s">
        <v>455</v>
      </c>
      <c r="N24" s="822" t="s">
        <v>50</v>
      </c>
      <c r="O24" s="822" t="s">
        <v>1224</v>
      </c>
      <c r="P24" s="822" t="s">
        <v>109</v>
      </c>
      <c r="Q24" s="822" t="s">
        <v>50</v>
      </c>
      <c r="R24" s="822" t="s">
        <v>51</v>
      </c>
      <c r="S24" s="822" t="s">
        <v>51</v>
      </c>
      <c r="T24" s="822" t="s">
        <v>51</v>
      </c>
      <c r="U24" s="826"/>
      <c r="V24" s="826"/>
      <c r="W24" s="826"/>
      <c r="X24" s="826"/>
      <c r="Y24" s="826"/>
      <c r="Z24" s="826"/>
      <c r="AA24" s="826"/>
      <c r="AB24" s="826"/>
      <c r="AC24" s="822" t="s">
        <v>10133</v>
      </c>
      <c r="AD24" s="822" t="s">
        <v>12422</v>
      </c>
      <c r="AE24" s="824" t="s">
        <v>12593</v>
      </c>
      <c r="AF24" s="822" t="s">
        <v>12594</v>
      </c>
      <c r="AG24" s="822" t="s">
        <v>12595</v>
      </c>
      <c r="AH24" s="822" t="s">
        <v>12596</v>
      </c>
      <c r="AI24" s="790">
        <v>7554007499</v>
      </c>
      <c r="AJ24" s="822" t="s">
        <v>11693</v>
      </c>
      <c r="AK24" s="822" t="s">
        <v>60</v>
      </c>
      <c r="AL24" s="822" t="s">
        <v>1642</v>
      </c>
      <c r="AM24" s="822" t="s">
        <v>10027</v>
      </c>
      <c r="AN24" s="822"/>
      <c r="AO24" s="827"/>
    </row>
    <row r="25" spans="1:41" ht="90.75" thickBot="1">
      <c r="A25" s="779">
        <v>12</v>
      </c>
      <c r="B25" s="780" t="s">
        <v>12416</v>
      </c>
      <c r="C25" s="68" t="s">
        <v>12597</v>
      </c>
      <c r="D25" s="790" t="s">
        <v>12598</v>
      </c>
      <c r="E25" s="794" t="s">
        <v>3837</v>
      </c>
      <c r="F25" t="s">
        <v>3246</v>
      </c>
      <c r="G25" t="s">
        <v>12532</v>
      </c>
      <c r="H25" t="s">
        <v>12533</v>
      </c>
      <c r="I25" s="794" t="s">
        <v>3825</v>
      </c>
      <c r="J25" s="794">
        <v>4</v>
      </c>
      <c r="K25" s="125" t="s">
        <v>12599</v>
      </c>
      <c r="L25" s="68">
        <v>9685856575</v>
      </c>
      <c r="M25" s="64" t="s">
        <v>12600</v>
      </c>
      <c r="N25" s="64" t="s">
        <v>12601</v>
      </c>
      <c r="O25" s="788">
        <v>0.58699999999999997</v>
      </c>
      <c r="P25" s="64" t="s">
        <v>12551</v>
      </c>
      <c r="Q25" s="64" t="s">
        <v>50</v>
      </c>
      <c r="R25" s="790" t="s">
        <v>51</v>
      </c>
      <c r="S25" s="790" t="s">
        <v>51</v>
      </c>
      <c r="T25" s="790" t="s">
        <v>51</v>
      </c>
      <c r="U25" s="63"/>
      <c r="V25" s="63"/>
      <c r="W25" s="63"/>
      <c r="X25" s="63"/>
      <c r="Y25" s="63"/>
      <c r="Z25" s="63"/>
      <c r="AA25" s="63"/>
      <c r="AB25" s="63"/>
      <c r="AC25" s="794" t="s">
        <v>10027</v>
      </c>
      <c r="AD25" s="794" t="s">
        <v>12422</v>
      </c>
      <c r="AE25" s="177" t="s">
        <v>12602</v>
      </c>
      <c r="AF25" s="794" t="s">
        <v>12603</v>
      </c>
      <c r="AG25" s="794" t="s">
        <v>12604</v>
      </c>
      <c r="AH25" s="794" t="s">
        <v>12605</v>
      </c>
      <c r="AI25" s="828" t="s">
        <v>12606</v>
      </c>
      <c r="AJ25" s="794" t="s">
        <v>11693</v>
      </c>
      <c r="AK25" s="794" t="s">
        <v>60</v>
      </c>
      <c r="AL25" s="794" t="s">
        <v>61</v>
      </c>
      <c r="AM25" s="794" t="s">
        <v>10027</v>
      </c>
      <c r="AN25" s="794"/>
      <c r="AO25" s="829"/>
    </row>
    <row r="26" spans="1:41" ht="102" thickBot="1">
      <c r="A26" s="779">
        <v>13</v>
      </c>
      <c r="B26" s="780" t="s">
        <v>12416</v>
      </c>
      <c r="C26" s="68" t="s">
        <v>12607</v>
      </c>
      <c r="D26" s="790" t="s">
        <v>12608</v>
      </c>
      <c r="E26" s="794" t="s">
        <v>3837</v>
      </c>
      <c r="F26" t="s">
        <v>3246</v>
      </c>
      <c r="G26" t="s">
        <v>12532</v>
      </c>
      <c r="H26" t="s">
        <v>12533</v>
      </c>
      <c r="I26" s="794" t="s">
        <v>3825</v>
      </c>
      <c r="J26" s="822">
        <v>4</v>
      </c>
      <c r="K26" s="830" t="s">
        <v>12609</v>
      </c>
      <c r="L26" s="68">
        <v>9111979042</v>
      </c>
      <c r="M26" s="794" t="s">
        <v>12610</v>
      </c>
      <c r="N26" s="794" t="s">
        <v>50</v>
      </c>
      <c r="O26" s="795">
        <v>0.5</v>
      </c>
      <c r="P26" s="794" t="s">
        <v>12551</v>
      </c>
      <c r="Q26" s="794" t="s">
        <v>12463</v>
      </c>
      <c r="R26" s="790" t="s">
        <v>51</v>
      </c>
      <c r="S26" s="790" t="s">
        <v>51</v>
      </c>
      <c r="T26" s="790" t="s">
        <v>51</v>
      </c>
      <c r="U26" s="63"/>
      <c r="V26" s="63"/>
      <c r="W26" s="63"/>
      <c r="X26" s="63"/>
      <c r="Y26" s="63"/>
      <c r="Z26" s="63"/>
      <c r="AA26" s="63"/>
      <c r="AB26" s="63"/>
      <c r="AC26" s="794" t="s">
        <v>10133</v>
      </c>
      <c r="AD26" s="794" t="s">
        <v>12422</v>
      </c>
      <c r="AE26" s="69" t="s">
        <v>12611</v>
      </c>
      <c r="AF26" s="71">
        <v>35710</v>
      </c>
      <c r="AG26" s="794" t="s">
        <v>12612</v>
      </c>
      <c r="AH26" s="794" t="s">
        <v>12613</v>
      </c>
      <c r="AI26" s="790">
        <v>9752450981</v>
      </c>
      <c r="AJ26" s="794" t="s">
        <v>150</v>
      </c>
      <c r="AK26" s="794" t="s">
        <v>60</v>
      </c>
      <c r="AL26" s="794" t="s">
        <v>61</v>
      </c>
      <c r="AM26" s="794" t="s">
        <v>10027</v>
      </c>
      <c r="AN26" s="794"/>
      <c r="AO26" s="829"/>
    </row>
    <row r="27" spans="1:41" ht="72" thickBot="1">
      <c r="A27" s="779">
        <v>15</v>
      </c>
      <c r="B27" s="780" t="s">
        <v>12416</v>
      </c>
      <c r="C27" s="821" t="s">
        <v>12614</v>
      </c>
      <c r="D27" s="822" t="s">
        <v>12615</v>
      </c>
      <c r="E27" s="822" t="s">
        <v>3837</v>
      </c>
      <c r="F27" t="s">
        <v>3246</v>
      </c>
      <c r="G27" t="s">
        <v>12532</v>
      </c>
      <c r="H27" t="s">
        <v>12533</v>
      </c>
      <c r="I27" s="822" t="s">
        <v>3825</v>
      </c>
      <c r="J27" s="822">
        <v>4</v>
      </c>
      <c r="K27" s="831" t="s">
        <v>12616</v>
      </c>
      <c r="L27" s="832">
        <v>9981168309</v>
      </c>
      <c r="M27" s="822" t="s">
        <v>261</v>
      </c>
      <c r="N27" s="822" t="s">
        <v>50</v>
      </c>
      <c r="O27" s="822" t="s">
        <v>236</v>
      </c>
      <c r="P27" s="822" t="s">
        <v>12551</v>
      </c>
      <c r="Q27" s="822" t="s">
        <v>50</v>
      </c>
      <c r="R27" s="822" t="s">
        <v>51</v>
      </c>
      <c r="S27" s="822" t="s">
        <v>51</v>
      </c>
      <c r="T27" s="822" t="s">
        <v>51</v>
      </c>
      <c r="U27" s="826"/>
      <c r="V27" s="826"/>
      <c r="W27" s="826"/>
      <c r="X27" s="826"/>
      <c r="Y27" s="826"/>
      <c r="Z27" s="826"/>
      <c r="AA27" s="826"/>
      <c r="AB27" s="826"/>
      <c r="AC27" s="822" t="s">
        <v>10133</v>
      </c>
      <c r="AD27" s="822" t="s">
        <v>12422</v>
      </c>
      <c r="AE27" s="824" t="s">
        <v>12617</v>
      </c>
      <c r="AF27" s="833">
        <v>35654</v>
      </c>
      <c r="AG27" s="822" t="s">
        <v>12618</v>
      </c>
      <c r="AH27" s="822" t="s">
        <v>12619</v>
      </c>
      <c r="AI27" s="828" t="s">
        <v>12620</v>
      </c>
      <c r="AJ27" s="822" t="s">
        <v>11693</v>
      </c>
      <c r="AK27" s="822" t="s">
        <v>60</v>
      </c>
      <c r="AL27" s="822" t="s">
        <v>61</v>
      </c>
      <c r="AM27" s="822" t="s">
        <v>10027</v>
      </c>
      <c r="AN27" s="822"/>
      <c r="AO27" s="827"/>
    </row>
    <row r="28" spans="1:41" ht="90.75" thickBot="1">
      <c r="A28" s="779">
        <v>17</v>
      </c>
      <c r="B28" s="780" t="s">
        <v>12416</v>
      </c>
      <c r="C28" s="68" t="s">
        <v>12621</v>
      </c>
      <c r="D28" s="790" t="s">
        <v>12622</v>
      </c>
      <c r="E28" s="794" t="s">
        <v>3837</v>
      </c>
      <c r="F28" t="s">
        <v>3246</v>
      </c>
      <c r="G28" t="s">
        <v>12532</v>
      </c>
      <c r="H28" t="s">
        <v>12533</v>
      </c>
      <c r="I28" s="794" t="s">
        <v>3825</v>
      </c>
      <c r="J28" s="794">
        <v>4</v>
      </c>
      <c r="K28" s="125" t="s">
        <v>12623</v>
      </c>
      <c r="L28" s="68">
        <v>9644775522</v>
      </c>
      <c r="M28" s="64">
        <v>72.209999999999994</v>
      </c>
      <c r="N28" s="64" t="s">
        <v>50</v>
      </c>
      <c r="O28" s="64">
        <v>62.12</v>
      </c>
      <c r="P28" s="64" t="s">
        <v>109</v>
      </c>
      <c r="Q28" s="64" t="s">
        <v>50</v>
      </c>
      <c r="R28" s="64" t="s">
        <v>51</v>
      </c>
      <c r="S28" s="64" t="s">
        <v>51</v>
      </c>
      <c r="T28" s="64" t="s">
        <v>51</v>
      </c>
      <c r="U28" s="63"/>
      <c r="V28" s="63"/>
      <c r="W28" s="63"/>
      <c r="X28" s="63"/>
      <c r="Y28" s="63"/>
      <c r="Z28" s="63"/>
      <c r="AA28" s="63"/>
      <c r="AB28" s="63"/>
      <c r="AC28" s="794" t="s">
        <v>10813</v>
      </c>
      <c r="AD28" s="794" t="s">
        <v>12422</v>
      </c>
      <c r="AE28" s="69" t="s">
        <v>12624</v>
      </c>
      <c r="AF28" s="71" t="s">
        <v>12625</v>
      </c>
      <c r="AG28" s="794" t="s">
        <v>12626</v>
      </c>
      <c r="AH28" s="64" t="s">
        <v>12627</v>
      </c>
      <c r="AI28" s="790">
        <v>7552713696</v>
      </c>
      <c r="AJ28" s="794" t="s">
        <v>11693</v>
      </c>
      <c r="AK28" s="794" t="s">
        <v>60</v>
      </c>
      <c r="AL28" s="794" t="s">
        <v>61</v>
      </c>
      <c r="AM28" s="794" t="s">
        <v>10027</v>
      </c>
      <c r="AN28" s="794"/>
      <c r="AO28" s="829"/>
    </row>
    <row r="29" spans="1:41" ht="79.5" thickBot="1">
      <c r="A29" s="779">
        <v>22</v>
      </c>
      <c r="B29" s="780" t="s">
        <v>12416</v>
      </c>
      <c r="C29" s="96" t="s">
        <v>12628</v>
      </c>
      <c r="D29" s="181" t="s">
        <v>12629</v>
      </c>
      <c r="E29" s="181" t="s">
        <v>3823</v>
      </c>
      <c r="F29" t="s">
        <v>3246</v>
      </c>
      <c r="G29" t="s">
        <v>12532</v>
      </c>
      <c r="H29" t="s">
        <v>12533</v>
      </c>
      <c r="I29" s="181" t="s">
        <v>3825</v>
      </c>
      <c r="J29" s="181">
        <v>2</v>
      </c>
      <c r="K29" s="96" t="s">
        <v>12630</v>
      </c>
      <c r="L29" s="97">
        <v>9425009174</v>
      </c>
      <c r="M29" s="181"/>
      <c r="N29" s="181"/>
      <c r="O29" s="181"/>
      <c r="P29" s="181"/>
      <c r="Q29" s="181"/>
      <c r="R29" s="181" t="s">
        <v>51</v>
      </c>
      <c r="S29" s="181" t="s">
        <v>51</v>
      </c>
      <c r="T29" s="181" t="s">
        <v>51</v>
      </c>
      <c r="U29" s="94"/>
      <c r="V29" s="94"/>
      <c r="W29" s="94"/>
      <c r="X29" s="94"/>
      <c r="Y29" s="94"/>
      <c r="Z29" s="94"/>
      <c r="AA29" s="94"/>
      <c r="AB29" s="94"/>
      <c r="AC29" s="181"/>
      <c r="AD29" s="181"/>
      <c r="AE29" s="97" t="s">
        <v>12631</v>
      </c>
      <c r="AF29" s="181"/>
      <c r="AG29" s="95"/>
      <c r="AH29" s="181"/>
      <c r="AI29" s="181"/>
      <c r="AJ29" s="181"/>
      <c r="AK29" s="181"/>
      <c r="AL29" s="181"/>
      <c r="AM29" s="181"/>
      <c r="AN29" s="95" t="s">
        <v>12632</v>
      </c>
      <c r="AO29" s="820"/>
    </row>
    <row r="30" spans="1:41" ht="72" thickBot="1">
      <c r="A30" s="779">
        <v>23</v>
      </c>
      <c r="B30" s="780" t="s">
        <v>12416</v>
      </c>
      <c r="C30" s="817" t="s">
        <v>12633</v>
      </c>
      <c r="D30" s="167" t="s">
        <v>12634</v>
      </c>
      <c r="E30" s="20" t="s">
        <v>3837</v>
      </c>
      <c r="F30" t="s">
        <v>3246</v>
      </c>
      <c r="G30" t="s">
        <v>12532</v>
      </c>
      <c r="H30" t="s">
        <v>12533</v>
      </c>
      <c r="I30" s="20" t="s">
        <v>12419</v>
      </c>
      <c r="J30" s="816">
        <v>2</v>
      </c>
      <c r="K30" s="818" t="s">
        <v>12635</v>
      </c>
      <c r="L30" s="817">
        <v>8349144336</v>
      </c>
      <c r="M30" s="789">
        <v>0.56999999999999995</v>
      </c>
      <c r="N30" s="64" t="s">
        <v>50</v>
      </c>
      <c r="O30" s="788">
        <v>0.54600000000000004</v>
      </c>
      <c r="P30" s="64" t="s">
        <v>49</v>
      </c>
      <c r="Q30" s="64" t="s">
        <v>50</v>
      </c>
      <c r="R30" s="64" t="s">
        <v>51</v>
      </c>
      <c r="S30" s="64" t="s">
        <v>51</v>
      </c>
      <c r="T30" s="64" t="s">
        <v>51</v>
      </c>
      <c r="U30" s="70"/>
      <c r="V30" s="70"/>
      <c r="W30" s="70"/>
      <c r="X30" s="70"/>
      <c r="Y30" s="70"/>
      <c r="Z30" s="70"/>
      <c r="AA30" s="70"/>
      <c r="AB30" s="70"/>
      <c r="AC30" s="64" t="s">
        <v>10133</v>
      </c>
      <c r="AD30" s="64" t="s">
        <v>12422</v>
      </c>
      <c r="AE30" s="790" t="s">
        <v>12636</v>
      </c>
      <c r="AF30" s="834" t="s">
        <v>4149</v>
      </c>
      <c r="AG30" s="790" t="s">
        <v>12637</v>
      </c>
      <c r="AH30" s="790" t="s">
        <v>12638</v>
      </c>
      <c r="AI30" s="790">
        <v>7554002208</v>
      </c>
      <c r="AJ30" s="64" t="s">
        <v>12540</v>
      </c>
      <c r="AK30" s="64" t="s">
        <v>3834</v>
      </c>
      <c r="AL30" s="64" t="s">
        <v>1642</v>
      </c>
      <c r="AM30" s="64" t="s">
        <v>10027</v>
      </c>
      <c r="AN30" s="70"/>
      <c r="AO30" s="72"/>
    </row>
    <row r="31" spans="1:41" ht="72" thickBot="1">
      <c r="A31" s="779">
        <v>25</v>
      </c>
      <c r="B31" s="780" t="s">
        <v>12416</v>
      </c>
      <c r="C31" s="68" t="s">
        <v>12639</v>
      </c>
      <c r="D31" s="790" t="s">
        <v>12640</v>
      </c>
      <c r="E31" s="794" t="s">
        <v>3837</v>
      </c>
      <c r="F31" t="s">
        <v>3246</v>
      </c>
      <c r="G31" t="s">
        <v>12532</v>
      </c>
      <c r="H31" t="s">
        <v>12533</v>
      </c>
      <c r="I31" s="794" t="s">
        <v>3825</v>
      </c>
      <c r="J31" s="822">
        <v>4</v>
      </c>
      <c r="K31" s="835" t="s">
        <v>12641</v>
      </c>
      <c r="L31" s="68">
        <v>9109687332</v>
      </c>
      <c r="M31" s="64" t="s">
        <v>12642</v>
      </c>
      <c r="N31" s="64" t="s">
        <v>12643</v>
      </c>
      <c r="O31" s="788">
        <v>0.53400000000000003</v>
      </c>
      <c r="P31" s="64" t="s">
        <v>12551</v>
      </c>
      <c r="Q31" s="64" t="s">
        <v>12571</v>
      </c>
      <c r="R31" s="790" t="s">
        <v>51</v>
      </c>
      <c r="S31" s="790" t="s">
        <v>51</v>
      </c>
      <c r="T31" s="790" t="s">
        <v>51</v>
      </c>
      <c r="U31" s="63"/>
      <c r="V31" s="63"/>
      <c r="W31" s="63"/>
      <c r="X31" s="63"/>
      <c r="Y31" s="63"/>
      <c r="Z31" s="63"/>
      <c r="AA31" s="63"/>
      <c r="AB31" s="63"/>
      <c r="AC31" s="794" t="s">
        <v>10813</v>
      </c>
      <c r="AD31" s="794" t="s">
        <v>12422</v>
      </c>
      <c r="AE31" s="177" t="s">
        <v>12644</v>
      </c>
      <c r="AF31" s="794" t="s">
        <v>12645</v>
      </c>
      <c r="AG31" s="794" t="s">
        <v>12646</v>
      </c>
      <c r="AH31" s="794" t="s">
        <v>12647</v>
      </c>
      <c r="AI31" s="828" t="s">
        <v>12648</v>
      </c>
      <c r="AJ31" s="794" t="s">
        <v>150</v>
      </c>
      <c r="AK31" s="794" t="s">
        <v>60</v>
      </c>
      <c r="AL31" s="794" t="s">
        <v>61</v>
      </c>
      <c r="AM31" s="794" t="s">
        <v>10027</v>
      </c>
      <c r="AN31" s="794"/>
      <c r="AO31" s="829"/>
    </row>
    <row r="32" spans="1:41" ht="72" thickBot="1">
      <c r="A32" s="779">
        <v>26</v>
      </c>
      <c r="B32" s="780" t="s">
        <v>12416</v>
      </c>
      <c r="C32" s="817" t="s">
        <v>12649</v>
      </c>
      <c r="D32" s="167" t="s">
        <v>12650</v>
      </c>
      <c r="E32" s="794" t="s">
        <v>3823</v>
      </c>
      <c r="F32" t="s">
        <v>3246</v>
      </c>
      <c r="G32" t="s">
        <v>12532</v>
      </c>
      <c r="H32" t="s">
        <v>12533</v>
      </c>
      <c r="I32" s="20" t="s">
        <v>12419</v>
      </c>
      <c r="J32" s="816">
        <v>2</v>
      </c>
      <c r="K32" s="818" t="s">
        <v>12651</v>
      </c>
      <c r="L32" s="817">
        <v>8458861681</v>
      </c>
      <c r="M32" s="788">
        <v>0.89600000000000002</v>
      </c>
      <c r="N32" s="64" t="s">
        <v>12463</v>
      </c>
      <c r="O32" s="789">
        <v>0.91</v>
      </c>
      <c r="P32" s="64" t="s">
        <v>12652</v>
      </c>
      <c r="Q32" s="64" t="s">
        <v>12463</v>
      </c>
      <c r="R32" s="64" t="s">
        <v>51</v>
      </c>
      <c r="S32" s="64" t="s">
        <v>51</v>
      </c>
      <c r="T32" s="64" t="s">
        <v>51</v>
      </c>
      <c r="U32" s="70"/>
      <c r="V32" s="70"/>
      <c r="W32" s="70"/>
      <c r="X32" s="70"/>
      <c r="Y32" s="70"/>
      <c r="Z32" s="70"/>
      <c r="AA32" s="70"/>
      <c r="AB32" s="70"/>
      <c r="AC32" s="64" t="s">
        <v>10133</v>
      </c>
      <c r="AD32" s="64" t="s">
        <v>12422</v>
      </c>
      <c r="AE32" s="790" t="s">
        <v>12653</v>
      </c>
      <c r="AF32" s="790" t="s">
        <v>12654</v>
      </c>
      <c r="AG32" s="790" t="s">
        <v>12655</v>
      </c>
      <c r="AH32" s="790" t="s">
        <v>12656</v>
      </c>
      <c r="AI32" s="790">
        <v>9425096881</v>
      </c>
      <c r="AJ32" s="64" t="s">
        <v>150</v>
      </c>
      <c r="AK32" s="64" t="s">
        <v>3834</v>
      </c>
      <c r="AL32" s="64" t="s">
        <v>1642</v>
      </c>
      <c r="AM32" s="64" t="s">
        <v>10027</v>
      </c>
      <c r="AN32" s="70"/>
      <c r="AO32" s="72"/>
    </row>
    <row r="33" spans="1:41" ht="72" thickBot="1">
      <c r="A33" s="779">
        <v>31</v>
      </c>
      <c r="B33" s="780" t="s">
        <v>12416</v>
      </c>
      <c r="C33" s="77" t="s">
        <v>12657</v>
      </c>
      <c r="D33" s="800" t="s">
        <v>12658</v>
      </c>
      <c r="E33" s="798" t="s">
        <v>3837</v>
      </c>
      <c r="F33" t="s">
        <v>3246</v>
      </c>
      <c r="G33" t="s">
        <v>12532</v>
      </c>
      <c r="H33" t="s">
        <v>12533</v>
      </c>
      <c r="I33" s="798" t="s">
        <v>3825</v>
      </c>
      <c r="J33" s="798">
        <v>4</v>
      </c>
      <c r="K33" s="799" t="s">
        <v>12659</v>
      </c>
      <c r="L33" s="77">
        <v>9303070705</v>
      </c>
      <c r="M33" s="836">
        <v>0.61</v>
      </c>
      <c r="N33" s="76" t="s">
        <v>12571</v>
      </c>
      <c r="O33" s="837">
        <v>0.65600000000000003</v>
      </c>
      <c r="P33" s="76" t="s">
        <v>12551</v>
      </c>
      <c r="Q33" s="76" t="s">
        <v>12660</v>
      </c>
      <c r="R33" s="800" t="s">
        <v>51</v>
      </c>
      <c r="S33" s="800" t="s">
        <v>51</v>
      </c>
      <c r="T33" s="800" t="s">
        <v>51</v>
      </c>
      <c r="U33" s="75"/>
      <c r="V33" s="75"/>
      <c r="W33" s="75"/>
      <c r="X33" s="75"/>
      <c r="Y33" s="75"/>
      <c r="Z33" s="75"/>
      <c r="AA33" s="75"/>
      <c r="AB33" s="75"/>
      <c r="AC33" s="798" t="s">
        <v>10133</v>
      </c>
      <c r="AD33" s="798" t="s">
        <v>12422</v>
      </c>
      <c r="AE33" s="798" t="s">
        <v>12661</v>
      </c>
      <c r="AF33" s="102">
        <v>34615</v>
      </c>
      <c r="AG33" s="76" t="s">
        <v>12662</v>
      </c>
      <c r="AH33" s="76" t="s">
        <v>12663</v>
      </c>
      <c r="AI33">
        <v>9098888026</v>
      </c>
      <c r="AJ33" s="76" t="s">
        <v>11693</v>
      </c>
      <c r="AK33" s="76" t="s">
        <v>178</v>
      </c>
      <c r="AL33" s="76" t="s">
        <v>61</v>
      </c>
      <c r="AM33" s="798" t="s">
        <v>10027</v>
      </c>
      <c r="AN33" s="798"/>
    </row>
    <row r="34" spans="1:41" ht="72" thickBot="1">
      <c r="A34" s="779">
        <v>34</v>
      </c>
      <c r="B34" s="780" t="s">
        <v>12416</v>
      </c>
      <c r="C34" t="s">
        <v>12664</v>
      </c>
      <c r="D34" t="s">
        <v>12665</v>
      </c>
      <c r="E34" t="s">
        <v>3837</v>
      </c>
      <c r="F34" t="s">
        <v>3246</v>
      </c>
      <c r="G34" t="s">
        <v>12532</v>
      </c>
      <c r="H34" t="s">
        <v>12533</v>
      </c>
      <c r="I34" t="s">
        <v>3825</v>
      </c>
      <c r="J34">
        <v>4</v>
      </c>
      <c r="K34" s="804" t="s">
        <v>12666</v>
      </c>
      <c r="L34">
        <v>8602669885</v>
      </c>
      <c r="M34" t="s">
        <v>1224</v>
      </c>
      <c r="N34" t="s">
        <v>50</v>
      </c>
      <c r="O34">
        <v>0.5</v>
      </c>
      <c r="P34" t="s">
        <v>109</v>
      </c>
      <c r="Q34" t="s">
        <v>12463</v>
      </c>
      <c r="R34" t="s">
        <v>51</v>
      </c>
      <c r="S34" t="s">
        <v>51</v>
      </c>
      <c r="T34" t="s">
        <v>51</v>
      </c>
      <c r="AC34" t="s">
        <v>10133</v>
      </c>
      <c r="AD34" t="s">
        <v>12422</v>
      </c>
      <c r="AE34" t="s">
        <v>12667</v>
      </c>
      <c r="AF34" t="s">
        <v>12668</v>
      </c>
      <c r="AG34" t="s">
        <v>12669</v>
      </c>
      <c r="AH34" t="s">
        <v>12670</v>
      </c>
      <c r="AI34" s="806">
        <v>9425040727</v>
      </c>
      <c r="AJ34" t="s">
        <v>11693</v>
      </c>
      <c r="AK34" t="s">
        <v>60</v>
      </c>
      <c r="AL34" t="s">
        <v>61</v>
      </c>
      <c r="AM34" t="s">
        <v>10027</v>
      </c>
    </row>
    <row r="35" spans="1:41" ht="102" thickBot="1">
      <c r="A35" s="779">
        <v>35</v>
      </c>
      <c r="B35" s="780" t="s">
        <v>12416</v>
      </c>
      <c r="C35" s="838" t="s">
        <v>12671</v>
      </c>
      <c r="D35" t="s">
        <v>12672</v>
      </c>
      <c r="E35" t="s">
        <v>3823</v>
      </c>
      <c r="F35" t="s">
        <v>3246</v>
      </c>
      <c r="G35" t="s">
        <v>12532</v>
      </c>
      <c r="H35" t="s">
        <v>12533</v>
      </c>
      <c r="I35" t="s">
        <v>3825</v>
      </c>
      <c r="J35">
        <v>2</v>
      </c>
      <c r="K35" t="s">
        <v>12673</v>
      </c>
      <c r="L35" s="838">
        <v>8982879465</v>
      </c>
      <c r="M35" t="s">
        <v>455</v>
      </c>
      <c r="N35" t="s">
        <v>50</v>
      </c>
      <c r="O35" s="839">
        <v>0.51</v>
      </c>
      <c r="P35" t="s">
        <v>12551</v>
      </c>
      <c r="Q35" t="s">
        <v>12463</v>
      </c>
      <c r="R35" t="s">
        <v>51</v>
      </c>
      <c r="S35" t="s">
        <v>51</v>
      </c>
      <c r="T35" t="s">
        <v>51</v>
      </c>
      <c r="U35" s="840"/>
      <c r="V35" s="840"/>
      <c r="W35" s="840"/>
      <c r="X35" s="840"/>
      <c r="Y35" s="840"/>
      <c r="Z35" s="840"/>
      <c r="AA35" s="840"/>
      <c r="AB35" s="840"/>
      <c r="AC35" t="s">
        <v>10813</v>
      </c>
      <c r="AD35" t="s">
        <v>12422</v>
      </c>
      <c r="AE35" s="841" t="s">
        <v>12674</v>
      </c>
      <c r="AF35" t="s">
        <v>12675</v>
      </c>
      <c r="AG35" t="s">
        <v>12676</v>
      </c>
      <c r="AH35" t="s">
        <v>12677</v>
      </c>
      <c r="AJ35" t="s">
        <v>11693</v>
      </c>
      <c r="AK35" t="s">
        <v>60</v>
      </c>
      <c r="AL35" t="s">
        <v>61</v>
      </c>
      <c r="AM35" t="s">
        <v>10027</v>
      </c>
    </row>
    <row r="36" spans="1:41" ht="102" thickBot="1">
      <c r="A36" s="779">
        <v>37</v>
      </c>
      <c r="B36" s="780" t="s">
        <v>12416</v>
      </c>
      <c r="C36" s="817" t="s">
        <v>12678</v>
      </c>
      <c r="D36" s="167" t="s">
        <v>12679</v>
      </c>
      <c r="E36" s="20" t="s">
        <v>3837</v>
      </c>
      <c r="F36" t="s">
        <v>3246</v>
      </c>
      <c r="G36" t="s">
        <v>12532</v>
      </c>
      <c r="H36" t="s">
        <v>12533</v>
      </c>
      <c r="I36" s="20" t="s">
        <v>12419</v>
      </c>
      <c r="J36" s="816">
        <v>2</v>
      </c>
      <c r="K36" s="818" t="s">
        <v>12680</v>
      </c>
      <c r="L36" s="817">
        <v>8821838578</v>
      </c>
      <c r="M36" s="789">
        <v>0.7</v>
      </c>
      <c r="N36" s="64" t="s">
        <v>50</v>
      </c>
      <c r="O36" s="789">
        <v>0.65</v>
      </c>
      <c r="P36" s="64" t="s">
        <v>12681</v>
      </c>
      <c r="Q36" s="64" t="s">
        <v>50</v>
      </c>
      <c r="R36" s="64" t="s">
        <v>51</v>
      </c>
      <c r="S36" s="64" t="s">
        <v>51</v>
      </c>
      <c r="T36" s="64" t="s">
        <v>51</v>
      </c>
      <c r="U36" s="70"/>
      <c r="V36" s="70"/>
      <c r="W36" s="70"/>
      <c r="X36" s="70"/>
      <c r="Y36" s="70"/>
      <c r="Z36" s="70"/>
      <c r="AA36" s="70"/>
      <c r="AB36" s="70"/>
      <c r="AC36" s="64" t="s">
        <v>10813</v>
      </c>
      <c r="AD36" s="64" t="s">
        <v>12422</v>
      </c>
      <c r="AE36" s="790" t="s">
        <v>12682</v>
      </c>
      <c r="AF36" s="790" t="s">
        <v>12683</v>
      </c>
      <c r="AG36" s="790" t="s">
        <v>12684</v>
      </c>
      <c r="AH36" s="790" t="s">
        <v>12685</v>
      </c>
      <c r="AI36" s="790">
        <v>7415758174</v>
      </c>
      <c r="AJ36" s="64" t="s">
        <v>12540</v>
      </c>
      <c r="AK36" s="64" t="s">
        <v>3834</v>
      </c>
      <c r="AL36" s="64" t="s">
        <v>1642</v>
      </c>
      <c r="AM36" s="64" t="s">
        <v>10027</v>
      </c>
      <c r="AN36" s="70"/>
      <c r="AO36" s="72"/>
    </row>
    <row r="37" spans="1:41" ht="72" thickBot="1">
      <c r="A37" s="779">
        <v>39</v>
      </c>
      <c r="B37" s="780" t="s">
        <v>12416</v>
      </c>
      <c r="C37" s="68" t="s">
        <v>12686</v>
      </c>
      <c r="D37" s="790" t="s">
        <v>12687</v>
      </c>
      <c r="E37" s="794" t="s">
        <v>3837</v>
      </c>
      <c r="F37" t="s">
        <v>3246</v>
      </c>
      <c r="G37" t="s">
        <v>12532</v>
      </c>
      <c r="H37" t="s">
        <v>12533</v>
      </c>
      <c r="I37" s="794" t="s">
        <v>3825</v>
      </c>
      <c r="J37" s="794">
        <v>4</v>
      </c>
      <c r="K37" s="125" t="s">
        <v>12688</v>
      </c>
      <c r="L37" s="68">
        <v>9179855349</v>
      </c>
      <c r="M37" s="794" t="s">
        <v>1357</v>
      </c>
      <c r="N37" s="794" t="s">
        <v>50</v>
      </c>
      <c r="O37" s="842">
        <v>0.56299999999999994</v>
      </c>
      <c r="P37" s="794" t="s">
        <v>12551</v>
      </c>
      <c r="Q37" s="794" t="s">
        <v>12463</v>
      </c>
      <c r="R37" s="790" t="s">
        <v>51</v>
      </c>
      <c r="S37" s="790" t="s">
        <v>51</v>
      </c>
      <c r="T37" s="790" t="s">
        <v>51</v>
      </c>
      <c r="U37" s="63"/>
      <c r="V37" s="63"/>
      <c r="W37" s="63"/>
      <c r="X37" s="63"/>
      <c r="Y37" s="63"/>
      <c r="Z37" s="63"/>
      <c r="AA37" s="63"/>
      <c r="AB37" s="63"/>
      <c r="AC37" s="794" t="s">
        <v>10133</v>
      </c>
      <c r="AD37" s="794" t="s">
        <v>12422</v>
      </c>
      <c r="AE37" s="177" t="s">
        <v>12689</v>
      </c>
      <c r="AF37" s="794" t="s">
        <v>12690</v>
      </c>
      <c r="AG37" s="64" t="s">
        <v>12691</v>
      </c>
      <c r="AH37" s="64" t="s">
        <v>12692</v>
      </c>
      <c r="AI37" s="790">
        <v>9424413099</v>
      </c>
      <c r="AJ37" s="794" t="s">
        <v>150</v>
      </c>
      <c r="AK37" s="794" t="s">
        <v>60</v>
      </c>
      <c r="AL37" s="794" t="s">
        <v>61</v>
      </c>
      <c r="AM37" s="794" t="s">
        <v>10027</v>
      </c>
      <c r="AN37" s="794"/>
      <c r="AO37" s="829"/>
    </row>
    <row r="38" spans="1:41" ht="72" thickBot="1">
      <c r="A38" s="779">
        <v>40</v>
      </c>
      <c r="B38" s="780" t="s">
        <v>12416</v>
      </c>
      <c r="C38" s="68" t="s">
        <v>12693</v>
      </c>
      <c r="D38" s="790" t="s">
        <v>12694</v>
      </c>
      <c r="E38" s="794" t="s">
        <v>3837</v>
      </c>
      <c r="F38" t="s">
        <v>3246</v>
      </c>
      <c r="G38" t="s">
        <v>12532</v>
      </c>
      <c r="H38" t="s">
        <v>12533</v>
      </c>
      <c r="I38" s="794" t="s">
        <v>3825</v>
      </c>
      <c r="J38" s="794">
        <v>4</v>
      </c>
      <c r="K38" s="125" t="s">
        <v>12695</v>
      </c>
      <c r="L38" s="68">
        <v>8251851565</v>
      </c>
      <c r="M38" s="794" t="s">
        <v>1609</v>
      </c>
      <c r="N38" s="794" t="s">
        <v>50</v>
      </c>
      <c r="O38" s="794" t="s">
        <v>1224</v>
      </c>
      <c r="P38" s="794" t="s">
        <v>12551</v>
      </c>
      <c r="Q38" s="794" t="s">
        <v>50</v>
      </c>
      <c r="R38" s="790" t="s">
        <v>51</v>
      </c>
      <c r="S38" s="790" t="s">
        <v>51</v>
      </c>
      <c r="T38" s="790" t="s">
        <v>51</v>
      </c>
      <c r="U38" s="63"/>
      <c r="V38" s="63"/>
      <c r="W38" s="63"/>
      <c r="X38" s="63"/>
      <c r="Y38" s="63"/>
      <c r="Z38" s="63"/>
      <c r="AA38" s="63"/>
      <c r="AB38" s="63"/>
      <c r="AC38" s="794" t="s">
        <v>10813</v>
      </c>
      <c r="AD38" s="794" t="s">
        <v>12696</v>
      </c>
      <c r="AE38" s="69" t="s">
        <v>12697</v>
      </c>
      <c r="AF38" s="794" t="s">
        <v>12698</v>
      </c>
      <c r="AG38" s="794" t="s">
        <v>12699</v>
      </c>
      <c r="AH38" s="794" t="s">
        <v>12700</v>
      </c>
      <c r="AI38" s="790">
        <v>9479360211</v>
      </c>
      <c r="AJ38" s="794" t="s">
        <v>11693</v>
      </c>
      <c r="AK38" s="794" t="s">
        <v>60</v>
      </c>
      <c r="AL38" s="794" t="s">
        <v>61</v>
      </c>
      <c r="AM38" s="794" t="s">
        <v>10027</v>
      </c>
      <c r="AN38" s="794"/>
      <c r="AO38" s="829"/>
    </row>
    <row r="39" spans="1:41" ht="72" thickBot="1">
      <c r="A39" s="779">
        <v>43</v>
      </c>
      <c r="B39" s="780" t="s">
        <v>12416</v>
      </c>
      <c r="C39" s="77" t="s">
        <v>12701</v>
      </c>
      <c r="D39" s="800" t="s">
        <v>12702</v>
      </c>
      <c r="E39" s="798" t="s">
        <v>3823</v>
      </c>
      <c r="F39" t="s">
        <v>3246</v>
      </c>
      <c r="G39" t="s">
        <v>12532</v>
      </c>
      <c r="H39" t="s">
        <v>12533</v>
      </c>
      <c r="I39" s="798" t="s">
        <v>3825</v>
      </c>
      <c r="J39" s="798">
        <v>4</v>
      </c>
      <c r="K39" s="799" t="s">
        <v>12703</v>
      </c>
      <c r="L39" s="77">
        <v>9630677841</v>
      </c>
      <c r="M39" s="836">
        <v>0.7</v>
      </c>
      <c r="N39" s="76" t="s">
        <v>50</v>
      </c>
      <c r="O39" s="836">
        <v>0.6</v>
      </c>
      <c r="P39" s="76" t="s">
        <v>109</v>
      </c>
      <c r="Q39" s="76" t="s">
        <v>50</v>
      </c>
      <c r="R39" s="800" t="s">
        <v>51</v>
      </c>
      <c r="S39" s="800" t="s">
        <v>51</v>
      </c>
      <c r="T39" s="800" t="s">
        <v>51</v>
      </c>
      <c r="U39" s="75"/>
      <c r="V39" s="75"/>
      <c r="W39" s="75"/>
      <c r="X39" s="75"/>
      <c r="Y39" s="75"/>
      <c r="Z39" s="75"/>
      <c r="AA39" s="75"/>
      <c r="AB39" s="75"/>
      <c r="AC39" s="798" t="s">
        <v>10133</v>
      </c>
      <c r="AD39" s="798" t="s">
        <v>12422</v>
      </c>
      <c r="AE39" s="843" t="s">
        <v>12704</v>
      </c>
      <c r="AF39" s="801">
        <v>36130</v>
      </c>
      <c r="AG39" s="798" t="s">
        <v>12705</v>
      </c>
      <c r="AH39" s="798" t="s">
        <v>12706</v>
      </c>
      <c r="AI39" t="s">
        <v>12707</v>
      </c>
      <c r="AJ39" s="798" t="s">
        <v>11693</v>
      </c>
      <c r="AK39" s="798" t="s">
        <v>60</v>
      </c>
      <c r="AL39" s="798" t="s">
        <v>61</v>
      </c>
      <c r="AM39" s="798" t="s">
        <v>10027</v>
      </c>
      <c r="AN39" s="798"/>
    </row>
    <row r="40" spans="1:41" ht="72" thickBot="1">
      <c r="A40" s="779">
        <v>45</v>
      </c>
      <c r="B40" s="780" t="s">
        <v>12416</v>
      </c>
      <c r="C40" s="844" t="s">
        <v>12708</v>
      </c>
      <c r="D40" s="845" t="s">
        <v>12709</v>
      </c>
      <c r="E40" s="846" t="s">
        <v>3837</v>
      </c>
      <c r="F40" t="s">
        <v>3246</v>
      </c>
      <c r="G40" t="s">
        <v>12532</v>
      </c>
      <c r="H40" t="s">
        <v>12533</v>
      </c>
      <c r="I40" s="846" t="s">
        <v>12419</v>
      </c>
      <c r="J40" s="847">
        <v>2</v>
      </c>
      <c r="K40" s="848" t="s">
        <v>12710</v>
      </c>
      <c r="L40" s="849">
        <v>7389292824</v>
      </c>
      <c r="M40">
        <v>0.627</v>
      </c>
      <c r="N40" s="850" t="s">
        <v>12463</v>
      </c>
      <c r="O40">
        <v>0.46600000000000003</v>
      </c>
      <c r="P40" s="850" t="s">
        <v>12421</v>
      </c>
      <c r="Q40" s="850" t="s">
        <v>12463</v>
      </c>
      <c r="R40" s="850" t="s">
        <v>51</v>
      </c>
      <c r="S40" s="850" t="s">
        <v>51</v>
      </c>
      <c r="T40" s="850" t="s">
        <v>51</v>
      </c>
      <c r="U40" s="807"/>
      <c r="V40" s="807"/>
      <c r="W40" s="807"/>
      <c r="X40" s="807"/>
      <c r="Y40" s="807"/>
      <c r="Z40" s="807"/>
      <c r="AA40" s="807"/>
      <c r="AB40" s="807"/>
      <c r="AC40" s="850" t="s">
        <v>10133</v>
      </c>
      <c r="AD40" s="850" t="s">
        <v>12422</v>
      </c>
      <c r="AE40" s="806" t="s">
        <v>12711</v>
      </c>
      <c r="AF40" s="806" t="s">
        <v>12712</v>
      </c>
      <c r="AG40" s="806" t="s">
        <v>12713</v>
      </c>
      <c r="AH40" s="806" t="s">
        <v>12714</v>
      </c>
      <c r="AI40" s="806" t="s">
        <v>12715</v>
      </c>
      <c r="AJ40" s="850" t="s">
        <v>12540</v>
      </c>
      <c r="AK40" s="850" t="s">
        <v>3834</v>
      </c>
      <c r="AL40" s="850" t="s">
        <v>1642</v>
      </c>
      <c r="AM40" s="850" t="s">
        <v>10027</v>
      </c>
      <c r="AN40" s="807"/>
      <c r="AO40" s="809"/>
    </row>
    <row r="41" spans="1:41" ht="72" thickBot="1">
      <c r="A41" s="779">
        <v>46</v>
      </c>
      <c r="B41" s="780" t="s">
        <v>12416</v>
      </c>
      <c r="C41" s="838" t="s">
        <v>12716</v>
      </c>
      <c r="D41" t="s">
        <v>12717</v>
      </c>
      <c r="E41" t="s">
        <v>3837</v>
      </c>
      <c r="F41" t="s">
        <v>3246</v>
      </c>
      <c r="G41" t="s">
        <v>12532</v>
      </c>
      <c r="H41" t="s">
        <v>12533</v>
      </c>
      <c r="I41" t="s">
        <v>3825</v>
      </c>
      <c r="J41">
        <v>2</v>
      </c>
      <c r="K41" t="s">
        <v>12718</v>
      </c>
      <c r="L41" s="838">
        <v>9981869901</v>
      </c>
      <c r="M41" s="851">
        <v>0.54</v>
      </c>
      <c r="N41" s="852" t="s">
        <v>50</v>
      </c>
      <c r="O41" s="852">
        <v>73</v>
      </c>
      <c r="P41" s="852" t="s">
        <v>49</v>
      </c>
      <c r="Q41" s="852" t="s">
        <v>12438</v>
      </c>
      <c r="R41" t="s">
        <v>51</v>
      </c>
      <c r="S41" t="s">
        <v>51</v>
      </c>
      <c r="T41" t="s">
        <v>51</v>
      </c>
      <c r="U41" s="840"/>
      <c r="V41" s="840"/>
      <c r="W41" s="840"/>
      <c r="X41" s="840"/>
      <c r="Y41" s="840"/>
      <c r="Z41" s="840"/>
      <c r="AA41" s="840"/>
      <c r="AB41" s="840"/>
      <c r="AC41" t="s">
        <v>10133</v>
      </c>
      <c r="AD41" t="s">
        <v>12422</v>
      </c>
      <c r="AE41" s="841" t="s">
        <v>12719</v>
      </c>
      <c r="AF41" s="852" t="s">
        <v>12720</v>
      </c>
      <c r="AG41" t="s">
        <v>12721</v>
      </c>
      <c r="AH41" t="s">
        <v>12722</v>
      </c>
      <c r="AJ41" t="s">
        <v>11693</v>
      </c>
      <c r="AK41" t="s">
        <v>3912</v>
      </c>
      <c r="AL41" t="s">
        <v>1642</v>
      </c>
      <c r="AM41" t="s">
        <v>10027</v>
      </c>
    </row>
    <row r="42" spans="1:41" ht="113.25" thickBot="1">
      <c r="A42" s="779">
        <v>48</v>
      </c>
      <c r="B42" s="780" t="s">
        <v>12416</v>
      </c>
      <c r="C42" s="817" t="s">
        <v>12723</v>
      </c>
      <c r="D42" s="167" t="s">
        <v>12724</v>
      </c>
      <c r="E42" s="20" t="s">
        <v>3837</v>
      </c>
      <c r="F42" t="s">
        <v>3246</v>
      </c>
      <c r="G42" t="s">
        <v>12532</v>
      </c>
      <c r="H42" t="s">
        <v>12533</v>
      </c>
      <c r="I42" s="20" t="s">
        <v>12419</v>
      </c>
      <c r="J42" s="816">
        <v>2</v>
      </c>
      <c r="K42" s="818" t="s">
        <v>12725</v>
      </c>
      <c r="L42" s="817">
        <v>8964826467</v>
      </c>
      <c r="M42" s="793">
        <v>0.84499999999999997</v>
      </c>
      <c r="N42" s="64" t="s">
        <v>12463</v>
      </c>
      <c r="O42" s="789">
        <v>0.79</v>
      </c>
      <c r="P42" s="64" t="s">
        <v>12421</v>
      </c>
      <c r="Q42" s="64" t="s">
        <v>12463</v>
      </c>
      <c r="R42" s="64" t="s">
        <v>51</v>
      </c>
      <c r="S42" s="64" t="s">
        <v>51</v>
      </c>
      <c r="T42" s="64" t="s">
        <v>51</v>
      </c>
      <c r="U42" s="70"/>
      <c r="V42" s="70"/>
      <c r="W42" s="70"/>
      <c r="X42" s="70"/>
      <c r="Y42" s="70"/>
      <c r="Z42" s="70"/>
      <c r="AA42" s="70"/>
      <c r="AB42" s="70"/>
      <c r="AC42" s="64" t="s">
        <v>10133</v>
      </c>
      <c r="AD42" s="64" t="s">
        <v>12422</v>
      </c>
      <c r="AE42" s="790" t="s">
        <v>12726</v>
      </c>
      <c r="AF42" s="790" t="s">
        <v>12727</v>
      </c>
      <c r="AG42" s="790" t="s">
        <v>12728</v>
      </c>
      <c r="AH42" s="790" t="s">
        <v>12729</v>
      </c>
      <c r="AI42" s="790">
        <v>8085089337</v>
      </c>
      <c r="AJ42" s="64" t="s">
        <v>150</v>
      </c>
      <c r="AK42" s="64" t="s">
        <v>3834</v>
      </c>
      <c r="AL42" s="64" t="s">
        <v>1642</v>
      </c>
      <c r="AM42" s="64" t="s">
        <v>10027</v>
      </c>
      <c r="AN42" s="70"/>
      <c r="AO42" s="72"/>
    </row>
    <row r="43" spans="1:41" ht="72" thickBot="1">
      <c r="A43" s="779">
        <v>50</v>
      </c>
      <c r="B43" s="780" t="s">
        <v>12416</v>
      </c>
      <c r="C43" s="821" t="s">
        <v>12730</v>
      </c>
      <c r="D43" s="822" t="s">
        <v>12731</v>
      </c>
      <c r="E43" s="822" t="s">
        <v>3837</v>
      </c>
      <c r="F43" t="s">
        <v>3246</v>
      </c>
      <c r="G43" t="s">
        <v>12532</v>
      </c>
      <c r="H43" t="s">
        <v>12533</v>
      </c>
      <c r="I43" s="822" t="s">
        <v>3825</v>
      </c>
      <c r="J43" s="822">
        <v>4</v>
      </c>
      <c r="K43" s="125" t="s">
        <v>12732</v>
      </c>
      <c r="L43" s="824">
        <v>9575686470</v>
      </c>
      <c r="M43" s="825">
        <v>0.52</v>
      </c>
      <c r="N43" s="822" t="s">
        <v>12733</v>
      </c>
      <c r="O43" s="825">
        <v>0.56000000000000005</v>
      </c>
      <c r="P43" s="822" t="s">
        <v>12551</v>
      </c>
      <c r="Q43" s="182" t="s">
        <v>12438</v>
      </c>
      <c r="R43" s="822" t="s">
        <v>51</v>
      </c>
      <c r="S43" s="822" t="s">
        <v>51</v>
      </c>
      <c r="T43" s="822" t="s">
        <v>51</v>
      </c>
      <c r="U43" s="826"/>
      <c r="V43" s="826"/>
      <c r="W43" s="826"/>
      <c r="X43" s="826"/>
      <c r="Y43" s="826"/>
      <c r="Z43" s="826"/>
      <c r="AA43" s="826"/>
      <c r="AB43" s="826"/>
      <c r="AC43" s="822" t="s">
        <v>10813</v>
      </c>
      <c r="AD43" s="822" t="s">
        <v>12422</v>
      </c>
      <c r="AE43" s="824" t="s">
        <v>12734</v>
      </c>
      <c r="AF43" s="822" t="s">
        <v>12735</v>
      </c>
      <c r="AG43" s="822" t="s">
        <v>12736</v>
      </c>
      <c r="AH43" s="822" t="s">
        <v>12737</v>
      </c>
      <c r="AI43" s="828">
        <v>9575686470</v>
      </c>
      <c r="AJ43" s="822" t="s">
        <v>11693</v>
      </c>
      <c r="AK43" s="822" t="s">
        <v>60</v>
      </c>
      <c r="AL43" s="822" t="s">
        <v>1642</v>
      </c>
      <c r="AM43" s="822" t="s">
        <v>10027</v>
      </c>
      <c r="AN43" s="822"/>
      <c r="AO43" s="827"/>
    </row>
    <row r="44" spans="1:41" ht="79.5" thickBot="1">
      <c r="A44" s="779">
        <v>52</v>
      </c>
      <c r="B44" s="780" t="s">
        <v>12416</v>
      </c>
      <c r="C44" s="68" t="s">
        <v>12738</v>
      </c>
      <c r="D44" s="790" t="s">
        <v>12739</v>
      </c>
      <c r="E44" s="794" t="s">
        <v>3837</v>
      </c>
      <c r="F44" t="s">
        <v>3246</v>
      </c>
      <c r="G44" t="s">
        <v>12532</v>
      </c>
      <c r="H44" t="s">
        <v>12533</v>
      </c>
      <c r="I44" s="794" t="s">
        <v>3825</v>
      </c>
      <c r="J44" s="794">
        <v>4</v>
      </c>
      <c r="K44" s="125" t="s">
        <v>12740</v>
      </c>
      <c r="L44" s="177">
        <v>8349298316</v>
      </c>
      <c r="M44" s="788">
        <v>7.8E-2</v>
      </c>
      <c r="N44" s="64" t="s">
        <v>50</v>
      </c>
      <c r="O44" s="788">
        <v>0.58699999999999997</v>
      </c>
      <c r="P44" s="64" t="s">
        <v>109</v>
      </c>
      <c r="Q44" s="64" t="s">
        <v>50</v>
      </c>
      <c r="R44" s="790" t="s">
        <v>51</v>
      </c>
      <c r="S44" s="790" t="s">
        <v>51</v>
      </c>
      <c r="T44" s="790" t="s">
        <v>51</v>
      </c>
      <c r="U44" s="63"/>
      <c r="V44" s="63"/>
      <c r="W44" s="63"/>
      <c r="X44" s="63"/>
      <c r="Y44" s="63"/>
      <c r="Z44" s="63"/>
      <c r="AA44" s="63"/>
      <c r="AB44" s="63"/>
      <c r="AC44" s="794" t="s">
        <v>10813</v>
      </c>
      <c r="AD44" s="794" t="s">
        <v>12422</v>
      </c>
      <c r="AE44" s="177" t="s">
        <v>12741</v>
      </c>
      <c r="AF44" s="794" t="s">
        <v>12742</v>
      </c>
      <c r="AG44" s="794" t="s">
        <v>12743</v>
      </c>
      <c r="AH44" s="794" t="s">
        <v>12744</v>
      </c>
      <c r="AI44" s="790">
        <v>7007514334</v>
      </c>
      <c r="AJ44" s="794" t="s">
        <v>11693</v>
      </c>
      <c r="AK44" s="794" t="s">
        <v>60</v>
      </c>
      <c r="AL44" s="794" t="s">
        <v>61</v>
      </c>
      <c r="AM44" s="794" t="s">
        <v>10027</v>
      </c>
      <c r="AN44" s="794"/>
      <c r="AO44" s="829"/>
    </row>
    <row r="45" spans="1:41" ht="72" thickBot="1">
      <c r="A45" s="779">
        <v>54</v>
      </c>
      <c r="B45" s="780" t="s">
        <v>12416</v>
      </c>
      <c r="C45" s="96" t="s">
        <v>12745</v>
      </c>
      <c r="D45" s="181" t="s">
        <v>12746</v>
      </c>
      <c r="E45" s="181" t="s">
        <v>3837</v>
      </c>
      <c r="F45" t="s">
        <v>3246</v>
      </c>
      <c r="G45" t="s">
        <v>12532</v>
      </c>
      <c r="H45" t="s">
        <v>12533</v>
      </c>
      <c r="I45" s="181" t="s">
        <v>3825</v>
      </c>
      <c r="J45" s="181">
        <v>2</v>
      </c>
      <c r="K45" s="853" t="s">
        <v>12747</v>
      </c>
      <c r="L45" s="97">
        <v>9165036665</v>
      </c>
      <c r="M45" s="181" t="s">
        <v>12748</v>
      </c>
      <c r="N45" s="181" t="s">
        <v>50</v>
      </c>
      <c r="O45" s="813">
        <v>0.54</v>
      </c>
      <c r="P45" s="181" t="s">
        <v>12551</v>
      </c>
      <c r="Q45" s="181" t="s">
        <v>50</v>
      </c>
      <c r="R45" s="181" t="s">
        <v>51</v>
      </c>
      <c r="S45" s="181" t="s">
        <v>51</v>
      </c>
      <c r="T45" s="181" t="s">
        <v>51</v>
      </c>
      <c r="U45" s="94"/>
      <c r="V45" s="94"/>
      <c r="W45" s="94"/>
      <c r="X45" s="94"/>
      <c r="Y45" s="94"/>
      <c r="Z45" s="94"/>
      <c r="AA45" s="94"/>
      <c r="AB45" s="94"/>
      <c r="AC45" s="181" t="s">
        <v>10813</v>
      </c>
      <c r="AD45" s="181" t="s">
        <v>12422</v>
      </c>
      <c r="AE45" s="97" t="s">
        <v>12749</v>
      </c>
      <c r="AF45" s="181" t="s">
        <v>12750</v>
      </c>
      <c r="AG45" s="181" t="s">
        <v>12751</v>
      </c>
      <c r="AH45" s="181" t="s">
        <v>12752</v>
      </c>
      <c r="AI45" s="181"/>
      <c r="AJ45" s="181" t="s">
        <v>11693</v>
      </c>
      <c r="AK45" s="181" t="s">
        <v>60</v>
      </c>
      <c r="AL45" s="181" t="s">
        <v>61</v>
      </c>
      <c r="AM45" s="181" t="s">
        <v>10027</v>
      </c>
      <c r="AN45" s="181"/>
      <c r="AO45" s="820"/>
    </row>
    <row r="46" spans="1:41" ht="72" thickBot="1">
      <c r="A46" s="779">
        <v>58</v>
      </c>
      <c r="B46" s="780" t="s">
        <v>12416</v>
      </c>
      <c r="C46" s="68" t="s">
        <v>12753</v>
      </c>
      <c r="D46" s="790" t="s">
        <v>12754</v>
      </c>
      <c r="E46" s="794" t="s">
        <v>3837</v>
      </c>
      <c r="F46" t="s">
        <v>3246</v>
      </c>
      <c r="G46" t="s">
        <v>12532</v>
      </c>
      <c r="H46" t="s">
        <v>12533</v>
      </c>
      <c r="I46" s="794" t="s">
        <v>3825</v>
      </c>
      <c r="J46" s="822">
        <v>4</v>
      </c>
      <c r="K46" s="835" t="s">
        <v>12755</v>
      </c>
      <c r="L46" s="68">
        <v>9074366109</v>
      </c>
      <c r="M46" s="789">
        <v>0.78</v>
      </c>
      <c r="N46" s="64" t="s">
        <v>12733</v>
      </c>
      <c r="O46" s="789">
        <v>0.55000000000000004</v>
      </c>
      <c r="P46" s="64" t="s">
        <v>109</v>
      </c>
      <c r="Q46" s="64" t="s">
        <v>12733</v>
      </c>
      <c r="R46" s="790" t="s">
        <v>51</v>
      </c>
      <c r="S46" s="790" t="s">
        <v>51</v>
      </c>
      <c r="T46" s="790" t="s">
        <v>51</v>
      </c>
      <c r="U46" s="63"/>
      <c r="V46" s="63"/>
      <c r="W46" s="63"/>
      <c r="X46" s="63"/>
      <c r="Y46" s="63"/>
      <c r="Z46" s="63"/>
      <c r="AA46" s="63"/>
      <c r="AB46" s="63"/>
      <c r="AC46" s="794" t="s">
        <v>10133</v>
      </c>
      <c r="AD46" s="794" t="s">
        <v>12422</v>
      </c>
      <c r="AE46" s="177" t="s">
        <v>12756</v>
      </c>
      <c r="AF46" s="71">
        <v>35652</v>
      </c>
      <c r="AG46" s="794" t="s">
        <v>12757</v>
      </c>
      <c r="AH46" s="794" t="s">
        <v>12758</v>
      </c>
      <c r="AI46" s="790">
        <v>9584869729</v>
      </c>
      <c r="AJ46" s="794" t="s">
        <v>11693</v>
      </c>
      <c r="AK46" s="794" t="s">
        <v>3912</v>
      </c>
      <c r="AL46" s="794" t="s">
        <v>1642</v>
      </c>
      <c r="AM46" s="794" t="s">
        <v>10027</v>
      </c>
      <c r="AN46" s="794"/>
      <c r="AO46" s="829"/>
    </row>
    <row r="47" spans="1:41" ht="72" thickBot="1">
      <c r="A47" s="779">
        <v>19</v>
      </c>
      <c r="B47" s="780" t="s">
        <v>12416</v>
      </c>
      <c r="C47" s="68" t="s">
        <v>12759</v>
      </c>
      <c r="D47" s="64" t="s">
        <v>12760</v>
      </c>
      <c r="E47" s="64" t="s">
        <v>3837</v>
      </c>
      <c r="F47" t="s">
        <v>45</v>
      </c>
      <c r="G47" t="s">
        <v>12761</v>
      </c>
      <c r="H47" t="s">
        <v>12762</v>
      </c>
      <c r="I47" s="64" t="s">
        <v>12763</v>
      </c>
      <c r="J47" s="794">
        <v>4</v>
      </c>
      <c r="K47" s="125" t="s">
        <v>12764</v>
      </c>
      <c r="L47" s="68">
        <v>8602820007</v>
      </c>
      <c r="M47" s="789">
        <v>0.83</v>
      </c>
      <c r="N47" s="64" t="s">
        <v>12765</v>
      </c>
      <c r="O47" s="789">
        <v>0.82</v>
      </c>
      <c r="P47" s="64" t="s">
        <v>12766</v>
      </c>
      <c r="Q47" s="64" t="s">
        <v>12767</v>
      </c>
      <c r="R47" s="789">
        <v>0.69</v>
      </c>
      <c r="S47" s="64" t="s">
        <v>12768</v>
      </c>
      <c r="T47" s="64" t="s">
        <v>12769</v>
      </c>
      <c r="U47" s="70"/>
      <c r="V47" s="70"/>
      <c r="W47" s="70"/>
      <c r="X47" s="70"/>
      <c r="Y47" s="70"/>
      <c r="Z47" s="70"/>
      <c r="AA47" s="70"/>
      <c r="AB47" s="70"/>
      <c r="AC47" s="64" t="s">
        <v>10133</v>
      </c>
      <c r="AD47" s="64" t="s">
        <v>12422</v>
      </c>
      <c r="AE47" s="69" t="s">
        <v>12770</v>
      </c>
      <c r="AF47" s="64" t="s">
        <v>12771</v>
      </c>
      <c r="AG47" s="64" t="s">
        <v>12772</v>
      </c>
      <c r="AH47" s="64" t="s">
        <v>12773</v>
      </c>
      <c r="AI47" s="182" t="s">
        <v>12774</v>
      </c>
      <c r="AJ47" s="64" t="s">
        <v>11693</v>
      </c>
      <c r="AK47" s="64" t="s">
        <v>12775</v>
      </c>
      <c r="AL47" s="64" t="s">
        <v>11881</v>
      </c>
      <c r="AM47" s="794" t="s">
        <v>10027</v>
      </c>
      <c r="AN47" s="64"/>
      <c r="AO47" s="854"/>
    </row>
    <row r="48" spans="1:41" ht="72" thickBot="1">
      <c r="A48" s="779">
        <v>28</v>
      </c>
      <c r="B48" s="780" t="s">
        <v>12416</v>
      </c>
      <c r="C48" s="69" t="s">
        <v>12776</v>
      </c>
      <c r="D48" s="64" t="s">
        <v>12777</v>
      </c>
      <c r="E48" s="794" t="s">
        <v>3837</v>
      </c>
      <c r="F48" t="s">
        <v>45</v>
      </c>
      <c r="G48" t="s">
        <v>12761</v>
      </c>
      <c r="H48" t="s">
        <v>12762</v>
      </c>
      <c r="I48" s="64" t="s">
        <v>12763</v>
      </c>
      <c r="J48" s="794">
        <v>4</v>
      </c>
      <c r="K48" s="125" t="s">
        <v>12778</v>
      </c>
      <c r="L48" s="68">
        <v>9754746439</v>
      </c>
      <c r="M48" s="64" t="s">
        <v>1186</v>
      </c>
      <c r="N48" s="64" t="s">
        <v>50</v>
      </c>
      <c r="O48" s="789">
        <v>0.52</v>
      </c>
      <c r="P48" s="64" t="s">
        <v>6151</v>
      </c>
      <c r="Q48" s="64" t="s">
        <v>50</v>
      </c>
      <c r="R48" s="789">
        <v>0.6</v>
      </c>
      <c r="S48" s="64" t="s">
        <v>12768</v>
      </c>
      <c r="T48" s="64" t="s">
        <v>12769</v>
      </c>
      <c r="U48" s="70"/>
      <c r="V48" s="70"/>
      <c r="W48" s="70"/>
      <c r="X48" s="70"/>
      <c r="Y48" s="70"/>
      <c r="Z48" s="70"/>
      <c r="AA48" s="70"/>
      <c r="AB48" s="70"/>
      <c r="AC48" s="794" t="s">
        <v>10133</v>
      </c>
      <c r="AD48" s="794" t="s">
        <v>12422</v>
      </c>
      <c r="AE48" s="794" t="s">
        <v>12779</v>
      </c>
      <c r="AF48" s="71">
        <v>34117</v>
      </c>
      <c r="AG48" s="64" t="s">
        <v>12780</v>
      </c>
      <c r="AH48" s="64" t="s">
        <v>12781</v>
      </c>
      <c r="AI48" s="182" t="s">
        <v>12782</v>
      </c>
      <c r="AJ48" s="64" t="s">
        <v>3833</v>
      </c>
      <c r="AK48" s="64" t="s">
        <v>3912</v>
      </c>
      <c r="AL48" s="64" t="s">
        <v>1642</v>
      </c>
      <c r="AM48" s="64" t="s">
        <v>10027</v>
      </c>
      <c r="AN48" s="855"/>
      <c r="AO48" s="856"/>
    </row>
    <row r="49" spans="1:41" ht="72" thickBot="1">
      <c r="A49" s="779">
        <v>41</v>
      </c>
      <c r="B49" s="780" t="s">
        <v>12416</v>
      </c>
      <c r="C49" s="77" t="s">
        <v>12783</v>
      </c>
      <c r="D49" s="76" t="s">
        <v>12784</v>
      </c>
      <c r="E49" s="76" t="s">
        <v>11656</v>
      </c>
      <c r="F49" t="s">
        <v>45</v>
      </c>
      <c r="G49" t="s">
        <v>12761</v>
      </c>
      <c r="H49" t="s">
        <v>12762</v>
      </c>
      <c r="I49" s="76" t="s">
        <v>12763</v>
      </c>
      <c r="J49" s="798">
        <v>4</v>
      </c>
      <c r="K49" s="799" t="s">
        <v>12785</v>
      </c>
      <c r="L49" s="77">
        <v>8717861700</v>
      </c>
      <c r="M49" s="76" t="s">
        <v>1357</v>
      </c>
      <c r="N49" s="76" t="s">
        <v>50</v>
      </c>
      <c r="O49" s="836">
        <v>0.48</v>
      </c>
      <c r="P49" s="76" t="s">
        <v>109</v>
      </c>
      <c r="Q49" s="76" t="s">
        <v>50</v>
      </c>
      <c r="R49" s="76">
        <v>8.3000000000000007</v>
      </c>
      <c r="S49" s="76" t="s">
        <v>12786</v>
      </c>
      <c r="T49" s="76" t="s">
        <v>12416</v>
      </c>
      <c r="U49" s="79"/>
      <c r="V49" s="79"/>
      <c r="W49" s="79"/>
      <c r="X49" s="79"/>
      <c r="Y49" s="79"/>
      <c r="Z49" s="79"/>
      <c r="AA49" s="79"/>
      <c r="AB49" s="79"/>
      <c r="AC49" s="76" t="s">
        <v>10133</v>
      </c>
      <c r="AD49" s="76" t="s">
        <v>12422</v>
      </c>
      <c r="AE49" s="78" t="s">
        <v>12787</v>
      </c>
      <c r="AF49" s="102" t="s">
        <v>12788</v>
      </c>
      <c r="AG49" s="76" t="s">
        <v>12789</v>
      </c>
      <c r="AH49" s="76" t="s">
        <v>12790</v>
      </c>
      <c r="AI49" s="857" t="s">
        <v>12791</v>
      </c>
      <c r="AJ49" s="76" t="s">
        <v>11693</v>
      </c>
      <c r="AK49" s="76" t="s">
        <v>60</v>
      </c>
      <c r="AL49" s="76" t="s">
        <v>61</v>
      </c>
      <c r="AM49" s="76" t="s">
        <v>10027</v>
      </c>
      <c r="AN49" s="76" t="s">
        <v>4734</v>
      </c>
      <c r="AO49" s="858" t="s">
        <v>4734</v>
      </c>
    </row>
    <row r="50" spans="1:41" ht="72" thickBot="1">
      <c r="A50" s="779">
        <v>42</v>
      </c>
      <c r="B50" s="780" t="s">
        <v>12416</v>
      </c>
      <c r="C50" s="859" t="s">
        <v>12792</v>
      </c>
      <c r="D50" s="850" t="s">
        <v>12793</v>
      </c>
      <c r="E50" s="850" t="s">
        <v>3837</v>
      </c>
      <c r="F50" t="s">
        <v>45</v>
      </c>
      <c r="G50" t="s">
        <v>12761</v>
      </c>
      <c r="H50" t="s">
        <v>12762</v>
      </c>
      <c r="I50" s="850" t="s">
        <v>12763</v>
      </c>
      <c r="J50" s="803">
        <v>4</v>
      </c>
      <c r="K50" s="804" t="s">
        <v>12794</v>
      </c>
      <c r="L50" s="859">
        <v>8602662620</v>
      </c>
      <c r="M50" s="860">
        <v>0.5</v>
      </c>
      <c r="N50" s="850" t="s">
        <v>12795</v>
      </c>
      <c r="O50" s="860">
        <v>0.66</v>
      </c>
      <c r="P50" s="850" t="s">
        <v>12551</v>
      </c>
      <c r="Q50" s="850" t="s">
        <v>12571</v>
      </c>
      <c r="R50" s="860">
        <v>0.56000000000000005</v>
      </c>
      <c r="S50" s="850" t="s">
        <v>12796</v>
      </c>
      <c r="T50" s="850" t="s">
        <v>12769</v>
      </c>
      <c r="U50" s="807"/>
      <c r="V50" s="807"/>
      <c r="W50" s="807"/>
      <c r="X50" s="807"/>
      <c r="Y50" s="807"/>
      <c r="Z50" s="807"/>
      <c r="AA50" s="807"/>
      <c r="AB50" s="807"/>
      <c r="AC50" s="850" t="s">
        <v>10133</v>
      </c>
      <c r="AD50" s="850" t="s">
        <v>12422</v>
      </c>
      <c r="AE50" s="802" t="s">
        <v>12797</v>
      </c>
      <c r="AF50" t="s">
        <v>12798</v>
      </c>
      <c r="AG50" s="850" t="s">
        <v>12799</v>
      </c>
      <c r="AH50" s="850" t="s">
        <v>12800</v>
      </c>
      <c r="AI50" s="861" t="s">
        <v>12801</v>
      </c>
      <c r="AJ50" s="850" t="s">
        <v>11693</v>
      </c>
      <c r="AK50" s="850" t="s">
        <v>60</v>
      </c>
      <c r="AL50" s="850" t="s">
        <v>61</v>
      </c>
      <c r="AM50" s="850" t="s">
        <v>10027</v>
      </c>
      <c r="AN50" s="850"/>
    </row>
    <row r="51" spans="1:41" ht="79.5" thickBot="1">
      <c r="A51" s="779">
        <v>55</v>
      </c>
      <c r="B51" s="780" t="s">
        <v>12416</v>
      </c>
      <c r="C51" s="91" t="s">
        <v>12802</v>
      </c>
      <c r="D51" s="810" t="s">
        <v>12803</v>
      </c>
      <c r="E51" s="810" t="s">
        <v>3823</v>
      </c>
      <c r="F51" t="s">
        <v>45</v>
      </c>
      <c r="G51" t="s">
        <v>12761</v>
      </c>
      <c r="H51" t="s">
        <v>12762</v>
      </c>
      <c r="I51" s="810" t="s">
        <v>12763</v>
      </c>
      <c r="J51" s="810">
        <v>4</v>
      </c>
      <c r="K51" s="811" t="s">
        <v>12804</v>
      </c>
      <c r="L51" s="862">
        <v>9229110004</v>
      </c>
      <c r="M51">
        <v>0.88</v>
      </c>
      <c r="N51" t="s">
        <v>50</v>
      </c>
      <c r="O51">
        <v>0.83</v>
      </c>
      <c r="P51" s="810" t="s">
        <v>12551</v>
      </c>
      <c r="Q51" s="810" t="s">
        <v>50</v>
      </c>
      <c r="R51">
        <v>0.67</v>
      </c>
      <c r="S51" s="810" t="s">
        <v>12805</v>
      </c>
      <c r="T51" t="s">
        <v>12806</v>
      </c>
      <c r="U51" s="92"/>
      <c r="V51" s="92"/>
      <c r="W51" s="92"/>
      <c r="X51" s="92"/>
      <c r="Y51" s="92"/>
      <c r="Z51" s="92"/>
      <c r="AA51" s="92"/>
      <c r="AB51" s="92"/>
      <c r="AC51" s="810" t="s">
        <v>10133</v>
      </c>
      <c r="AD51" s="810" t="s">
        <v>12422</v>
      </c>
      <c r="AE51" s="863" t="s">
        <v>12807</v>
      </c>
      <c r="AF51" t="s">
        <v>12808</v>
      </c>
      <c r="AG51" t="s">
        <v>12809</v>
      </c>
      <c r="AH51" s="864" t="s">
        <v>12810</v>
      </c>
      <c r="AI51" s="865" t="s">
        <v>12811</v>
      </c>
      <c r="AJ51" s="89" t="s">
        <v>11693</v>
      </c>
      <c r="AK51" s="810" t="s">
        <v>60</v>
      </c>
      <c r="AL51" s="810" t="s">
        <v>61</v>
      </c>
      <c r="AM51" s="810" t="s">
        <v>10027</v>
      </c>
      <c r="AN51" s="810"/>
      <c r="AO51" s="866"/>
    </row>
    <row r="52" spans="1:41" ht="72" thickBot="1">
      <c r="A52" s="779">
        <v>7</v>
      </c>
      <c r="B52" s="780" t="s">
        <v>12416</v>
      </c>
      <c r="C52" s="177" t="s">
        <v>12812</v>
      </c>
      <c r="D52" s="167" t="s">
        <v>12813</v>
      </c>
      <c r="E52" s="20" t="s">
        <v>3837</v>
      </c>
      <c r="F52" t="s">
        <v>45</v>
      </c>
      <c r="G52" t="s">
        <v>12761</v>
      </c>
      <c r="H52" t="s">
        <v>12762</v>
      </c>
      <c r="I52" s="20" t="s">
        <v>12814</v>
      </c>
      <c r="J52" s="20">
        <v>2</v>
      </c>
      <c r="K52" s="791" t="s">
        <v>12815</v>
      </c>
      <c r="L52" s="867">
        <v>8966814761</v>
      </c>
      <c r="M52" s="793">
        <v>0.627</v>
      </c>
      <c r="N52" s="64" t="s">
        <v>50</v>
      </c>
      <c r="O52" s="793">
        <v>0.66600000000000004</v>
      </c>
      <c r="P52" s="64" t="s">
        <v>6151</v>
      </c>
      <c r="Q52" s="64" t="s">
        <v>50</v>
      </c>
      <c r="R52" s="793">
        <v>0.68200000000000005</v>
      </c>
      <c r="S52" s="64" t="s">
        <v>3707</v>
      </c>
      <c r="T52" s="790" t="s">
        <v>12816</v>
      </c>
      <c r="U52" s="70"/>
      <c r="V52" s="70"/>
      <c r="W52" s="70"/>
      <c r="X52" s="70"/>
      <c r="Y52" s="70"/>
      <c r="Z52" s="70"/>
      <c r="AA52" s="70"/>
      <c r="AB52" s="70"/>
      <c r="AC52" s="64" t="s">
        <v>10133</v>
      </c>
      <c r="AD52" s="64" t="s">
        <v>12422</v>
      </c>
      <c r="AE52" s="790" t="s">
        <v>12817</v>
      </c>
      <c r="AF52" s="790" t="s">
        <v>12818</v>
      </c>
      <c r="AG52" s="790" t="s">
        <v>12819</v>
      </c>
      <c r="AH52" s="790" t="s">
        <v>12820</v>
      </c>
      <c r="AI52" s="790">
        <v>9424454333</v>
      </c>
      <c r="AJ52" s="790"/>
      <c r="AK52" s="790" t="s">
        <v>3834</v>
      </c>
      <c r="AL52" s="64" t="s">
        <v>1642</v>
      </c>
      <c r="AM52" s="64" t="s">
        <v>10027</v>
      </c>
      <c r="AN52" s="70"/>
      <c r="AO52" s="72"/>
    </row>
    <row r="53" spans="1:41" ht="90.75" thickBot="1">
      <c r="A53" s="779">
        <v>30</v>
      </c>
      <c r="B53" s="780" t="s">
        <v>12416</v>
      </c>
      <c r="C53" s="177" t="s">
        <v>12821</v>
      </c>
      <c r="D53" s="167" t="s">
        <v>12822</v>
      </c>
      <c r="E53" s="20" t="s">
        <v>3837</v>
      </c>
      <c r="F53" t="s">
        <v>45</v>
      </c>
      <c r="G53" t="s">
        <v>12761</v>
      </c>
      <c r="H53" t="s">
        <v>12762</v>
      </c>
      <c r="I53" s="20" t="s">
        <v>12814</v>
      </c>
      <c r="J53" s="20">
        <v>2</v>
      </c>
      <c r="K53" s="791" t="s">
        <v>12823</v>
      </c>
      <c r="L53" s="177">
        <v>8878581857</v>
      </c>
      <c r="M53" s="793">
        <v>0.746</v>
      </c>
      <c r="N53" s="182" t="s">
        <v>6525</v>
      </c>
      <c r="O53" s="793">
        <v>0.73399999999999999</v>
      </c>
      <c r="P53" s="182" t="s">
        <v>6151</v>
      </c>
      <c r="Q53" s="182" t="s">
        <v>12824</v>
      </c>
      <c r="R53" s="792">
        <v>0.56000000000000005</v>
      </c>
      <c r="S53" s="182" t="s">
        <v>12768</v>
      </c>
      <c r="T53" s="64" t="s">
        <v>12769</v>
      </c>
      <c r="U53" s="70"/>
      <c r="V53" s="70"/>
      <c r="W53" s="70"/>
      <c r="X53" s="70"/>
      <c r="Y53" s="70"/>
      <c r="Z53" s="70"/>
      <c r="AA53" s="70"/>
      <c r="AB53" s="70"/>
      <c r="AC53" s="64" t="s">
        <v>10133</v>
      </c>
      <c r="AD53" s="64" t="s">
        <v>12422</v>
      </c>
      <c r="AE53" s="790" t="s">
        <v>12825</v>
      </c>
      <c r="AF53" s="790" t="s">
        <v>12826</v>
      </c>
      <c r="AG53" s="790" t="s">
        <v>12827</v>
      </c>
      <c r="AH53" s="790" t="s">
        <v>12828</v>
      </c>
      <c r="AI53" s="790" t="s">
        <v>12829</v>
      </c>
      <c r="AJ53" s="790" t="s">
        <v>12427</v>
      </c>
      <c r="AK53" s="790" t="s">
        <v>3912</v>
      </c>
      <c r="AL53" s="64" t="s">
        <v>1642</v>
      </c>
      <c r="AM53" s="64" t="s">
        <v>10027</v>
      </c>
      <c r="AN53" s="70"/>
      <c r="AO53" s="72"/>
    </row>
    <row r="54" spans="1:41" ht="102" thickBot="1">
      <c r="A54" s="779">
        <v>32</v>
      </c>
      <c r="B54" s="780" t="s">
        <v>12416</v>
      </c>
      <c r="C54" s="177" t="s">
        <v>12830</v>
      </c>
      <c r="D54" s="167" t="s">
        <v>12831</v>
      </c>
      <c r="E54" s="20" t="s">
        <v>3823</v>
      </c>
      <c r="F54" t="s">
        <v>45</v>
      </c>
      <c r="G54" t="s">
        <v>12761</v>
      </c>
      <c r="H54" t="s">
        <v>12762</v>
      </c>
      <c r="I54" s="20" t="s">
        <v>12814</v>
      </c>
      <c r="J54" s="20">
        <v>2</v>
      </c>
      <c r="K54" s="791" t="s">
        <v>12832</v>
      </c>
      <c r="L54" s="867">
        <v>7389424604</v>
      </c>
      <c r="M54" s="792">
        <v>0.5</v>
      </c>
      <c r="N54" s="182" t="s">
        <v>12824</v>
      </c>
      <c r="O54" s="868">
        <v>0.442</v>
      </c>
      <c r="P54" s="182" t="s">
        <v>6151</v>
      </c>
      <c r="Q54" s="182" t="s">
        <v>12824</v>
      </c>
      <c r="R54" s="868">
        <v>0.71799999999999997</v>
      </c>
      <c r="S54" s="182" t="s">
        <v>3707</v>
      </c>
      <c r="T54" s="64" t="s">
        <v>12769</v>
      </c>
      <c r="U54" s="70"/>
      <c r="V54" s="70"/>
      <c r="W54" s="70"/>
      <c r="X54" s="70"/>
      <c r="Y54" s="70"/>
      <c r="Z54" s="70"/>
      <c r="AA54" s="70"/>
      <c r="AB54" s="70"/>
      <c r="AC54" s="64" t="s">
        <v>10133</v>
      </c>
      <c r="AD54" s="64" t="s">
        <v>12422</v>
      </c>
      <c r="AE54" s="790" t="s">
        <v>12833</v>
      </c>
      <c r="AF54" s="790" t="s">
        <v>12834</v>
      </c>
      <c r="AG54" s="790" t="s">
        <v>12835</v>
      </c>
      <c r="AH54" s="790" t="s">
        <v>12836</v>
      </c>
      <c r="AI54" s="790" t="s">
        <v>12837</v>
      </c>
      <c r="AJ54" s="790" t="s">
        <v>12427</v>
      </c>
      <c r="AK54" s="790" t="s">
        <v>3834</v>
      </c>
      <c r="AL54" s="64" t="s">
        <v>1642</v>
      </c>
      <c r="AM54" s="64" t="s">
        <v>10027</v>
      </c>
      <c r="AN54" s="70"/>
      <c r="AO54" s="72"/>
    </row>
    <row r="55" spans="1:41" ht="72" thickBot="1">
      <c r="A55" s="779">
        <v>44</v>
      </c>
      <c r="B55" s="780" t="s">
        <v>12416</v>
      </c>
      <c r="C55" s="177" t="s">
        <v>12838</v>
      </c>
      <c r="D55" s="167" t="s">
        <v>12839</v>
      </c>
      <c r="E55" s="20" t="s">
        <v>3837</v>
      </c>
      <c r="F55" t="s">
        <v>45</v>
      </c>
      <c r="G55" t="s">
        <v>12761</v>
      </c>
      <c r="H55" t="s">
        <v>12762</v>
      </c>
      <c r="I55" s="20" t="s">
        <v>12814</v>
      </c>
      <c r="J55" s="20">
        <v>2</v>
      </c>
      <c r="K55" s="791" t="s">
        <v>12840</v>
      </c>
      <c r="L55" s="867">
        <v>9806669377</v>
      </c>
      <c r="M55" s="793">
        <v>0.55100000000000005</v>
      </c>
      <c r="N55" s="64" t="s">
        <v>50</v>
      </c>
      <c r="O55" s="793">
        <v>0.48399999999999999</v>
      </c>
      <c r="P55" s="64" t="s">
        <v>6151</v>
      </c>
      <c r="Q55" s="64" t="s">
        <v>50</v>
      </c>
      <c r="R55" s="792">
        <v>0.61</v>
      </c>
      <c r="S55" s="64" t="s">
        <v>12768</v>
      </c>
      <c r="T55" s="790" t="s">
        <v>12816</v>
      </c>
      <c r="U55" s="70"/>
      <c r="V55" s="70"/>
      <c r="W55" s="70"/>
      <c r="X55" s="70"/>
      <c r="Y55" s="70"/>
      <c r="Z55" s="70"/>
      <c r="AA55" s="70"/>
      <c r="AB55" s="70"/>
      <c r="AC55" s="64" t="s">
        <v>10133</v>
      </c>
      <c r="AD55" s="64" t="s">
        <v>12422</v>
      </c>
      <c r="AE55" s="790" t="s">
        <v>12841</v>
      </c>
      <c r="AF55" s="790" t="s">
        <v>12834</v>
      </c>
      <c r="AG55" s="790" t="s">
        <v>12842</v>
      </c>
      <c r="AH55" s="790" t="s">
        <v>12843</v>
      </c>
      <c r="AI55" s="790" t="s">
        <v>12844</v>
      </c>
      <c r="AJ55" s="790" t="s">
        <v>12427</v>
      </c>
      <c r="AK55" s="790" t="s">
        <v>3834</v>
      </c>
      <c r="AL55" s="64" t="s">
        <v>1642</v>
      </c>
      <c r="AM55" s="64" t="s">
        <v>10027</v>
      </c>
      <c r="AN55" s="70"/>
      <c r="AO55" s="72"/>
    </row>
    <row r="56" spans="1:41" ht="102" thickBot="1">
      <c r="A56" s="779">
        <v>47</v>
      </c>
      <c r="B56" s="780" t="s">
        <v>12416</v>
      </c>
      <c r="C56" s="177" t="s">
        <v>12845</v>
      </c>
      <c r="D56" s="167" t="s">
        <v>12846</v>
      </c>
      <c r="E56" s="20" t="s">
        <v>3823</v>
      </c>
      <c r="F56" t="s">
        <v>45</v>
      </c>
      <c r="G56" t="s">
        <v>12761</v>
      </c>
      <c r="H56" t="s">
        <v>12762</v>
      </c>
      <c r="I56" s="20" t="s">
        <v>12814</v>
      </c>
      <c r="J56" s="20">
        <v>2</v>
      </c>
      <c r="K56" s="791" t="s">
        <v>12847</v>
      </c>
      <c r="L56" s="867">
        <v>9713026582</v>
      </c>
      <c r="M56" s="793">
        <v>0.64600000000000002</v>
      </c>
      <c r="N56" s="64" t="s">
        <v>50</v>
      </c>
      <c r="O56" s="793">
        <v>0.70199999999999996</v>
      </c>
      <c r="P56" s="64" t="s">
        <v>6151</v>
      </c>
      <c r="Q56" s="64" t="s">
        <v>50</v>
      </c>
      <c r="R56" s="869">
        <v>66.107142857142904</v>
      </c>
      <c r="S56" s="64" t="s">
        <v>12768</v>
      </c>
      <c r="T56" s="64" t="s">
        <v>12769</v>
      </c>
      <c r="U56" s="70"/>
      <c r="V56" s="70"/>
      <c r="W56" s="70"/>
      <c r="X56" s="70"/>
      <c r="Y56" s="70"/>
      <c r="Z56" s="70"/>
      <c r="AA56" s="70"/>
      <c r="AB56" s="70"/>
      <c r="AC56" s="64" t="s">
        <v>10133</v>
      </c>
      <c r="AD56" s="64" t="s">
        <v>12422</v>
      </c>
      <c r="AE56" s="790" t="s">
        <v>12848</v>
      </c>
      <c r="AF56" s="790" t="s">
        <v>12849</v>
      </c>
      <c r="AG56" s="790" t="s">
        <v>12850</v>
      </c>
      <c r="AH56" s="790" t="s">
        <v>12851</v>
      </c>
      <c r="AI56" s="790" t="s">
        <v>12852</v>
      </c>
      <c r="AJ56" s="790" t="s">
        <v>12427</v>
      </c>
      <c r="AK56" s="790" t="s">
        <v>4009</v>
      </c>
      <c r="AL56" s="64" t="s">
        <v>1642</v>
      </c>
      <c r="AM56" s="64" t="s">
        <v>10027</v>
      </c>
      <c r="AN56" s="70"/>
      <c r="AO56" s="72"/>
    </row>
    <row r="57" spans="1:41" ht="124.5" thickBot="1">
      <c r="A57" s="779">
        <v>49</v>
      </c>
      <c r="B57" s="780" t="s">
        <v>12416</v>
      </c>
      <c r="C57" s="177" t="s">
        <v>12853</v>
      </c>
      <c r="D57" s="167" t="s">
        <v>12854</v>
      </c>
      <c r="E57" s="20" t="s">
        <v>3837</v>
      </c>
      <c r="F57" t="s">
        <v>45</v>
      </c>
      <c r="G57" t="s">
        <v>12761</v>
      </c>
      <c r="H57" t="s">
        <v>12762</v>
      </c>
      <c r="I57" s="20" t="s">
        <v>12814</v>
      </c>
      <c r="J57" s="20">
        <v>2</v>
      </c>
      <c r="K57" s="791" t="s">
        <v>12855</v>
      </c>
      <c r="L57" s="867">
        <v>9179138888</v>
      </c>
      <c r="M57" s="793">
        <v>0.627</v>
      </c>
      <c r="N57" s="64" t="s">
        <v>50</v>
      </c>
      <c r="O57" s="793">
        <v>0.64200000000000002</v>
      </c>
      <c r="P57" s="64" t="s">
        <v>6151</v>
      </c>
      <c r="Q57" s="64" t="s">
        <v>50</v>
      </c>
      <c r="R57" s="793">
        <v>0.79200000000000004</v>
      </c>
      <c r="S57" s="64" t="s">
        <v>3707</v>
      </c>
      <c r="T57" s="790" t="s">
        <v>12816</v>
      </c>
      <c r="U57" s="70"/>
      <c r="V57" s="70"/>
      <c r="W57" s="70"/>
      <c r="X57" s="70"/>
      <c r="Y57" s="70"/>
      <c r="Z57" s="70"/>
      <c r="AA57" s="70"/>
      <c r="AB57" s="70"/>
      <c r="AC57" s="64" t="s">
        <v>10133</v>
      </c>
      <c r="AD57" s="64" t="s">
        <v>12422</v>
      </c>
      <c r="AE57" s="790" t="s">
        <v>12856</v>
      </c>
      <c r="AF57" s="790" t="s">
        <v>12857</v>
      </c>
      <c r="AG57" s="790" t="s">
        <v>12858</v>
      </c>
      <c r="AH57" s="790" t="s">
        <v>12859</v>
      </c>
      <c r="AI57" s="790" t="s">
        <v>12860</v>
      </c>
      <c r="AJ57" s="790" t="s">
        <v>150</v>
      </c>
      <c r="AK57" s="790" t="s">
        <v>3834</v>
      </c>
      <c r="AL57" s="64" t="s">
        <v>1642</v>
      </c>
      <c r="AM57" s="64" t="s">
        <v>10027</v>
      </c>
      <c r="AN57" s="70"/>
      <c r="AO57" s="72"/>
    </row>
    <row r="58" spans="1:41" ht="90.75" thickBot="1">
      <c r="A58" s="779">
        <v>56</v>
      </c>
      <c r="B58" s="780" t="s">
        <v>12416</v>
      </c>
      <c r="C58" s="177" t="s">
        <v>12861</v>
      </c>
      <c r="D58" s="167" t="s">
        <v>12862</v>
      </c>
      <c r="E58" s="20" t="s">
        <v>3837</v>
      </c>
      <c r="F58" t="s">
        <v>45</v>
      </c>
      <c r="G58" t="s">
        <v>12761</v>
      </c>
      <c r="H58" t="s">
        <v>12762</v>
      </c>
      <c r="I58" s="20" t="s">
        <v>12814</v>
      </c>
      <c r="J58" s="20">
        <v>2</v>
      </c>
      <c r="K58" s="791" t="s">
        <v>12863</v>
      </c>
      <c r="L58" s="867">
        <v>9577578453</v>
      </c>
      <c r="M58" s="793">
        <v>0.88200000000000001</v>
      </c>
      <c r="N58" s="182" t="s">
        <v>12824</v>
      </c>
      <c r="O58" s="793">
        <v>0.80400000000000005</v>
      </c>
      <c r="P58" s="64" t="s">
        <v>12421</v>
      </c>
      <c r="Q58" s="182" t="s">
        <v>12824</v>
      </c>
      <c r="R58" s="793">
        <v>0.92300000000000004</v>
      </c>
      <c r="S58" s="182" t="s">
        <v>3483</v>
      </c>
      <c r="T58" s="790" t="s">
        <v>12816</v>
      </c>
      <c r="U58" s="70"/>
      <c r="V58" s="70"/>
      <c r="W58" s="70"/>
      <c r="X58" s="70"/>
      <c r="Y58" s="70"/>
      <c r="Z58" s="70"/>
      <c r="AA58" s="70"/>
      <c r="AB58" s="70"/>
      <c r="AC58" s="64" t="s">
        <v>10133</v>
      </c>
      <c r="AD58" s="64" t="s">
        <v>12422</v>
      </c>
      <c r="AE58" s="790" t="s">
        <v>12864</v>
      </c>
      <c r="AF58" s="790" t="s">
        <v>12865</v>
      </c>
      <c r="AG58" s="790" t="s">
        <v>12866</v>
      </c>
      <c r="AH58" s="790" t="s">
        <v>12867</v>
      </c>
      <c r="AI58" s="70">
        <v>9977071748</v>
      </c>
      <c r="AJ58" s="790" t="s">
        <v>12427</v>
      </c>
      <c r="AK58" s="790" t="s">
        <v>3834</v>
      </c>
      <c r="AL58" s="64" t="s">
        <v>1642</v>
      </c>
      <c r="AM58" s="64" t="s">
        <v>10027</v>
      </c>
      <c r="AN58" s="70"/>
      <c r="AO58" s="72"/>
    </row>
    <row r="59" spans="1:41" ht="72" thickBot="1">
      <c r="A59" s="779">
        <v>57</v>
      </c>
      <c r="B59" s="780" t="s">
        <v>12416</v>
      </c>
      <c r="C59" s="177" t="s">
        <v>12868</v>
      </c>
      <c r="D59" s="167" t="s">
        <v>12869</v>
      </c>
      <c r="E59" s="20" t="s">
        <v>3823</v>
      </c>
      <c r="F59" t="s">
        <v>45</v>
      </c>
      <c r="G59" t="s">
        <v>12761</v>
      </c>
      <c r="H59" t="s">
        <v>12762</v>
      </c>
      <c r="I59" s="20" t="s">
        <v>12814</v>
      </c>
      <c r="J59" s="20">
        <v>2</v>
      </c>
      <c r="K59" s="791" t="s">
        <v>12870</v>
      </c>
      <c r="L59" s="867">
        <v>7697874444</v>
      </c>
      <c r="M59" s="793">
        <v>0.51500000000000001</v>
      </c>
      <c r="N59" s="182" t="s">
        <v>50</v>
      </c>
      <c r="O59" s="868">
        <v>0.54400000000000004</v>
      </c>
      <c r="P59" s="182" t="s">
        <v>6151</v>
      </c>
      <c r="Q59" s="182" t="s">
        <v>50</v>
      </c>
      <c r="R59" s="793">
        <v>0.56240000000000001</v>
      </c>
      <c r="S59" s="64" t="s">
        <v>12768</v>
      </c>
      <c r="T59" s="64" t="s">
        <v>12769</v>
      </c>
      <c r="U59" s="70"/>
      <c r="V59" s="70"/>
      <c r="W59" s="70"/>
      <c r="X59" s="70"/>
      <c r="Y59" s="70"/>
      <c r="Z59" s="70"/>
      <c r="AA59" s="70"/>
      <c r="AB59" s="70"/>
      <c r="AC59" s="64" t="s">
        <v>10133</v>
      </c>
      <c r="AD59" s="64" t="s">
        <v>12422</v>
      </c>
      <c r="AE59" s="790" t="s">
        <v>12871</v>
      </c>
      <c r="AF59" s="790" t="s">
        <v>12872</v>
      </c>
      <c r="AG59" s="790" t="s">
        <v>12873</v>
      </c>
      <c r="AH59" s="790" t="s">
        <v>12874</v>
      </c>
      <c r="AI59" s="790" t="s">
        <v>12875</v>
      </c>
      <c r="AJ59" s="790" t="s">
        <v>12427</v>
      </c>
      <c r="AK59" s="790" t="s">
        <v>3834</v>
      </c>
      <c r="AL59" s="64" t="s">
        <v>1642</v>
      </c>
      <c r="AM59" s="64" t="s">
        <v>10027</v>
      </c>
      <c r="AN59" s="70"/>
      <c r="AO59" s="72"/>
    </row>
    <row r="60" spans="1:41" ht="72" thickBot="1">
      <c r="A60" s="779">
        <v>59</v>
      </c>
      <c r="B60" s="780" t="s">
        <v>12416</v>
      </c>
      <c r="C60" s="843" t="s">
        <v>12876</v>
      </c>
      <c r="D60" s="870" t="s">
        <v>12877</v>
      </c>
      <c r="E60" s="35" t="s">
        <v>3837</v>
      </c>
      <c r="F60" t="s">
        <v>45</v>
      </c>
      <c r="G60" t="s">
        <v>12761</v>
      </c>
      <c r="H60" t="s">
        <v>12762</v>
      </c>
      <c r="I60" s="35" t="s">
        <v>12814</v>
      </c>
      <c r="J60" s="35">
        <v>2</v>
      </c>
      <c r="K60" s="871" t="s">
        <v>12878</v>
      </c>
      <c r="L60" s="843">
        <v>8462932668</v>
      </c>
      <c r="M60" s="872">
        <v>0.60799999999999998</v>
      </c>
      <c r="N60" s="76" t="s">
        <v>50</v>
      </c>
      <c r="O60" s="872">
        <v>0.61799999999999999</v>
      </c>
      <c r="P60" s="76" t="s">
        <v>6213</v>
      </c>
      <c r="Q60" s="76" t="s">
        <v>12463</v>
      </c>
      <c r="R60" s="872">
        <v>0.54100000000000004</v>
      </c>
      <c r="S60" s="76" t="s">
        <v>12879</v>
      </c>
      <c r="T60" s="800" t="s">
        <v>12816</v>
      </c>
      <c r="U60" s="79"/>
      <c r="V60" s="79"/>
      <c r="W60" s="79"/>
      <c r="X60" s="79"/>
      <c r="Y60" s="79"/>
      <c r="Z60" s="79"/>
      <c r="AA60" s="79"/>
      <c r="AB60" s="79"/>
      <c r="AC60" s="76" t="s">
        <v>10133</v>
      </c>
      <c r="AD60" s="76" t="s">
        <v>12422</v>
      </c>
      <c r="AE60" s="800" t="s">
        <v>12880</v>
      </c>
      <c r="AF60" s="800" t="s">
        <v>12881</v>
      </c>
      <c r="AG60" s="800" t="s">
        <v>12882</v>
      </c>
      <c r="AH60" s="800" t="s">
        <v>12883</v>
      </c>
      <c r="AI60" s="800" t="s">
        <v>12884</v>
      </c>
      <c r="AJ60" s="800" t="s">
        <v>150</v>
      </c>
      <c r="AK60" s="800" t="s">
        <v>3834</v>
      </c>
      <c r="AL60" s="76" t="s">
        <v>1642</v>
      </c>
      <c r="AM60" s="76" t="s">
        <v>10027</v>
      </c>
      <c r="AN60" s="79"/>
      <c r="AO60" s="80"/>
    </row>
    <row r="61" spans="1:41" ht="78.75">
      <c r="A61" s="779">
        <v>60</v>
      </c>
      <c r="B61" s="780" t="s">
        <v>12416</v>
      </c>
      <c r="C61" s="844" t="s">
        <v>12885</v>
      </c>
      <c r="D61" s="845" t="s">
        <v>12886</v>
      </c>
      <c r="E61" s="846" t="s">
        <v>3837</v>
      </c>
      <c r="F61" t="s">
        <v>45</v>
      </c>
      <c r="G61" t="s">
        <v>12761</v>
      </c>
      <c r="H61" t="s">
        <v>12762</v>
      </c>
      <c r="I61" s="846" t="s">
        <v>12814</v>
      </c>
      <c r="J61" s="846">
        <v>2</v>
      </c>
      <c r="K61" s="848" t="s">
        <v>12887</v>
      </c>
      <c r="L61" s="844" t="s">
        <v>12888</v>
      </c>
      <c r="M61" s="873">
        <v>0.64600000000000002</v>
      </c>
      <c r="N61" s="861" t="s">
        <v>50</v>
      </c>
      <c r="O61" s="874">
        <v>0.66800000000000004</v>
      </c>
      <c r="P61" s="861" t="s">
        <v>6151</v>
      </c>
      <c r="Q61" s="861" t="s">
        <v>50</v>
      </c>
      <c r="R61" s="875">
        <v>0.62</v>
      </c>
      <c r="S61" s="806" t="s">
        <v>12768</v>
      </c>
      <c r="T61" s="806" t="s">
        <v>12889</v>
      </c>
      <c r="U61" s="807"/>
      <c r="V61" s="807"/>
      <c r="W61" s="807"/>
      <c r="X61" s="807"/>
      <c r="Y61" s="807"/>
      <c r="Z61" s="807"/>
      <c r="AA61" s="807"/>
      <c r="AB61" s="807"/>
      <c r="AC61" s="850" t="s">
        <v>10133</v>
      </c>
      <c r="AD61" s="850" t="s">
        <v>12422</v>
      </c>
      <c r="AE61" s="806" t="s">
        <v>12890</v>
      </c>
      <c r="AF61" s="806" t="s">
        <v>12891</v>
      </c>
      <c r="AG61" s="806" t="s">
        <v>12892</v>
      </c>
      <c r="AH61" s="806" t="s">
        <v>12893</v>
      </c>
      <c r="AI61" s="806" t="s">
        <v>12894</v>
      </c>
      <c r="AJ61" s="806" t="s">
        <v>12427</v>
      </c>
      <c r="AK61" s="806" t="s">
        <v>9079</v>
      </c>
      <c r="AL61" s="850" t="s">
        <v>1642</v>
      </c>
      <c r="AM61" s="850" t="s">
        <v>10027</v>
      </c>
      <c r="AN61" s="807"/>
      <c r="AO61" s="809"/>
    </row>
  </sheetData>
  <hyperlinks>
    <hyperlink ref="K27" r:id="rId1"/>
    <hyperlink ref="K30" r:id="rId2"/>
    <hyperlink ref="K36" r:id="rId3"/>
    <hyperlink ref="K23" r:id="rId4"/>
    <hyperlink ref="K22" r:id="rId5"/>
    <hyperlink ref="K32" r:id="rId6"/>
    <hyperlink ref="K42" r:id="rId7"/>
    <hyperlink ref="K17" r:id="rId8"/>
    <hyperlink ref="K40" r:id="rId9"/>
    <hyperlink ref="K16" r:id="rId10"/>
    <hyperlink ref="K6" r:id="rId11"/>
    <hyperlink ref="K4" r:id="rId12"/>
    <hyperlink ref="K5" r:id="rId13"/>
    <hyperlink ref="K2" r:id="rId14"/>
    <hyperlink ref="K60" r:id="rId15"/>
    <hyperlink ref="K57" r:id="rId16"/>
    <hyperlink ref="K58" r:id="rId17"/>
    <hyperlink ref="K55" r:id="rId18"/>
    <hyperlink ref="K56" r:id="rId19"/>
    <hyperlink ref="K52" r:id="rId20"/>
    <hyperlink ref="K54" r:id="rId21"/>
    <hyperlink ref="K59" r:id="rId22"/>
    <hyperlink ref="K53" r:id="rId23"/>
    <hyperlink ref="K61" r:id="rId24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O37"/>
  <sheetViews>
    <sheetView workbookViewId="0">
      <selection sqref="A1:XFD37"/>
    </sheetView>
  </sheetViews>
  <sheetFormatPr defaultRowHeight="15"/>
  <sheetData>
    <row r="1" spans="1:41" ht="68.2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6" t="s">
        <v>40</v>
      </c>
    </row>
    <row r="2" spans="1:41" ht="43.5" thickBot="1">
      <c r="A2" s="890">
        <v>5</v>
      </c>
      <c r="B2" s="780" t="s">
        <v>12903</v>
      </c>
      <c r="C2" s="908" t="s">
        <v>13098</v>
      </c>
      <c r="D2" s="889">
        <v>1600102453</v>
      </c>
      <c r="E2" s="889" t="s">
        <v>11656</v>
      </c>
      <c r="F2" t="s">
        <v>699</v>
      </c>
      <c r="G2" t="s">
        <v>13045</v>
      </c>
      <c r="H2" t="s">
        <v>701</v>
      </c>
      <c r="I2" s="889" t="s">
        <v>13044</v>
      </c>
      <c r="J2" s="889">
        <v>4</v>
      </c>
      <c r="K2" s="92" t="s">
        <v>13097</v>
      </c>
      <c r="L2" s="785">
        <v>8960392216</v>
      </c>
      <c r="M2" s="889">
        <v>75</v>
      </c>
      <c r="N2" s="889" t="s">
        <v>3977</v>
      </c>
      <c r="O2" s="889">
        <v>60</v>
      </c>
      <c r="P2" s="889" t="s">
        <v>12766</v>
      </c>
      <c r="Q2" s="889" t="s">
        <v>3977</v>
      </c>
      <c r="R2" s="889" t="s">
        <v>51</v>
      </c>
      <c r="S2" s="889" t="s">
        <v>51</v>
      </c>
      <c r="T2" s="889" t="s">
        <v>51</v>
      </c>
      <c r="U2" s="11">
        <v>67.11</v>
      </c>
      <c r="V2" s="11">
        <v>74</v>
      </c>
      <c r="W2" s="92"/>
      <c r="X2" s="92"/>
      <c r="Y2" s="92"/>
      <c r="Z2" s="92"/>
      <c r="AA2" s="92"/>
      <c r="AB2" s="92"/>
      <c r="AC2" s="889" t="s">
        <v>13074</v>
      </c>
      <c r="AD2" s="889" t="s">
        <v>9227</v>
      </c>
      <c r="AE2" s="784" t="s">
        <v>13096</v>
      </c>
      <c r="AF2" s="889" t="s">
        <v>13095</v>
      </c>
      <c r="AG2" s="784" t="s">
        <v>13094</v>
      </c>
      <c r="AH2" s="784" t="s">
        <v>13093</v>
      </c>
      <c r="AI2" s="784">
        <v>9451077396</v>
      </c>
      <c r="AJ2" s="889" t="s">
        <v>3833</v>
      </c>
      <c r="AK2" s="889" t="s">
        <v>3834</v>
      </c>
      <c r="AL2" s="889" t="s">
        <v>1642</v>
      </c>
      <c r="AM2" s="889"/>
      <c r="AN2" s="889"/>
    </row>
    <row r="3" spans="1:41" ht="45.75" thickBot="1">
      <c r="A3" s="907"/>
      <c r="B3" s="780" t="s">
        <v>12903</v>
      </c>
      <c r="C3" s="906" t="s">
        <v>13092</v>
      </c>
      <c r="D3" s="95">
        <v>1600102935</v>
      </c>
      <c r="E3" s="95" t="s">
        <v>11656</v>
      </c>
      <c r="F3" t="s">
        <v>699</v>
      </c>
      <c r="G3" t="s">
        <v>13045</v>
      </c>
      <c r="H3" t="s">
        <v>701</v>
      </c>
      <c r="I3" s="95" t="s">
        <v>13044</v>
      </c>
      <c r="J3" s="95">
        <v>2</v>
      </c>
      <c r="K3" s="111" t="s">
        <v>13091</v>
      </c>
      <c r="L3" s="181">
        <v>7052487846</v>
      </c>
      <c r="M3" s="95">
        <v>62</v>
      </c>
      <c r="N3" s="95" t="s">
        <v>3977</v>
      </c>
      <c r="O3" s="95">
        <v>56</v>
      </c>
      <c r="P3" s="95" t="s">
        <v>109</v>
      </c>
      <c r="Q3" s="95" t="s">
        <v>3977</v>
      </c>
      <c r="R3" s="95" t="s">
        <v>51</v>
      </c>
      <c r="S3" s="95" t="s">
        <v>51</v>
      </c>
      <c r="T3" s="95" t="s">
        <v>51</v>
      </c>
      <c r="U3" s="110"/>
      <c r="V3" s="110"/>
      <c r="W3" s="111"/>
      <c r="X3" s="111"/>
      <c r="Y3" s="111"/>
      <c r="Z3" s="111"/>
      <c r="AA3" s="111"/>
      <c r="AB3" s="111"/>
      <c r="AC3" s="852"/>
      <c r="AD3" s="95" t="s">
        <v>9227</v>
      </c>
      <c r="AE3" s="97" t="s">
        <v>13090</v>
      </c>
      <c r="AF3" s="112">
        <v>35714</v>
      </c>
      <c r="AG3" s="97" t="s">
        <v>13089</v>
      </c>
      <c r="AH3" s="97" t="s">
        <v>13088</v>
      </c>
      <c r="AI3" s="97">
        <v>9935641063</v>
      </c>
      <c r="AJ3" s="95" t="s">
        <v>3833</v>
      </c>
      <c r="AK3" s="95" t="s">
        <v>3912</v>
      </c>
      <c r="AL3" s="95" t="s">
        <v>1642</v>
      </c>
      <c r="AM3" s="95" t="s">
        <v>10027</v>
      </c>
      <c r="AN3" s="95"/>
      <c r="AO3" s="905"/>
    </row>
    <row r="4" spans="1:41" ht="102" thickBot="1">
      <c r="A4" s="883">
        <v>7</v>
      </c>
      <c r="B4" s="780" t="s">
        <v>12903</v>
      </c>
      <c r="C4" s="879" t="s">
        <v>13087</v>
      </c>
      <c r="D4" s="178">
        <v>1600100387</v>
      </c>
      <c r="E4" s="178" t="s">
        <v>12105</v>
      </c>
      <c r="F4" t="s">
        <v>699</v>
      </c>
      <c r="G4" t="s">
        <v>13045</v>
      </c>
      <c r="H4" t="s">
        <v>701</v>
      </c>
      <c r="I4" s="178" t="s">
        <v>13044</v>
      </c>
      <c r="J4" s="178">
        <v>4</v>
      </c>
      <c r="K4" s="70" t="s">
        <v>13086</v>
      </c>
      <c r="L4" s="790">
        <v>7800873325</v>
      </c>
      <c r="M4" s="178">
        <v>72.900000000000006</v>
      </c>
      <c r="N4" s="178" t="s">
        <v>127</v>
      </c>
      <c r="O4" s="178">
        <v>89.25</v>
      </c>
      <c r="P4" s="178" t="s">
        <v>109</v>
      </c>
      <c r="Q4" s="178" t="s">
        <v>127</v>
      </c>
      <c r="R4" s="178" t="s">
        <v>51</v>
      </c>
      <c r="S4" s="178" t="s">
        <v>51</v>
      </c>
      <c r="T4" s="178" t="s">
        <v>51</v>
      </c>
      <c r="U4" s="19">
        <v>58.88</v>
      </c>
      <c r="V4" s="19">
        <v>68.22</v>
      </c>
      <c r="W4" s="70"/>
      <c r="X4" s="70"/>
      <c r="Y4" s="70"/>
      <c r="Z4" s="70"/>
      <c r="AA4" s="70"/>
      <c r="AB4" s="70"/>
      <c r="AC4" s="178" t="s">
        <v>13074</v>
      </c>
      <c r="AD4" s="178" t="s">
        <v>9227</v>
      </c>
      <c r="AE4" s="177" t="s">
        <v>13085</v>
      </c>
      <c r="AF4" s="904">
        <v>35827</v>
      </c>
      <c r="AG4" s="177" t="s">
        <v>13084</v>
      </c>
      <c r="AH4" s="177" t="s">
        <v>13083</v>
      </c>
      <c r="AI4" s="177">
        <v>9044908147</v>
      </c>
      <c r="AJ4" s="178" t="s">
        <v>150</v>
      </c>
      <c r="AK4" s="178" t="s">
        <v>3912</v>
      </c>
      <c r="AL4" s="178" t="s">
        <v>1642</v>
      </c>
      <c r="AM4" s="178"/>
      <c r="AN4" s="178"/>
      <c r="AO4" s="899"/>
    </row>
    <row r="5" spans="1:41" ht="68.25" thickBot="1">
      <c r="A5" s="883">
        <v>4</v>
      </c>
      <c r="B5" s="780" t="s">
        <v>12903</v>
      </c>
      <c r="C5" s="879" t="s">
        <v>13082</v>
      </c>
      <c r="D5" s="178">
        <v>1600100841</v>
      </c>
      <c r="E5" s="178" t="s">
        <v>11656</v>
      </c>
      <c r="F5" t="s">
        <v>699</v>
      </c>
      <c r="G5" t="s">
        <v>13045</v>
      </c>
      <c r="H5" t="s">
        <v>701</v>
      </c>
      <c r="I5" s="178" t="s">
        <v>13044</v>
      </c>
      <c r="J5" s="178">
        <v>4</v>
      </c>
      <c r="K5" s="70" t="s">
        <v>13081</v>
      </c>
      <c r="L5" s="790" t="s">
        <v>13080</v>
      </c>
      <c r="M5" s="178">
        <v>69.900000000000006</v>
      </c>
      <c r="N5" s="178" t="s">
        <v>127</v>
      </c>
      <c r="O5" s="178">
        <v>71</v>
      </c>
      <c r="P5" s="178" t="s">
        <v>109</v>
      </c>
      <c r="Q5" s="178" t="s">
        <v>127</v>
      </c>
      <c r="R5" s="178" t="s">
        <v>51</v>
      </c>
      <c r="S5" s="178" t="s">
        <v>51</v>
      </c>
      <c r="T5" s="178" t="s">
        <v>51</v>
      </c>
      <c r="U5" s="19">
        <v>60.22</v>
      </c>
      <c r="V5" s="19">
        <v>69.77</v>
      </c>
      <c r="W5" s="70"/>
      <c r="X5" s="70"/>
      <c r="Y5" s="70"/>
      <c r="Z5" s="70"/>
      <c r="AA5" s="70"/>
      <c r="AB5" s="70"/>
      <c r="AC5" s="9" t="s">
        <v>12898</v>
      </c>
      <c r="AD5" s="178" t="s">
        <v>9227</v>
      </c>
      <c r="AE5" s="177" t="s">
        <v>13079</v>
      </c>
      <c r="AF5" s="56">
        <v>35891</v>
      </c>
      <c r="AG5" s="177" t="s">
        <v>13078</v>
      </c>
      <c r="AH5" s="177" t="s">
        <v>13077</v>
      </c>
      <c r="AI5" s="177">
        <v>9044506209</v>
      </c>
      <c r="AJ5" s="178" t="s">
        <v>3833</v>
      </c>
      <c r="AK5" s="178" t="s">
        <v>3912</v>
      </c>
      <c r="AL5" s="178" t="s">
        <v>1642</v>
      </c>
      <c r="AM5" s="178"/>
      <c r="AN5" s="178"/>
      <c r="AO5" s="899"/>
    </row>
    <row r="6" spans="1:41" ht="45.75" thickBot="1">
      <c r="A6" s="883">
        <v>8</v>
      </c>
      <c r="B6" s="780" t="s">
        <v>12903</v>
      </c>
      <c r="C6" s="879" t="s">
        <v>13076</v>
      </c>
      <c r="D6" s="178">
        <v>1600100952</v>
      </c>
      <c r="E6" s="178" t="s">
        <v>11656</v>
      </c>
      <c r="F6" t="s">
        <v>699</v>
      </c>
      <c r="G6" t="s">
        <v>13045</v>
      </c>
      <c r="H6" t="s">
        <v>701</v>
      </c>
      <c r="I6" s="178" t="s">
        <v>13044</v>
      </c>
      <c r="J6" s="178">
        <v>4</v>
      </c>
      <c r="K6" s="70" t="s">
        <v>13075</v>
      </c>
      <c r="L6" s="790">
        <v>7844932130</v>
      </c>
      <c r="M6" s="178">
        <v>74.8</v>
      </c>
      <c r="N6" s="178" t="s">
        <v>127</v>
      </c>
      <c r="O6" s="178">
        <v>72</v>
      </c>
      <c r="P6" s="178" t="s">
        <v>109</v>
      </c>
      <c r="Q6" s="178" t="s">
        <v>127</v>
      </c>
      <c r="R6" s="178" t="s">
        <v>51</v>
      </c>
      <c r="S6" s="178" t="s">
        <v>51</v>
      </c>
      <c r="T6" s="178" t="s">
        <v>51</v>
      </c>
      <c r="U6" s="19">
        <v>61.66</v>
      </c>
      <c r="V6" s="19">
        <v>70</v>
      </c>
      <c r="W6" s="70"/>
      <c r="X6" s="70"/>
      <c r="Y6" s="70"/>
      <c r="Z6" s="70"/>
      <c r="AA6" s="70"/>
      <c r="AB6" s="70"/>
      <c r="AC6" s="889" t="s">
        <v>13074</v>
      </c>
      <c r="AD6" s="178" t="s">
        <v>9227</v>
      </c>
      <c r="AE6" s="177" t="s">
        <v>13073</v>
      </c>
      <c r="AF6" s="178" t="s">
        <v>13072</v>
      </c>
      <c r="AG6" s="178" t="s">
        <v>13071</v>
      </c>
      <c r="AH6" s="178" t="s">
        <v>13070</v>
      </c>
      <c r="AI6" s="177">
        <v>9415425758</v>
      </c>
      <c r="AJ6" s="178" t="s">
        <v>3833</v>
      </c>
      <c r="AK6" s="178" t="s">
        <v>3834</v>
      </c>
      <c r="AL6" s="178" t="s">
        <v>1642</v>
      </c>
      <c r="AM6" s="178"/>
      <c r="AN6" s="178"/>
      <c r="AO6" s="899"/>
    </row>
    <row r="7" spans="1:41" ht="57" thickBot="1">
      <c r="A7" s="903">
        <v>2</v>
      </c>
      <c r="B7" s="780" t="s">
        <v>12903</v>
      </c>
      <c r="C7" s="24" t="s">
        <v>13069</v>
      </c>
      <c r="D7" s="901">
        <v>1600102939</v>
      </c>
      <c r="E7" s="901" t="s">
        <v>11656</v>
      </c>
      <c r="F7" t="s">
        <v>699</v>
      </c>
      <c r="G7" t="s">
        <v>13045</v>
      </c>
      <c r="H7" t="s">
        <v>701</v>
      </c>
      <c r="I7" s="901" t="s">
        <v>13044</v>
      </c>
      <c r="J7" s="901">
        <v>4</v>
      </c>
      <c r="K7" s="17" t="s">
        <v>13068</v>
      </c>
      <c r="L7" s="902">
        <v>8188822203</v>
      </c>
      <c r="M7" s="901">
        <v>61</v>
      </c>
      <c r="N7" s="901" t="s">
        <v>3977</v>
      </c>
      <c r="O7" s="901">
        <v>56</v>
      </c>
      <c r="P7" s="901" t="s">
        <v>109</v>
      </c>
      <c r="Q7" s="901" t="s">
        <v>3977</v>
      </c>
      <c r="R7" s="901" t="s">
        <v>51</v>
      </c>
      <c r="S7" s="901" t="s">
        <v>51</v>
      </c>
      <c r="T7" s="901" t="s">
        <v>51</v>
      </c>
      <c r="U7" s="167">
        <v>55.55</v>
      </c>
      <c r="V7" s="167">
        <v>63.11</v>
      </c>
      <c r="W7" s="17"/>
      <c r="X7" s="17"/>
      <c r="Y7" s="17"/>
      <c r="Z7" s="17"/>
      <c r="AA7" s="17"/>
      <c r="AB7" s="17"/>
      <c r="AC7" s="881" t="s">
        <v>12898</v>
      </c>
      <c r="AD7" s="901" t="s">
        <v>9227</v>
      </c>
      <c r="AE7" s="29" t="s">
        <v>13067</v>
      </c>
      <c r="AF7">
        <v>35950</v>
      </c>
      <c r="AG7" s="29" t="s">
        <v>13066</v>
      </c>
      <c r="AH7" s="29" t="s">
        <v>13065</v>
      </c>
      <c r="AI7" s="29">
        <v>7800118146</v>
      </c>
      <c r="AJ7" s="901" t="s">
        <v>3833</v>
      </c>
      <c r="AK7" s="901" t="s">
        <v>3912</v>
      </c>
      <c r="AL7" s="901" t="s">
        <v>1642</v>
      </c>
      <c r="AM7" s="901" t="s">
        <v>10027</v>
      </c>
      <c r="AN7" s="901"/>
      <c r="AO7" s="900"/>
    </row>
    <row r="8" spans="1:41" ht="90.75" thickBot="1">
      <c r="A8" s="903">
        <v>1</v>
      </c>
      <c r="B8" s="780" t="s">
        <v>12903</v>
      </c>
      <c r="C8" s="24" t="s">
        <v>13064</v>
      </c>
      <c r="D8" s="901">
        <v>1600100445</v>
      </c>
      <c r="E8" s="901" t="s">
        <v>11656</v>
      </c>
      <c r="F8" t="s">
        <v>699</v>
      </c>
      <c r="G8" t="s">
        <v>13045</v>
      </c>
      <c r="H8" t="s">
        <v>701</v>
      </c>
      <c r="I8" s="901" t="s">
        <v>13044</v>
      </c>
      <c r="J8" s="901">
        <v>4</v>
      </c>
      <c r="K8" s="17" t="s">
        <v>13063</v>
      </c>
      <c r="L8" s="902">
        <v>7460064292</v>
      </c>
      <c r="M8" s="901">
        <v>81.400000000000006</v>
      </c>
      <c r="N8" s="902" t="s">
        <v>13062</v>
      </c>
      <c r="O8" s="901">
        <v>71.2</v>
      </c>
      <c r="P8" s="901" t="s">
        <v>12766</v>
      </c>
      <c r="Q8" s="902" t="s">
        <v>13062</v>
      </c>
      <c r="R8" s="901" t="s">
        <v>51</v>
      </c>
      <c r="S8" s="901" t="s">
        <v>51</v>
      </c>
      <c r="T8" s="901" t="s">
        <v>51</v>
      </c>
      <c r="U8" s="167">
        <v>60.11</v>
      </c>
      <c r="V8" s="167">
        <v>72.88</v>
      </c>
      <c r="W8" s="17"/>
      <c r="X8" s="17"/>
      <c r="Y8" s="17"/>
      <c r="Z8" s="17"/>
      <c r="AA8" s="17"/>
      <c r="AB8" s="17"/>
      <c r="AC8" s="884" t="s">
        <v>12898</v>
      </c>
      <c r="AD8" s="901" t="s">
        <v>9227</v>
      </c>
      <c r="AE8" s="29" t="s">
        <v>13061</v>
      </c>
      <c r="AF8" s="901" t="s">
        <v>13060</v>
      </c>
      <c r="AG8" s="29" t="s">
        <v>13059</v>
      </c>
      <c r="AH8" s="29" t="s">
        <v>13058</v>
      </c>
      <c r="AI8" s="29">
        <v>8803043762</v>
      </c>
      <c r="AJ8" s="901" t="s">
        <v>13057</v>
      </c>
      <c r="AK8" s="901" t="s">
        <v>3912</v>
      </c>
      <c r="AL8" s="901" t="s">
        <v>1642</v>
      </c>
      <c r="AM8" s="901" t="s">
        <v>13056</v>
      </c>
      <c r="AN8" s="29" t="s">
        <v>13055</v>
      </c>
      <c r="AO8" s="900" t="s">
        <v>13054</v>
      </c>
    </row>
    <row r="9" spans="1:41" ht="43.5" thickBot="1">
      <c r="A9" s="883">
        <v>3</v>
      </c>
      <c r="B9" s="780" t="s">
        <v>12903</v>
      </c>
      <c r="C9" s="879" t="s">
        <v>13053</v>
      </c>
      <c r="D9" s="178">
        <v>16100100343</v>
      </c>
      <c r="E9" s="178" t="s">
        <v>12105</v>
      </c>
      <c r="F9" t="s">
        <v>699</v>
      </c>
      <c r="G9" t="s">
        <v>13045</v>
      </c>
      <c r="H9" t="s">
        <v>701</v>
      </c>
      <c r="I9" s="178" t="s">
        <v>13044</v>
      </c>
      <c r="J9" s="178">
        <v>4</v>
      </c>
      <c r="K9" s="70" t="s">
        <v>13052</v>
      </c>
      <c r="L9" s="790">
        <v>7607502776</v>
      </c>
      <c r="M9" s="178">
        <v>83.66</v>
      </c>
      <c r="N9" s="178" t="s">
        <v>13051</v>
      </c>
      <c r="O9" s="178">
        <v>90.6</v>
      </c>
      <c r="P9" s="178" t="s">
        <v>109</v>
      </c>
      <c r="Q9" s="178" t="s">
        <v>13051</v>
      </c>
      <c r="R9" s="178" t="s">
        <v>51</v>
      </c>
      <c r="S9" s="178" t="s">
        <v>51</v>
      </c>
      <c r="T9" s="178" t="s">
        <v>51</v>
      </c>
      <c r="U9" s="19">
        <v>57.77</v>
      </c>
      <c r="V9" s="19">
        <v>64.22</v>
      </c>
      <c r="W9" s="70"/>
      <c r="X9" s="70"/>
      <c r="Y9" s="70"/>
      <c r="Z9" s="70"/>
      <c r="AA9" s="70"/>
      <c r="AB9" s="70"/>
      <c r="AC9" s="884" t="s">
        <v>12898</v>
      </c>
      <c r="AD9" s="178" t="s">
        <v>9227</v>
      </c>
      <c r="AE9" s="177" t="s">
        <v>13050</v>
      </c>
      <c r="AF9" s="178" t="s">
        <v>13049</v>
      </c>
      <c r="AG9" s="177" t="s">
        <v>13048</v>
      </c>
      <c r="AH9" s="177" t="s">
        <v>13047</v>
      </c>
      <c r="AI9" s="177">
        <v>9695142541</v>
      </c>
      <c r="AJ9" s="178" t="s">
        <v>3833</v>
      </c>
      <c r="AK9" s="178" t="s">
        <v>3912</v>
      </c>
      <c r="AL9" s="178" t="s">
        <v>1642</v>
      </c>
      <c r="AM9" s="178"/>
      <c r="AN9" s="178"/>
      <c r="AO9" s="899"/>
    </row>
    <row r="10" spans="1:41" ht="45.75" thickBot="1">
      <c r="A10" s="883">
        <v>6</v>
      </c>
      <c r="B10" s="780" t="s">
        <v>12903</v>
      </c>
      <c r="C10" s="879" t="s">
        <v>13046</v>
      </c>
      <c r="D10" s="178">
        <v>1600101581</v>
      </c>
      <c r="E10" s="178" t="s">
        <v>11656</v>
      </c>
      <c r="F10" t="s">
        <v>699</v>
      </c>
      <c r="G10" t="s">
        <v>13045</v>
      </c>
      <c r="H10" t="s">
        <v>701</v>
      </c>
      <c r="I10" s="178" t="s">
        <v>13044</v>
      </c>
      <c r="J10" s="178">
        <v>4</v>
      </c>
      <c r="K10" s="70" t="s">
        <v>13043</v>
      </c>
      <c r="L10" s="790">
        <v>8181906724</v>
      </c>
      <c r="M10" s="178">
        <v>79.599999999999994</v>
      </c>
      <c r="N10" s="178" t="s">
        <v>4071</v>
      </c>
      <c r="O10" s="178">
        <v>80.5</v>
      </c>
      <c r="P10" s="178" t="s">
        <v>109</v>
      </c>
      <c r="Q10" s="178" t="s">
        <v>127</v>
      </c>
      <c r="R10" s="178" t="s">
        <v>51</v>
      </c>
      <c r="S10" s="178" t="s">
        <v>51</v>
      </c>
      <c r="T10" s="178" t="s">
        <v>51</v>
      </c>
      <c r="U10" s="19">
        <v>62</v>
      </c>
      <c r="V10" s="19">
        <v>61.88</v>
      </c>
      <c r="W10" s="70"/>
      <c r="X10" s="70"/>
      <c r="Y10" s="70"/>
      <c r="Z10" s="70"/>
      <c r="AA10" s="70"/>
      <c r="AB10" s="70"/>
      <c r="AC10" s="889" t="s">
        <v>13042</v>
      </c>
      <c r="AD10" s="178" t="s">
        <v>9227</v>
      </c>
      <c r="AE10" s="177" t="s">
        <v>13041</v>
      </c>
      <c r="AF10" s="178" t="s">
        <v>13040</v>
      </c>
      <c r="AG10" s="177" t="s">
        <v>13039</v>
      </c>
      <c r="AH10" s="177" t="s">
        <v>13038</v>
      </c>
      <c r="AI10" s="177">
        <v>7007536516</v>
      </c>
      <c r="AJ10" s="178" t="s">
        <v>3833</v>
      </c>
      <c r="AK10" s="178" t="s">
        <v>3912</v>
      </c>
      <c r="AL10" s="178" t="s">
        <v>1642</v>
      </c>
      <c r="AM10" s="178"/>
      <c r="AN10" s="178"/>
      <c r="AO10" s="899"/>
    </row>
    <row r="11" spans="1:41" ht="43.5" thickBot="1">
      <c r="A11" s="893">
        <v>1</v>
      </c>
      <c r="B11" s="780" t="s">
        <v>12903</v>
      </c>
      <c r="C11" s="892" t="s">
        <v>13037</v>
      </c>
      <c r="D11" s="128">
        <v>1700101077</v>
      </c>
      <c r="E11" s="892" t="s">
        <v>11656</v>
      </c>
      <c r="F11" t="s">
        <v>45</v>
      </c>
      <c r="G11" t="s">
        <v>1653</v>
      </c>
      <c r="H11" t="s">
        <v>1654</v>
      </c>
      <c r="I11" s="892" t="s">
        <v>12901</v>
      </c>
      <c r="J11" s="128">
        <v>2</v>
      </c>
      <c r="K11" s="892" t="s">
        <v>13036</v>
      </c>
      <c r="L11" s="128">
        <v>7897634432</v>
      </c>
      <c r="M11" s="128">
        <v>63.36</v>
      </c>
      <c r="N11" s="128" t="s">
        <v>50</v>
      </c>
      <c r="O11" s="128">
        <v>52.4</v>
      </c>
      <c r="P11" s="128" t="s">
        <v>49</v>
      </c>
      <c r="Q11" s="128" t="s">
        <v>50</v>
      </c>
      <c r="R11" s="128" t="s">
        <v>51</v>
      </c>
      <c r="S11" s="128" t="s">
        <v>51</v>
      </c>
      <c r="T11" s="128" t="s">
        <v>51</v>
      </c>
      <c r="U11" s="75"/>
      <c r="V11" s="75"/>
      <c r="W11" s="75"/>
      <c r="X11" s="75"/>
      <c r="Y11" s="75"/>
      <c r="Z11" s="75"/>
      <c r="AA11" s="75"/>
      <c r="AB11" s="75"/>
      <c r="AC11" t="s">
        <v>12898</v>
      </c>
      <c r="AD11" s="892" t="s">
        <v>9227</v>
      </c>
      <c r="AE11" s="892" t="s">
        <v>13035</v>
      </c>
      <c r="AF11">
        <v>36342</v>
      </c>
      <c r="AG11" t="s">
        <v>13034</v>
      </c>
      <c r="AH11" t="s">
        <v>13033</v>
      </c>
      <c r="AI11">
        <v>9628752883</v>
      </c>
      <c r="AJ11" s="75" t="s">
        <v>11693</v>
      </c>
      <c r="AK11" s="75" t="s">
        <v>178</v>
      </c>
      <c r="AL11" s="75" t="s">
        <v>61</v>
      </c>
      <c r="AM11" s="892" t="s">
        <v>11666</v>
      </c>
      <c r="AN11" s="892"/>
      <c r="AO11" s="891"/>
    </row>
    <row r="12" spans="1:41" ht="43.5" thickBot="1">
      <c r="A12">
        <v>27</v>
      </c>
      <c r="B12" s="780" t="s">
        <v>12903</v>
      </c>
      <c r="C12" s="885" t="s">
        <v>13032</v>
      </c>
      <c r="D12">
        <v>1700103597</v>
      </c>
      <c r="E12" s="885" t="s">
        <v>11656</v>
      </c>
      <c r="F12" t="s">
        <v>45</v>
      </c>
      <c r="G12" t="s">
        <v>1653</v>
      </c>
      <c r="H12" t="s">
        <v>1654</v>
      </c>
      <c r="I12" s="885" t="s">
        <v>12901</v>
      </c>
      <c r="J12">
        <v>2</v>
      </c>
      <c r="K12" t="s">
        <v>13031</v>
      </c>
      <c r="L12">
        <v>8957033999</v>
      </c>
      <c r="M12">
        <v>76.33</v>
      </c>
      <c r="N12" t="s">
        <v>12899</v>
      </c>
      <c r="O12">
        <v>69</v>
      </c>
      <c r="P12" t="s">
        <v>13015</v>
      </c>
      <c r="Q12" t="s">
        <v>12899</v>
      </c>
      <c r="R12" t="s">
        <v>51</v>
      </c>
      <c r="S12" t="s">
        <v>51</v>
      </c>
      <c r="T12" t="s">
        <v>51</v>
      </c>
      <c r="U12" s="82"/>
      <c r="V12" s="82"/>
      <c r="W12" s="82"/>
      <c r="X12" s="82"/>
      <c r="Y12" s="82"/>
      <c r="Z12" s="82"/>
      <c r="AA12" s="82"/>
      <c r="AB12" s="82"/>
      <c r="AC12" t="s">
        <v>12898</v>
      </c>
      <c r="AD12" s="885" t="s">
        <v>9227</v>
      </c>
      <c r="AE12" s="885" t="s">
        <v>13030</v>
      </c>
      <c r="AF12">
        <v>35831</v>
      </c>
      <c r="AG12" t="s">
        <v>13029</v>
      </c>
      <c r="AH12" s="885" t="s">
        <v>13028</v>
      </c>
      <c r="AI12">
        <v>9454560001</v>
      </c>
      <c r="AJ12" s="885" t="s">
        <v>11693</v>
      </c>
      <c r="AK12" s="885" t="s">
        <v>178</v>
      </c>
      <c r="AL12" s="885" t="s">
        <v>61</v>
      </c>
      <c r="AM12" s="885" t="s">
        <v>11666</v>
      </c>
      <c r="AN12" s="885"/>
      <c r="AO12" s="885"/>
    </row>
    <row r="13" spans="1:41" ht="43.5" thickBot="1">
      <c r="A13">
        <v>2</v>
      </c>
      <c r="B13" s="780" t="s">
        <v>12903</v>
      </c>
      <c r="C13" s="9" t="s">
        <v>13027</v>
      </c>
      <c r="D13" s="9">
        <v>1700101703</v>
      </c>
      <c r="E13" s="9" t="s">
        <v>11656</v>
      </c>
      <c r="F13" t="s">
        <v>45</v>
      </c>
      <c r="G13" t="s">
        <v>1653</v>
      </c>
      <c r="H13" t="s">
        <v>1654</v>
      </c>
      <c r="I13" s="9" t="s">
        <v>12901</v>
      </c>
      <c r="J13" s="9">
        <v>2</v>
      </c>
      <c r="K13" s="9" t="s">
        <v>13026</v>
      </c>
      <c r="L13" s="9">
        <v>8787090094</v>
      </c>
      <c r="M13" s="9">
        <v>51.33</v>
      </c>
      <c r="N13" s="9" t="s">
        <v>126</v>
      </c>
      <c r="O13" s="9">
        <v>54.8</v>
      </c>
      <c r="P13" s="9" t="s">
        <v>49</v>
      </c>
      <c r="Q13" s="9" t="s">
        <v>127</v>
      </c>
      <c r="R13" s="9" t="s">
        <v>51</v>
      </c>
      <c r="S13" s="9" t="s">
        <v>51</v>
      </c>
      <c r="T13" s="9" t="s">
        <v>51</v>
      </c>
      <c r="U13" s="9"/>
      <c r="V13" s="9"/>
      <c r="W13" s="9"/>
      <c r="X13" s="9"/>
      <c r="Y13" s="9"/>
      <c r="Z13" s="9"/>
      <c r="AA13" s="9"/>
      <c r="AB13" s="9"/>
      <c r="AC13" s="9" t="s">
        <v>12898</v>
      </c>
      <c r="AD13" s="9" t="s">
        <v>9227</v>
      </c>
      <c r="AE13" s="9" t="s">
        <v>13025</v>
      </c>
      <c r="AF13">
        <v>36709</v>
      </c>
      <c r="AG13" s="9" t="s">
        <v>13024</v>
      </c>
      <c r="AH13" s="9" t="s">
        <v>13023</v>
      </c>
      <c r="AI13" s="9">
        <v>7310087189</v>
      </c>
      <c r="AJ13" s="9" t="s">
        <v>11693</v>
      </c>
      <c r="AK13" s="9" t="s">
        <v>60</v>
      </c>
      <c r="AL13" s="9" t="s">
        <v>61</v>
      </c>
      <c r="AM13" s="9" t="s">
        <v>11666</v>
      </c>
      <c r="AN13" s="9"/>
      <c r="AO13" s="16"/>
    </row>
    <row r="14" spans="1:41" ht="43.5" thickBot="1">
      <c r="A14" s="883">
        <v>3</v>
      </c>
      <c r="B14" s="780" t="s">
        <v>12903</v>
      </c>
      <c r="C14" s="877" t="s">
        <v>13022</v>
      </c>
      <c r="D14" s="178">
        <v>1700100210</v>
      </c>
      <c r="E14" s="877" t="s">
        <v>11656</v>
      </c>
      <c r="F14" t="s">
        <v>45</v>
      </c>
      <c r="G14" t="s">
        <v>1653</v>
      </c>
      <c r="H14" t="s">
        <v>1654</v>
      </c>
      <c r="I14" s="877" t="s">
        <v>12901</v>
      </c>
      <c r="J14" s="178">
        <v>2</v>
      </c>
      <c r="K14" s="877" t="s">
        <v>13021</v>
      </c>
      <c r="L14" s="178">
        <v>9936428643</v>
      </c>
      <c r="M14" s="178">
        <v>80</v>
      </c>
      <c r="N14" s="178" t="s">
        <v>12899</v>
      </c>
      <c r="O14" s="178">
        <v>59</v>
      </c>
      <c r="P14" s="178" t="s">
        <v>12907</v>
      </c>
      <c r="Q14" s="178" t="s">
        <v>12899</v>
      </c>
      <c r="R14" s="178" t="s">
        <v>51</v>
      </c>
      <c r="S14" s="178" t="s">
        <v>51</v>
      </c>
      <c r="T14" s="178" t="s">
        <v>51</v>
      </c>
      <c r="U14" s="63"/>
      <c r="V14" s="63"/>
      <c r="W14" s="63"/>
      <c r="X14" s="63"/>
      <c r="Y14" s="63"/>
      <c r="Z14" s="63"/>
      <c r="AA14" s="63"/>
      <c r="AB14" s="63"/>
      <c r="AC14" s="881" t="s">
        <v>12898</v>
      </c>
      <c r="AD14" s="877" t="s">
        <v>9227</v>
      </c>
      <c r="AE14" s="877" t="s">
        <v>13020</v>
      </c>
      <c r="AF14" s="56">
        <v>35478</v>
      </c>
      <c r="AG14" s="182" t="s">
        <v>13019</v>
      </c>
      <c r="AH14" s="826" t="s">
        <v>13018</v>
      </c>
      <c r="AI14" s="821">
        <v>7754840015</v>
      </c>
      <c r="AJ14" s="826" t="s">
        <v>11693</v>
      </c>
      <c r="AK14" s="826" t="s">
        <v>178</v>
      </c>
      <c r="AL14" s="826" t="s">
        <v>61</v>
      </c>
      <c r="AM14" s="877" t="s">
        <v>11666</v>
      </c>
      <c r="AN14" s="877"/>
      <c r="AO14" s="876"/>
    </row>
    <row r="15" spans="1:41" ht="43.5" thickBot="1">
      <c r="A15" s="883">
        <v>4</v>
      </c>
      <c r="B15" s="780" t="s">
        <v>12903</v>
      </c>
      <c r="C15" s="877" t="s">
        <v>13017</v>
      </c>
      <c r="D15" s="178">
        <v>1700101099</v>
      </c>
      <c r="E15" s="877" t="s">
        <v>12105</v>
      </c>
      <c r="F15" t="s">
        <v>45</v>
      </c>
      <c r="G15" t="s">
        <v>1653</v>
      </c>
      <c r="H15" t="s">
        <v>1654</v>
      </c>
      <c r="I15" s="877" t="s">
        <v>12901</v>
      </c>
      <c r="J15" s="178">
        <v>2</v>
      </c>
      <c r="K15" s="877" t="s">
        <v>13016</v>
      </c>
      <c r="L15" s="178">
        <v>9621140336</v>
      </c>
      <c r="M15" s="178">
        <v>74</v>
      </c>
      <c r="N15" s="178" t="s">
        <v>50</v>
      </c>
      <c r="O15" s="178">
        <v>76</v>
      </c>
      <c r="P15" s="178" t="s">
        <v>13015</v>
      </c>
      <c r="Q15" s="178" t="s">
        <v>50</v>
      </c>
      <c r="R15" s="178" t="s">
        <v>51</v>
      </c>
      <c r="S15" s="178" t="s">
        <v>51</v>
      </c>
      <c r="T15" s="178" t="s">
        <v>51</v>
      </c>
      <c r="U15" s="63"/>
      <c r="V15" s="63"/>
      <c r="W15" s="63"/>
      <c r="X15" s="63"/>
      <c r="Y15" s="63"/>
      <c r="Z15" s="63"/>
      <c r="AA15" s="63"/>
      <c r="AB15" s="63"/>
      <c r="AC15" s="877" t="s">
        <v>52</v>
      </c>
      <c r="AD15" s="877" t="s">
        <v>9227</v>
      </c>
      <c r="AE15" s="877" t="s">
        <v>13014</v>
      </c>
      <c r="AF15" s="894">
        <v>36183</v>
      </c>
      <c r="AG15" s="64" t="s">
        <v>13013</v>
      </c>
      <c r="AH15" s="63" t="s">
        <v>13012</v>
      </c>
      <c r="AI15" s="68">
        <v>9935537723</v>
      </c>
      <c r="AJ15" s="63" t="s">
        <v>11693</v>
      </c>
      <c r="AK15" s="63" t="s">
        <v>60</v>
      </c>
      <c r="AL15" s="63" t="s">
        <v>61</v>
      </c>
      <c r="AM15" s="877" t="s">
        <v>11666</v>
      </c>
      <c r="AN15" s="877"/>
      <c r="AO15" s="876"/>
    </row>
    <row r="16" spans="1:41" ht="43.5" thickBot="1">
      <c r="A16" s="883">
        <v>5</v>
      </c>
      <c r="B16" s="780" t="s">
        <v>12903</v>
      </c>
      <c r="C16" s="877" t="s">
        <v>13011</v>
      </c>
      <c r="D16" s="178">
        <v>1700100517</v>
      </c>
      <c r="E16" s="877" t="s">
        <v>11656</v>
      </c>
      <c r="F16" t="s">
        <v>45</v>
      </c>
      <c r="G16" t="s">
        <v>1653</v>
      </c>
      <c r="H16" t="s">
        <v>1654</v>
      </c>
      <c r="I16" s="877" t="s">
        <v>12901</v>
      </c>
      <c r="J16" s="178">
        <v>2</v>
      </c>
      <c r="K16" s="877" t="s">
        <v>13010</v>
      </c>
      <c r="L16" s="178">
        <v>9452108627</v>
      </c>
      <c r="M16" s="178">
        <v>76.8</v>
      </c>
      <c r="N16" s="178" t="s">
        <v>50</v>
      </c>
      <c r="O16" s="178">
        <v>78.8</v>
      </c>
      <c r="P16" s="178" t="s">
        <v>49</v>
      </c>
      <c r="Q16" s="178" t="s">
        <v>50</v>
      </c>
      <c r="R16" s="178" t="s">
        <v>51</v>
      </c>
      <c r="S16" s="178" t="s">
        <v>51</v>
      </c>
      <c r="T16" s="178" t="s">
        <v>51</v>
      </c>
      <c r="U16" s="63"/>
      <c r="V16" s="63"/>
      <c r="W16" s="63"/>
      <c r="X16" s="63"/>
      <c r="Y16" s="63"/>
      <c r="Z16" s="63"/>
      <c r="AA16" s="63"/>
      <c r="AB16" s="63"/>
      <c r="AC16" s="881" t="s">
        <v>12898</v>
      </c>
      <c r="AD16" s="877" t="s">
        <v>9227</v>
      </c>
      <c r="AE16" s="877" t="s">
        <v>13009</v>
      </c>
      <c r="AF16" s="897">
        <v>36165</v>
      </c>
      <c r="AG16" s="896" t="s">
        <v>13008</v>
      </c>
      <c r="AH16" s="895" t="s">
        <v>10705</v>
      </c>
      <c r="AI16" s="898">
        <v>9889911444</v>
      </c>
      <c r="AJ16" s="63" t="s">
        <v>11693</v>
      </c>
      <c r="AK16" s="63" t="s">
        <v>60</v>
      </c>
      <c r="AL16" s="63" t="s">
        <v>61</v>
      </c>
      <c r="AM16" s="877" t="s">
        <v>1650</v>
      </c>
      <c r="AN16" s="877" t="s">
        <v>13007</v>
      </c>
      <c r="AO16" s="876"/>
    </row>
    <row r="17" spans="1:41" ht="43.5" thickBot="1">
      <c r="A17" s="887">
        <v>23</v>
      </c>
      <c r="B17" s="780" t="s">
        <v>12903</v>
      </c>
      <c r="C17" s="56" t="s">
        <v>13006</v>
      </c>
      <c r="D17" s="56">
        <v>1700102178</v>
      </c>
      <c r="E17" s="56" t="s">
        <v>11656</v>
      </c>
      <c r="F17" t="s">
        <v>45</v>
      </c>
      <c r="G17" t="s">
        <v>1653</v>
      </c>
      <c r="H17" t="s">
        <v>1654</v>
      </c>
      <c r="I17" s="56" t="s">
        <v>12901</v>
      </c>
      <c r="J17" s="56">
        <v>2</v>
      </c>
      <c r="K17" s="56" t="s">
        <v>13005</v>
      </c>
      <c r="L17" s="56">
        <v>9170699740</v>
      </c>
      <c r="M17" s="56">
        <v>75</v>
      </c>
      <c r="N17" s="56" t="s">
        <v>126</v>
      </c>
      <c r="O17" s="56">
        <v>69</v>
      </c>
      <c r="P17" s="56" t="s">
        <v>49</v>
      </c>
      <c r="Q17" s="56" t="s">
        <v>127</v>
      </c>
      <c r="R17" s="56" t="s">
        <v>51</v>
      </c>
      <c r="S17" s="56" t="s">
        <v>51</v>
      </c>
      <c r="T17" s="56" t="s">
        <v>51</v>
      </c>
      <c r="U17" s="56"/>
      <c r="V17" s="56"/>
      <c r="W17" s="56"/>
      <c r="X17" s="56"/>
      <c r="Y17" s="56"/>
      <c r="Z17" s="56"/>
      <c r="AA17" s="56"/>
      <c r="AB17" s="56"/>
      <c r="AC17" s="9" t="s">
        <v>12898</v>
      </c>
      <c r="AD17" s="56" t="s">
        <v>9227</v>
      </c>
      <c r="AE17" s="56" t="s">
        <v>13004</v>
      </c>
      <c r="AF17" s="56">
        <v>36432</v>
      </c>
      <c r="AG17" s="56" t="s">
        <v>13003</v>
      </c>
      <c r="AH17" s="56" t="s">
        <v>13002</v>
      </c>
      <c r="AI17" s="56">
        <v>7052626262</v>
      </c>
      <c r="AJ17" s="56" t="s">
        <v>11693</v>
      </c>
      <c r="AK17" s="56" t="s">
        <v>178</v>
      </c>
      <c r="AL17" s="56" t="s">
        <v>61</v>
      </c>
      <c r="AM17" s="56" t="s">
        <v>11666</v>
      </c>
      <c r="AN17" s="56"/>
      <c r="AO17" s="23"/>
    </row>
    <row r="18" spans="1:41" ht="43.5" thickBot="1">
      <c r="A18" s="883">
        <v>6</v>
      </c>
      <c r="B18" s="780" t="s">
        <v>12903</v>
      </c>
      <c r="C18" s="877" t="s">
        <v>13001</v>
      </c>
      <c r="D18" s="178">
        <v>1700101755</v>
      </c>
      <c r="E18" s="877" t="s">
        <v>12105</v>
      </c>
      <c r="F18" t="s">
        <v>45</v>
      </c>
      <c r="G18" t="s">
        <v>1653</v>
      </c>
      <c r="H18" t="s">
        <v>1654</v>
      </c>
      <c r="I18" s="877" t="s">
        <v>12901</v>
      </c>
      <c r="J18" s="178">
        <v>2</v>
      </c>
      <c r="K18" s="877" t="s">
        <v>13000</v>
      </c>
      <c r="L18" s="178">
        <v>7045571026</v>
      </c>
      <c r="M18" s="178">
        <v>66.739999999999995</v>
      </c>
      <c r="N18" s="178" t="s">
        <v>50</v>
      </c>
      <c r="O18" s="178">
        <v>68</v>
      </c>
      <c r="P18" s="178" t="s">
        <v>49</v>
      </c>
      <c r="Q18" s="178" t="s">
        <v>50</v>
      </c>
      <c r="R18" s="178" t="s">
        <v>51</v>
      </c>
      <c r="S18" s="178" t="s">
        <v>51</v>
      </c>
      <c r="T18" s="178" t="s">
        <v>51</v>
      </c>
      <c r="U18" s="63"/>
      <c r="V18" s="63"/>
      <c r="W18" s="63"/>
      <c r="X18" s="63"/>
      <c r="Y18" s="63"/>
      <c r="Z18" s="63"/>
      <c r="AA18" s="63"/>
      <c r="AB18" s="63"/>
      <c r="AC18" s="884" t="s">
        <v>12898</v>
      </c>
      <c r="AD18" s="877" t="s">
        <v>9227</v>
      </c>
      <c r="AE18" s="877" t="s">
        <v>12999</v>
      </c>
      <c r="AF18" s="894">
        <v>35450</v>
      </c>
      <c r="AG18" s="64" t="s">
        <v>12998</v>
      </c>
      <c r="AH18" s="63" t="s">
        <v>12997</v>
      </c>
      <c r="AI18" s="68">
        <v>7518858204</v>
      </c>
      <c r="AJ18" s="63" t="s">
        <v>11693</v>
      </c>
      <c r="AK18" s="63" t="s">
        <v>178</v>
      </c>
      <c r="AL18" s="63" t="s">
        <v>61</v>
      </c>
      <c r="AM18" s="877" t="s">
        <v>1650</v>
      </c>
      <c r="AN18" s="877" t="s">
        <v>12950</v>
      </c>
      <c r="AO18" s="876"/>
    </row>
    <row r="19" spans="1:41" ht="43.5" thickBot="1">
      <c r="A19" s="883">
        <v>7</v>
      </c>
      <c r="B19" s="780" t="s">
        <v>12903</v>
      </c>
      <c r="C19" s="877" t="s">
        <v>12996</v>
      </c>
      <c r="D19" s="178">
        <v>1700102312</v>
      </c>
      <c r="E19" s="877" t="s">
        <v>11656</v>
      </c>
      <c r="F19" t="s">
        <v>45</v>
      </c>
      <c r="G19" t="s">
        <v>1653</v>
      </c>
      <c r="H19" t="s">
        <v>1654</v>
      </c>
      <c r="I19" s="877" t="s">
        <v>12901</v>
      </c>
      <c r="J19" s="178">
        <v>2</v>
      </c>
      <c r="K19" s="877" t="s">
        <v>12995</v>
      </c>
      <c r="L19" s="178">
        <v>7318295445</v>
      </c>
      <c r="M19" s="178">
        <v>75</v>
      </c>
      <c r="N19" s="178" t="s">
        <v>126</v>
      </c>
      <c r="O19" s="178">
        <v>67</v>
      </c>
      <c r="P19" s="178" t="s">
        <v>12907</v>
      </c>
      <c r="Q19" s="178" t="s">
        <v>127</v>
      </c>
      <c r="R19" s="178" t="s">
        <v>51</v>
      </c>
      <c r="S19" s="178" t="s">
        <v>51</v>
      </c>
      <c r="T19" s="178" t="s">
        <v>51</v>
      </c>
      <c r="U19" s="63"/>
      <c r="V19" s="63"/>
      <c r="W19" s="63"/>
      <c r="X19" s="63"/>
      <c r="Y19" s="63"/>
      <c r="Z19" s="63"/>
      <c r="AA19" s="63"/>
      <c r="AB19" s="63"/>
      <c r="AC19" s="884" t="s">
        <v>12898</v>
      </c>
      <c r="AD19" s="877" t="s">
        <v>9227</v>
      </c>
      <c r="AE19" s="877" t="s">
        <v>12994</v>
      </c>
      <c r="AF19" s="897">
        <v>36294</v>
      </c>
      <c r="AG19" s="896" t="s">
        <v>12993</v>
      </c>
      <c r="AH19" s="895" t="s">
        <v>12992</v>
      </c>
      <c r="AI19" s="56">
        <v>9335207562</v>
      </c>
      <c r="AJ19" s="63" t="s">
        <v>11693</v>
      </c>
      <c r="AK19" s="63" t="s">
        <v>60</v>
      </c>
      <c r="AL19" s="63" t="s">
        <v>61</v>
      </c>
      <c r="AM19" s="877" t="s">
        <v>11666</v>
      </c>
      <c r="AN19" s="877"/>
      <c r="AO19" s="876"/>
    </row>
    <row r="20" spans="1:41" ht="43.5" thickBot="1">
      <c r="A20" s="883">
        <v>8</v>
      </c>
      <c r="B20" s="780" t="s">
        <v>12903</v>
      </c>
      <c r="C20" s="877" t="s">
        <v>12991</v>
      </c>
      <c r="D20" s="178">
        <v>1700100135</v>
      </c>
      <c r="E20" s="877" t="s">
        <v>12105</v>
      </c>
      <c r="F20" t="s">
        <v>45</v>
      </c>
      <c r="G20" t="s">
        <v>1653</v>
      </c>
      <c r="H20" t="s">
        <v>1654</v>
      </c>
      <c r="I20" s="877" t="s">
        <v>12901</v>
      </c>
      <c r="J20" s="178">
        <v>2</v>
      </c>
      <c r="K20" s="877" t="s">
        <v>12990</v>
      </c>
      <c r="L20" s="178">
        <v>8840974688</v>
      </c>
      <c r="M20" s="178">
        <v>75</v>
      </c>
      <c r="N20" s="178" t="s">
        <v>12899</v>
      </c>
      <c r="O20" s="178">
        <v>73</v>
      </c>
      <c r="P20" s="178" t="s">
        <v>49</v>
      </c>
      <c r="Q20" s="178" t="s">
        <v>12899</v>
      </c>
      <c r="R20" s="178" t="s">
        <v>51</v>
      </c>
      <c r="S20" s="178" t="s">
        <v>51</v>
      </c>
      <c r="T20" s="178" t="s">
        <v>51</v>
      </c>
      <c r="U20" s="63"/>
      <c r="V20" s="63"/>
      <c r="W20" s="63"/>
      <c r="X20" s="63"/>
      <c r="Y20" s="63"/>
      <c r="Z20" s="63"/>
      <c r="AA20" s="63"/>
      <c r="AB20" s="63"/>
      <c r="AC20" s="884" t="s">
        <v>12898</v>
      </c>
      <c r="AD20" s="877" t="s">
        <v>9227</v>
      </c>
      <c r="AE20" s="56" t="s">
        <v>12989</v>
      </c>
      <c r="AF20" s="894">
        <v>36287</v>
      </c>
      <c r="AG20" s="56" t="s">
        <v>12988</v>
      </c>
      <c r="AH20" s="63" t="s">
        <v>12987</v>
      </c>
      <c r="AI20" s="56">
        <v>9044147214</v>
      </c>
      <c r="AJ20" s="63" t="s">
        <v>11693</v>
      </c>
      <c r="AK20" s="63" t="s">
        <v>178</v>
      </c>
      <c r="AL20" s="63" t="s">
        <v>61</v>
      </c>
      <c r="AM20" s="877" t="s">
        <v>11666</v>
      </c>
      <c r="AN20" s="877"/>
      <c r="AO20" s="876"/>
    </row>
    <row r="21" spans="1:41" ht="43.5" thickBot="1">
      <c r="A21" s="893">
        <v>9</v>
      </c>
      <c r="B21" s="780" t="s">
        <v>12903</v>
      </c>
      <c r="C21" s="892" t="s">
        <v>12986</v>
      </c>
      <c r="D21" s="128">
        <v>1700100181</v>
      </c>
      <c r="E21" s="892" t="s">
        <v>12105</v>
      </c>
      <c r="F21" t="s">
        <v>45</v>
      </c>
      <c r="G21" t="s">
        <v>1653</v>
      </c>
      <c r="H21" t="s">
        <v>1654</v>
      </c>
      <c r="I21" s="892" t="s">
        <v>12901</v>
      </c>
      <c r="J21" s="128">
        <v>2</v>
      </c>
      <c r="K21" t="s">
        <v>12985</v>
      </c>
      <c r="L21" s="128">
        <v>8932026419</v>
      </c>
      <c r="M21" s="128">
        <v>71.33</v>
      </c>
      <c r="N21" s="128" t="s">
        <v>12899</v>
      </c>
      <c r="O21" s="128">
        <v>69.2</v>
      </c>
      <c r="P21" s="128" t="s">
        <v>49</v>
      </c>
      <c r="Q21" s="128" t="s">
        <v>12899</v>
      </c>
      <c r="R21" s="128" t="s">
        <v>51</v>
      </c>
      <c r="S21" s="128" t="s">
        <v>51</v>
      </c>
      <c r="T21" s="128" t="s">
        <v>51</v>
      </c>
      <c r="U21" s="75"/>
      <c r="V21" s="75"/>
      <c r="W21" s="75"/>
      <c r="X21" s="75"/>
      <c r="Y21" s="75"/>
      <c r="Z21" s="75"/>
      <c r="AA21" s="75"/>
      <c r="AB21" s="75"/>
      <c r="AC21" t="s">
        <v>12898</v>
      </c>
      <c r="AD21" s="892" t="s">
        <v>9227</v>
      </c>
      <c r="AE21" s="892" t="s">
        <v>12984</v>
      </c>
      <c r="AF21">
        <v>42842</v>
      </c>
      <c r="AG21" t="s">
        <v>12983</v>
      </c>
      <c r="AH21" t="s">
        <v>12982</v>
      </c>
      <c r="AI21">
        <v>9838764992</v>
      </c>
      <c r="AJ21" s="75" t="s">
        <v>11693</v>
      </c>
      <c r="AK21" s="75" t="s">
        <v>60</v>
      </c>
      <c r="AL21" s="75" t="s">
        <v>61</v>
      </c>
      <c r="AM21" s="892" t="s">
        <v>11666</v>
      </c>
      <c r="AN21" s="892"/>
      <c r="AO21" s="891"/>
    </row>
    <row r="22" spans="1:41" ht="43.5" thickBot="1">
      <c r="A22">
        <v>10</v>
      </c>
      <c r="B22" s="780" t="s">
        <v>12903</v>
      </c>
      <c r="C22" s="885" t="s">
        <v>12981</v>
      </c>
      <c r="D22">
        <v>1700100513</v>
      </c>
      <c r="E22" s="885" t="s">
        <v>11656</v>
      </c>
      <c r="F22" t="s">
        <v>45</v>
      </c>
      <c r="G22" t="s">
        <v>1653</v>
      </c>
      <c r="H22" t="s">
        <v>1654</v>
      </c>
      <c r="I22" s="885" t="s">
        <v>12901</v>
      </c>
      <c r="J22">
        <v>2</v>
      </c>
      <c r="K22" s="885" t="s">
        <v>12980</v>
      </c>
      <c r="L22">
        <v>9696466347</v>
      </c>
      <c r="M22">
        <v>66</v>
      </c>
      <c r="N22" t="s">
        <v>50</v>
      </c>
      <c r="O22">
        <v>74</v>
      </c>
      <c r="P22" t="s">
        <v>49</v>
      </c>
      <c r="Q22" t="s">
        <v>50</v>
      </c>
      <c r="R22" t="s">
        <v>51</v>
      </c>
      <c r="S22" t="s">
        <v>51</v>
      </c>
      <c r="T22" t="s">
        <v>51</v>
      </c>
      <c r="U22" s="82"/>
      <c r="V22" s="82"/>
      <c r="W22" s="82"/>
      <c r="X22" s="82"/>
      <c r="Y22" s="82"/>
      <c r="Z22" s="82"/>
      <c r="AA22" s="82"/>
      <c r="AB22" s="82"/>
      <c r="AC22" t="s">
        <v>12898</v>
      </c>
      <c r="AD22" s="885" t="s">
        <v>9227</v>
      </c>
      <c r="AE22" s="885" t="s">
        <v>12979</v>
      </c>
      <c r="AF22">
        <v>36211</v>
      </c>
      <c r="AG22" t="s">
        <v>12978</v>
      </c>
      <c r="AH22" s="885" t="s">
        <v>12977</v>
      </c>
      <c r="AI22">
        <v>9415786307</v>
      </c>
      <c r="AJ22" s="885" t="s">
        <v>11693</v>
      </c>
      <c r="AK22" s="885" t="s">
        <v>178</v>
      </c>
      <c r="AL22" s="885" t="s">
        <v>61</v>
      </c>
      <c r="AM22" s="885" t="s">
        <v>11666</v>
      </c>
      <c r="AN22" s="885"/>
      <c r="AO22" s="885"/>
    </row>
    <row r="23" spans="1:41" ht="43.5" thickBot="1">
      <c r="A23" s="890">
        <v>11</v>
      </c>
      <c r="B23" s="780" t="s">
        <v>12903</v>
      </c>
      <c r="C23" s="880" t="s">
        <v>12976</v>
      </c>
      <c r="D23" s="889">
        <v>1700101591</v>
      </c>
      <c r="E23" s="880" t="s">
        <v>11656</v>
      </c>
      <c r="F23" t="s">
        <v>45</v>
      </c>
      <c r="G23" t="s">
        <v>1653</v>
      </c>
      <c r="H23" t="s">
        <v>1654</v>
      </c>
      <c r="I23" s="880" t="s">
        <v>12901</v>
      </c>
      <c r="J23" s="889">
        <v>2</v>
      </c>
      <c r="K23" s="885" t="s">
        <v>12975</v>
      </c>
      <c r="L23" s="889">
        <v>7549005373</v>
      </c>
      <c r="M23" s="889">
        <v>71.400000000000006</v>
      </c>
      <c r="N23" s="889" t="s">
        <v>12974</v>
      </c>
      <c r="O23" s="889">
        <v>51.4</v>
      </c>
      <c r="P23" s="889" t="s">
        <v>12907</v>
      </c>
      <c r="Q23" s="889" t="s">
        <v>12974</v>
      </c>
      <c r="R23" s="889" t="s">
        <v>51</v>
      </c>
      <c r="S23" s="889" t="s">
        <v>51</v>
      </c>
      <c r="T23" s="889" t="s">
        <v>51</v>
      </c>
      <c r="U23" s="88"/>
      <c r="V23" s="88"/>
      <c r="W23" s="88"/>
      <c r="X23" s="88"/>
      <c r="Y23" s="88"/>
      <c r="Z23" s="88"/>
      <c r="AA23" s="88"/>
      <c r="AB23" s="88"/>
      <c r="AC23" s="881" t="s">
        <v>12898</v>
      </c>
      <c r="AD23" s="880" t="s">
        <v>9227</v>
      </c>
      <c r="AE23" s="880" t="s">
        <v>12973</v>
      </c>
      <c r="AF23">
        <v>36017</v>
      </c>
      <c r="AG23" s="889" t="s">
        <v>12972</v>
      </c>
      <c r="AH23" s="880" t="s">
        <v>12971</v>
      </c>
      <c r="AI23" s="781">
        <v>9507129030</v>
      </c>
      <c r="AJ23" s="880" t="s">
        <v>11693</v>
      </c>
      <c r="AK23" s="880" t="s">
        <v>178</v>
      </c>
      <c r="AL23" s="880" t="s">
        <v>61</v>
      </c>
      <c r="AM23" s="880" t="s">
        <v>11666</v>
      </c>
      <c r="AN23" s="880"/>
      <c r="AO23" s="888"/>
    </row>
    <row r="24" spans="1:41" ht="43.5" thickBot="1">
      <c r="A24" s="883">
        <v>12</v>
      </c>
      <c r="B24" s="780" t="s">
        <v>12903</v>
      </c>
      <c r="C24" s="877" t="s">
        <v>12970</v>
      </c>
      <c r="D24" s="178">
        <v>1700102058</v>
      </c>
      <c r="E24" s="877" t="s">
        <v>11656</v>
      </c>
      <c r="F24" t="s">
        <v>45</v>
      </c>
      <c r="G24" t="s">
        <v>1653</v>
      </c>
      <c r="H24" t="s">
        <v>1654</v>
      </c>
      <c r="I24" s="877" t="s">
        <v>12901</v>
      </c>
      <c r="J24" s="178">
        <v>2</v>
      </c>
      <c r="K24" s="877" t="s">
        <v>12969</v>
      </c>
      <c r="L24" s="178">
        <v>9554555544</v>
      </c>
      <c r="M24" s="178">
        <v>66.7</v>
      </c>
      <c r="N24" s="178" t="s">
        <v>50</v>
      </c>
      <c r="O24" s="178">
        <v>58.7</v>
      </c>
      <c r="P24" s="178" t="s">
        <v>49</v>
      </c>
      <c r="Q24" s="178" t="s">
        <v>50</v>
      </c>
      <c r="R24" s="178" t="s">
        <v>51</v>
      </c>
      <c r="S24" s="178" t="s">
        <v>51</v>
      </c>
      <c r="T24" s="178" t="s">
        <v>51</v>
      </c>
      <c r="U24" s="63"/>
      <c r="V24" s="63"/>
      <c r="W24" s="63"/>
      <c r="X24" s="63"/>
      <c r="Y24" s="63"/>
      <c r="Z24" s="63"/>
      <c r="AA24" s="63"/>
      <c r="AB24" s="63"/>
      <c r="AC24" s="881" t="s">
        <v>12898</v>
      </c>
      <c r="AD24" s="880" t="s">
        <v>9227</v>
      </c>
      <c r="AE24" s="877" t="s">
        <v>12968</v>
      </c>
      <c r="AF24" s="878">
        <v>36516</v>
      </c>
      <c r="AG24" s="178" t="s">
        <v>12967</v>
      </c>
      <c r="AH24" s="877" t="s">
        <v>12966</v>
      </c>
      <c r="AI24" s="169">
        <v>7007612477</v>
      </c>
      <c r="AJ24" s="877" t="s">
        <v>11693</v>
      </c>
      <c r="AK24" s="877" t="s">
        <v>178</v>
      </c>
      <c r="AL24" s="877" t="s">
        <v>61</v>
      </c>
      <c r="AM24" s="877" t="s">
        <v>11666</v>
      </c>
      <c r="AN24" s="877"/>
      <c r="AO24" s="876"/>
    </row>
    <row r="25" spans="1:41" ht="43.5" thickBot="1">
      <c r="A25" s="883">
        <v>13</v>
      </c>
      <c r="B25" s="780" t="s">
        <v>12903</v>
      </c>
      <c r="C25" s="877" t="s">
        <v>12965</v>
      </c>
      <c r="D25" s="178">
        <v>1700102370</v>
      </c>
      <c r="E25" s="877" t="s">
        <v>11656</v>
      </c>
      <c r="F25" t="s">
        <v>45</v>
      </c>
      <c r="G25" t="s">
        <v>1653</v>
      </c>
      <c r="H25" t="s">
        <v>1654</v>
      </c>
      <c r="I25" s="877" t="s">
        <v>12901</v>
      </c>
      <c r="J25" s="178">
        <v>2</v>
      </c>
      <c r="K25" s="877" t="s">
        <v>12964</v>
      </c>
      <c r="L25" s="178">
        <v>8896555076</v>
      </c>
      <c r="M25" s="178">
        <v>76.8</v>
      </c>
      <c r="N25" s="178" t="s">
        <v>50</v>
      </c>
      <c r="O25" s="178">
        <v>55.5</v>
      </c>
      <c r="P25" s="178" t="s">
        <v>12907</v>
      </c>
      <c r="Q25" s="178" t="s">
        <v>127</v>
      </c>
      <c r="R25" s="178" t="s">
        <v>51</v>
      </c>
      <c r="S25" s="178" t="s">
        <v>51</v>
      </c>
      <c r="T25" s="178" t="s">
        <v>51</v>
      </c>
      <c r="U25" s="63"/>
      <c r="V25" s="63"/>
      <c r="W25" s="63"/>
      <c r="X25" s="63"/>
      <c r="Y25" s="63"/>
      <c r="Z25" s="63"/>
      <c r="AA25" s="63"/>
      <c r="AB25" s="63"/>
      <c r="AC25" s="880" t="s">
        <v>52</v>
      </c>
      <c r="AD25" s="880" t="s">
        <v>9227</v>
      </c>
      <c r="AE25" s="877" t="s">
        <v>12963</v>
      </c>
      <c r="AF25" s="878">
        <v>36394</v>
      </c>
      <c r="AG25" s="178" t="s">
        <v>12962</v>
      </c>
      <c r="AH25" s="877" t="s">
        <v>12961</v>
      </c>
      <c r="AI25" s="169">
        <v>9454554958</v>
      </c>
      <c r="AJ25" s="877" t="s">
        <v>11693</v>
      </c>
      <c r="AK25" s="877" t="s">
        <v>178</v>
      </c>
      <c r="AL25" s="877" t="s">
        <v>61</v>
      </c>
      <c r="AM25" s="877" t="s">
        <v>11666</v>
      </c>
      <c r="AN25" s="877"/>
      <c r="AO25" s="876"/>
    </row>
    <row r="26" spans="1:41" ht="43.5" thickBot="1">
      <c r="A26" s="883">
        <v>31</v>
      </c>
      <c r="B26" s="780" t="s">
        <v>12903</v>
      </c>
      <c r="C26" s="877" t="s">
        <v>12960</v>
      </c>
      <c r="D26" s="822">
        <v>1700102877</v>
      </c>
      <c r="E26" s="877" t="s">
        <v>11656</v>
      </c>
      <c r="F26" t="s">
        <v>45</v>
      </c>
      <c r="G26" t="s">
        <v>1653</v>
      </c>
      <c r="H26" t="s">
        <v>1654</v>
      </c>
      <c r="I26" s="877" t="s">
        <v>12959</v>
      </c>
      <c r="J26" s="178">
        <v>2</v>
      </c>
      <c r="K26" s="882" t="s">
        <v>12958</v>
      </c>
      <c r="L26" s="178">
        <v>7903480329</v>
      </c>
      <c r="M26" s="178">
        <v>79</v>
      </c>
      <c r="N26" s="178" t="s">
        <v>12899</v>
      </c>
      <c r="O26" s="178">
        <v>56</v>
      </c>
      <c r="P26" s="178" t="s">
        <v>12907</v>
      </c>
      <c r="Q26" s="178" t="s">
        <v>12899</v>
      </c>
      <c r="R26" s="178" t="s">
        <v>51</v>
      </c>
      <c r="S26" s="178" t="s">
        <v>51</v>
      </c>
      <c r="T26" s="178" t="s">
        <v>51</v>
      </c>
      <c r="U26" s="63"/>
      <c r="V26" s="63"/>
      <c r="W26" s="63"/>
      <c r="X26" s="63"/>
      <c r="Y26" s="63"/>
      <c r="Z26" s="63"/>
      <c r="AA26" s="63"/>
      <c r="AB26" s="63"/>
      <c r="AC26" s="881" t="s">
        <v>12898</v>
      </c>
      <c r="AD26" s="880" t="s">
        <v>9227</v>
      </c>
      <c r="AE26" s="877" t="s">
        <v>12957</v>
      </c>
      <c r="AF26" s="878">
        <v>35827</v>
      </c>
      <c r="AG26" s="178" t="s">
        <v>12956</v>
      </c>
      <c r="AH26" s="877" t="s">
        <v>12955</v>
      </c>
      <c r="AI26" s="169">
        <v>8986925580</v>
      </c>
      <c r="AJ26" s="877" t="s">
        <v>11693</v>
      </c>
      <c r="AK26" s="877" t="s">
        <v>178</v>
      </c>
      <c r="AL26" s="877" t="s">
        <v>61</v>
      </c>
      <c r="AM26" s="877" t="s">
        <v>11666</v>
      </c>
      <c r="AN26" s="877"/>
      <c r="AO26" s="876"/>
    </row>
    <row r="27" spans="1:41" ht="43.5" thickBot="1">
      <c r="A27" s="883">
        <v>14</v>
      </c>
      <c r="B27" s="780" t="s">
        <v>12903</v>
      </c>
      <c r="C27" s="877" t="s">
        <v>12954</v>
      </c>
      <c r="D27" s="178">
        <v>1700100518</v>
      </c>
      <c r="E27" s="877" t="s">
        <v>11656</v>
      </c>
      <c r="F27" t="s">
        <v>45</v>
      </c>
      <c r="G27" t="s">
        <v>1653</v>
      </c>
      <c r="H27" t="s">
        <v>1654</v>
      </c>
      <c r="I27" s="877" t="s">
        <v>12901</v>
      </c>
      <c r="J27" s="178">
        <v>2</v>
      </c>
      <c r="K27" s="877" t="s">
        <v>12953</v>
      </c>
      <c r="L27" s="178">
        <v>7007650568</v>
      </c>
      <c r="M27" s="178">
        <v>73</v>
      </c>
      <c r="N27" s="178" t="s">
        <v>126</v>
      </c>
      <c r="O27" s="178">
        <v>72</v>
      </c>
      <c r="P27" s="178" t="s">
        <v>49</v>
      </c>
      <c r="Q27" s="178" t="s">
        <v>127</v>
      </c>
      <c r="R27" s="178" t="s">
        <v>51</v>
      </c>
      <c r="S27" s="178" t="s">
        <v>51</v>
      </c>
      <c r="T27" s="178" t="s">
        <v>51</v>
      </c>
      <c r="U27" s="63"/>
      <c r="V27" s="63"/>
      <c r="W27" s="63"/>
      <c r="X27" s="63"/>
      <c r="Y27" s="63"/>
      <c r="Z27" s="63"/>
      <c r="AA27" s="63"/>
      <c r="AB27" s="63"/>
      <c r="AC27" s="881" t="s">
        <v>12898</v>
      </c>
      <c r="AD27" s="880" t="s">
        <v>9227</v>
      </c>
      <c r="AE27" s="877" t="s">
        <v>12952</v>
      </c>
      <c r="AF27" s="878">
        <v>35895</v>
      </c>
      <c r="AG27" s="178" t="s">
        <v>12951</v>
      </c>
      <c r="AH27" s="877" t="s">
        <v>12940</v>
      </c>
      <c r="AI27" s="169">
        <v>7525908931</v>
      </c>
      <c r="AJ27" s="877" t="s">
        <v>11693</v>
      </c>
      <c r="AK27" s="877" t="s">
        <v>178</v>
      </c>
      <c r="AL27" s="877" t="s">
        <v>61</v>
      </c>
      <c r="AM27" s="877" t="s">
        <v>1650</v>
      </c>
      <c r="AN27" s="877" t="s">
        <v>12950</v>
      </c>
      <c r="AO27" s="876"/>
    </row>
    <row r="28" spans="1:41" ht="43.5" thickBot="1">
      <c r="A28" s="883">
        <v>26</v>
      </c>
      <c r="B28" s="780" t="s">
        <v>12903</v>
      </c>
      <c r="C28" s="877" t="s">
        <v>12949</v>
      </c>
      <c r="D28" s="178">
        <v>1700102916</v>
      </c>
      <c r="E28" s="877" t="s">
        <v>11656</v>
      </c>
      <c r="F28" t="s">
        <v>45</v>
      </c>
      <c r="G28" t="s">
        <v>1653</v>
      </c>
      <c r="H28" t="s">
        <v>1654</v>
      </c>
      <c r="I28" s="877" t="s">
        <v>12901</v>
      </c>
      <c r="J28" s="178">
        <v>2</v>
      </c>
      <c r="K28" s="56" t="s">
        <v>12948</v>
      </c>
      <c r="L28" s="178">
        <v>7007683328</v>
      </c>
      <c r="M28" s="178">
        <v>54</v>
      </c>
      <c r="N28" s="178" t="s">
        <v>126</v>
      </c>
      <c r="O28" s="178">
        <v>71</v>
      </c>
      <c r="P28" s="178" t="s">
        <v>12907</v>
      </c>
      <c r="Q28" s="178" t="s">
        <v>12899</v>
      </c>
      <c r="R28" s="178" t="s">
        <v>51</v>
      </c>
      <c r="S28" s="178" t="s">
        <v>51</v>
      </c>
      <c r="T28" s="178" t="s">
        <v>51</v>
      </c>
      <c r="U28" s="63"/>
      <c r="V28" s="63"/>
      <c r="W28" s="63"/>
      <c r="X28" s="63"/>
      <c r="Y28" s="63"/>
      <c r="Z28" s="63"/>
      <c r="AA28" s="63"/>
      <c r="AB28" s="63"/>
      <c r="AC28" s="881" t="s">
        <v>12898</v>
      </c>
      <c r="AD28" s="880" t="s">
        <v>9227</v>
      </c>
      <c r="AE28" s="877" t="s">
        <v>12947</v>
      </c>
      <c r="AF28" s="878">
        <v>35408</v>
      </c>
      <c r="AG28" s="178" t="s">
        <v>12946</v>
      </c>
      <c r="AH28" s="877" t="s">
        <v>12945</v>
      </c>
      <c r="AI28" s="169">
        <v>9044203488</v>
      </c>
      <c r="AJ28" s="877" t="s">
        <v>11693</v>
      </c>
      <c r="AK28" s="877" t="s">
        <v>178</v>
      </c>
      <c r="AL28" s="877" t="s">
        <v>61</v>
      </c>
      <c r="AM28" s="877" t="s">
        <v>11666</v>
      </c>
      <c r="AN28" s="877"/>
      <c r="AO28" s="23"/>
    </row>
    <row r="29" spans="1:41" ht="43.5" thickBot="1">
      <c r="A29" s="887">
        <v>24</v>
      </c>
      <c r="B29" s="780" t="s">
        <v>12903</v>
      </c>
      <c r="C29" s="56" t="s">
        <v>12944</v>
      </c>
      <c r="D29" s="56">
        <v>1700101288</v>
      </c>
      <c r="E29" s="56" t="s">
        <v>11656</v>
      </c>
      <c r="F29" t="s">
        <v>45</v>
      </c>
      <c r="G29" t="s">
        <v>1653</v>
      </c>
      <c r="H29" t="s">
        <v>1654</v>
      </c>
      <c r="I29" s="56" t="s">
        <v>12901</v>
      </c>
      <c r="J29" s="56">
        <v>2</v>
      </c>
      <c r="K29" s="56" t="s">
        <v>12943</v>
      </c>
      <c r="L29" s="56">
        <v>7753974743</v>
      </c>
      <c r="M29" s="56">
        <v>65</v>
      </c>
      <c r="N29" s="56" t="s">
        <v>50</v>
      </c>
      <c r="O29" s="56">
        <v>59.4</v>
      </c>
      <c r="P29" s="56" t="s">
        <v>49</v>
      </c>
      <c r="Q29" s="56" t="s">
        <v>50</v>
      </c>
      <c r="R29" s="56" t="s">
        <v>51</v>
      </c>
      <c r="S29" s="56" t="s">
        <v>51</v>
      </c>
      <c r="T29" s="56" t="s">
        <v>51</v>
      </c>
      <c r="U29" s="56"/>
      <c r="V29" s="56"/>
      <c r="W29" s="56"/>
      <c r="X29" s="56"/>
      <c r="Y29" s="56"/>
      <c r="Z29" s="56"/>
      <c r="AA29" s="56"/>
      <c r="AB29" s="56"/>
      <c r="AC29" s="56" t="s">
        <v>12898</v>
      </c>
      <c r="AD29" s="9" t="s">
        <v>9227</v>
      </c>
      <c r="AE29" s="56" t="s">
        <v>12942</v>
      </c>
      <c r="AF29" s="56">
        <v>36444</v>
      </c>
      <c r="AG29" s="56" t="s">
        <v>12941</v>
      </c>
      <c r="AH29" s="56" t="s">
        <v>12940</v>
      </c>
      <c r="AI29" s="56">
        <v>7753974743</v>
      </c>
      <c r="AJ29" s="56" t="s">
        <v>11693</v>
      </c>
      <c r="AK29" s="56" t="s">
        <v>178</v>
      </c>
      <c r="AL29" s="56" t="s">
        <v>61</v>
      </c>
      <c r="AM29" s="56" t="s">
        <v>11666</v>
      </c>
      <c r="AN29" s="56"/>
      <c r="AO29" s="23"/>
    </row>
    <row r="30" spans="1:41" ht="45.75" thickBot="1">
      <c r="A30" s="883">
        <v>25</v>
      </c>
      <c r="B30" s="780" t="s">
        <v>12903</v>
      </c>
      <c r="C30" s="877" t="s">
        <v>12939</v>
      </c>
      <c r="D30" s="178">
        <v>1700100622</v>
      </c>
      <c r="E30" s="877" t="s">
        <v>11656</v>
      </c>
      <c r="F30" t="s">
        <v>45</v>
      </c>
      <c r="G30" t="s">
        <v>1653</v>
      </c>
      <c r="H30" t="s">
        <v>1654</v>
      </c>
      <c r="I30" s="877" t="s">
        <v>12901</v>
      </c>
      <c r="J30" s="178">
        <v>2</v>
      </c>
      <c r="K30" s="56" t="s">
        <v>12938</v>
      </c>
      <c r="L30" s="790">
        <v>7843941195</v>
      </c>
      <c r="M30" s="178">
        <v>80.3</v>
      </c>
      <c r="N30" s="178" t="s">
        <v>126</v>
      </c>
      <c r="O30" s="178">
        <v>61.6</v>
      </c>
      <c r="P30" s="178" t="s">
        <v>12907</v>
      </c>
      <c r="Q30" s="178" t="s">
        <v>127</v>
      </c>
      <c r="R30" s="178" t="s">
        <v>51</v>
      </c>
      <c r="S30" s="178" t="s">
        <v>51</v>
      </c>
      <c r="T30" s="178" t="s">
        <v>51</v>
      </c>
      <c r="U30" s="63"/>
      <c r="V30" s="63"/>
      <c r="W30" s="63"/>
      <c r="X30" s="63"/>
      <c r="Y30" s="63"/>
      <c r="Z30" s="63"/>
      <c r="AA30" s="63"/>
      <c r="AB30" s="63"/>
      <c r="AC30" s="881" t="s">
        <v>12898</v>
      </c>
      <c r="AD30" s="880" t="s">
        <v>9227</v>
      </c>
      <c r="AE30" s="879" t="s">
        <v>12937</v>
      </c>
      <c r="AF30" s="56">
        <v>32281</v>
      </c>
      <c r="AG30" s="790" t="s">
        <v>12936</v>
      </c>
      <c r="AH30" s="877" t="s">
        <v>12935</v>
      </c>
      <c r="AI30">
        <v>7617867700</v>
      </c>
      <c r="AJ30" s="877" t="s">
        <v>11693</v>
      </c>
      <c r="AK30" s="877" t="s">
        <v>178</v>
      </c>
      <c r="AL30" s="877" t="s">
        <v>61</v>
      </c>
      <c r="AM30" s="877" t="s">
        <v>11666</v>
      </c>
      <c r="AN30" s="877"/>
      <c r="AO30" s="876"/>
    </row>
    <row r="31" spans="1:41" ht="43.5" thickBot="1">
      <c r="A31" s="883">
        <v>15</v>
      </c>
      <c r="B31" s="780" t="s">
        <v>12903</v>
      </c>
      <c r="C31" s="877" t="s">
        <v>12934</v>
      </c>
      <c r="D31" s="178">
        <v>1700101288</v>
      </c>
      <c r="E31" s="877" t="s">
        <v>11656</v>
      </c>
      <c r="F31" t="s">
        <v>45</v>
      </c>
      <c r="G31" t="s">
        <v>1653</v>
      </c>
      <c r="H31" t="s">
        <v>1654</v>
      </c>
      <c r="I31" s="877" t="s">
        <v>12901</v>
      </c>
      <c r="J31" s="178">
        <v>2</v>
      </c>
      <c r="K31" s="877" t="s">
        <v>12933</v>
      </c>
      <c r="L31" s="178">
        <v>9519009903</v>
      </c>
      <c r="M31" s="178">
        <v>65</v>
      </c>
      <c r="N31" s="178" t="s">
        <v>50</v>
      </c>
      <c r="O31" s="178">
        <v>70</v>
      </c>
      <c r="P31" s="178" t="s">
        <v>49</v>
      </c>
      <c r="Q31" s="178" t="s">
        <v>50</v>
      </c>
      <c r="R31" s="178" t="s">
        <v>51</v>
      </c>
      <c r="S31" s="178" t="s">
        <v>51</v>
      </c>
      <c r="T31" s="178" t="s">
        <v>51</v>
      </c>
      <c r="U31" s="63"/>
      <c r="V31" s="63"/>
      <c r="W31" s="63"/>
      <c r="X31" s="63"/>
      <c r="Y31" s="63"/>
      <c r="Z31" s="63"/>
      <c r="AA31" s="63"/>
      <c r="AB31" s="63"/>
      <c r="AC31" s="881" t="s">
        <v>12898</v>
      </c>
      <c r="AD31" s="880" t="s">
        <v>9227</v>
      </c>
      <c r="AE31" s="877" t="s">
        <v>12932</v>
      </c>
      <c r="AF31" s="878">
        <v>36046</v>
      </c>
      <c r="AG31" s="178" t="s">
        <v>12931</v>
      </c>
      <c r="AH31" s="877" t="s">
        <v>12930</v>
      </c>
      <c r="AI31" s="169">
        <v>9452040855</v>
      </c>
      <c r="AJ31" s="877" t="s">
        <v>11693</v>
      </c>
      <c r="AK31" s="877" t="s">
        <v>178</v>
      </c>
      <c r="AL31" s="877" t="s">
        <v>61</v>
      </c>
      <c r="AM31" s="877" t="s">
        <v>11666</v>
      </c>
      <c r="AN31" s="877"/>
      <c r="AO31" s="876"/>
    </row>
    <row r="32" spans="1:41" ht="57" thickBot="1">
      <c r="A32" s="883">
        <v>30</v>
      </c>
      <c r="B32" s="780" t="s">
        <v>12903</v>
      </c>
      <c r="C32" s="877" t="s">
        <v>12929</v>
      </c>
      <c r="D32" s="178">
        <v>1700102658</v>
      </c>
      <c r="E32" s="877" t="s">
        <v>11656</v>
      </c>
      <c r="F32" t="s">
        <v>45</v>
      </c>
      <c r="G32" t="s">
        <v>1653</v>
      </c>
      <c r="H32" t="s">
        <v>1654</v>
      </c>
      <c r="I32" s="877" t="s">
        <v>12901</v>
      </c>
      <c r="J32" s="178">
        <v>2</v>
      </c>
      <c r="K32" s="882" t="s">
        <v>12928</v>
      </c>
      <c r="L32" s="790">
        <v>9151703804</v>
      </c>
      <c r="M32" s="178">
        <v>59.5</v>
      </c>
      <c r="N32" s="178" t="s">
        <v>126</v>
      </c>
      <c r="O32" s="178">
        <v>53</v>
      </c>
      <c r="P32" s="178" t="s">
        <v>12907</v>
      </c>
      <c r="Q32" s="178" t="s">
        <v>127</v>
      </c>
      <c r="R32" s="178" t="s">
        <v>51</v>
      </c>
      <c r="S32" s="178" t="s">
        <v>51</v>
      </c>
      <c r="T32" s="178" t="s">
        <v>51</v>
      </c>
      <c r="U32" s="63"/>
      <c r="V32" s="63"/>
      <c r="W32" s="63"/>
      <c r="X32" s="63"/>
      <c r="Y32" s="63"/>
      <c r="Z32" s="63"/>
      <c r="AA32" s="63"/>
      <c r="AB32" s="63"/>
      <c r="AC32" s="881" t="s">
        <v>12898</v>
      </c>
      <c r="AD32" s="880" t="s">
        <v>9227</v>
      </c>
      <c r="AE32" s="879" t="s">
        <v>12927</v>
      </c>
      <c r="AF32" s="886">
        <v>35875</v>
      </c>
      <c r="AG32" s="790" t="s">
        <v>12926</v>
      </c>
      <c r="AH32" s="877" t="s">
        <v>12925</v>
      </c>
      <c r="AI32" s="177">
        <v>9151703804</v>
      </c>
      <c r="AJ32" s="877" t="s">
        <v>11693</v>
      </c>
      <c r="AK32" s="877" t="s">
        <v>60</v>
      </c>
      <c r="AL32" s="877" t="s">
        <v>61</v>
      </c>
      <c r="AM32" s="877" t="s">
        <v>11666</v>
      </c>
      <c r="AN32" s="877"/>
      <c r="AO32" s="876"/>
    </row>
    <row r="33" spans="1:41" ht="43.5" thickBot="1">
      <c r="A33" s="883">
        <v>16</v>
      </c>
      <c r="B33" s="780" t="s">
        <v>12903</v>
      </c>
      <c r="C33" s="877" t="s">
        <v>12924</v>
      </c>
      <c r="D33" s="178">
        <v>1700100879</v>
      </c>
      <c r="E33" s="877" t="s">
        <v>12105</v>
      </c>
      <c r="F33" t="s">
        <v>45</v>
      </c>
      <c r="G33" t="s">
        <v>1653</v>
      </c>
      <c r="H33" t="s">
        <v>1654</v>
      </c>
      <c r="I33" s="877" t="s">
        <v>12901</v>
      </c>
      <c r="J33" s="178">
        <v>2</v>
      </c>
      <c r="K33" s="877" t="s">
        <v>12923</v>
      </c>
      <c r="L33" s="178">
        <v>7408666588</v>
      </c>
      <c r="M33" s="178">
        <v>82</v>
      </c>
      <c r="N33" s="178" t="s">
        <v>50</v>
      </c>
      <c r="O33" s="178">
        <v>78</v>
      </c>
      <c r="P33" s="178" t="s">
        <v>49</v>
      </c>
      <c r="Q33" s="178" t="s">
        <v>50</v>
      </c>
      <c r="R33" s="178" t="s">
        <v>51</v>
      </c>
      <c r="S33" s="178" t="s">
        <v>51</v>
      </c>
      <c r="T33" s="178" t="s">
        <v>51</v>
      </c>
      <c r="U33" s="63"/>
      <c r="V33" s="63"/>
      <c r="W33" s="63"/>
      <c r="X33" s="63"/>
      <c r="Y33" s="63"/>
      <c r="Z33" s="63"/>
      <c r="AA33" s="63"/>
      <c r="AB33" s="63"/>
      <c r="AC33" s="881" t="s">
        <v>12898</v>
      </c>
      <c r="AD33" s="880" t="s">
        <v>9227</v>
      </c>
      <c r="AE33" s="885" t="s">
        <v>12922</v>
      </c>
      <c r="AF33" s="878">
        <v>36871</v>
      </c>
      <c r="AG33" t="s">
        <v>12921</v>
      </c>
      <c r="AH33" s="877" t="s">
        <v>12920</v>
      </c>
      <c r="AI33">
        <v>9598777444</v>
      </c>
      <c r="AJ33" s="877" t="s">
        <v>11693</v>
      </c>
      <c r="AK33" s="877" t="s">
        <v>178</v>
      </c>
      <c r="AL33" s="877" t="s">
        <v>61</v>
      </c>
      <c r="AM33" s="877" t="s">
        <v>11666</v>
      </c>
      <c r="AN33" s="877"/>
      <c r="AO33" s="876"/>
    </row>
    <row r="34" spans="1:41" ht="43.5" thickBot="1">
      <c r="A34" s="883">
        <v>17</v>
      </c>
      <c r="B34" s="780" t="s">
        <v>12903</v>
      </c>
      <c r="C34" s="877" t="s">
        <v>12919</v>
      </c>
      <c r="D34" s="178">
        <v>1700101462</v>
      </c>
      <c r="E34" s="877" t="s">
        <v>11656</v>
      </c>
      <c r="F34" t="s">
        <v>45</v>
      </c>
      <c r="G34" t="s">
        <v>1653</v>
      </c>
      <c r="H34" t="s">
        <v>1654</v>
      </c>
      <c r="I34" s="877" t="s">
        <v>12901</v>
      </c>
      <c r="J34" s="178">
        <v>2</v>
      </c>
      <c r="K34" s="877" t="s">
        <v>12918</v>
      </c>
      <c r="L34" s="178">
        <v>8114109339</v>
      </c>
      <c r="M34" s="178">
        <v>66</v>
      </c>
      <c r="N34" s="178" t="s">
        <v>50</v>
      </c>
      <c r="O34" s="178">
        <v>54</v>
      </c>
      <c r="P34" s="178" t="s">
        <v>49</v>
      </c>
      <c r="Q34" s="178" t="s">
        <v>50</v>
      </c>
      <c r="R34" s="178" t="s">
        <v>51</v>
      </c>
      <c r="S34" s="178" t="s">
        <v>51</v>
      </c>
      <c r="T34" s="178" t="s">
        <v>51</v>
      </c>
      <c r="U34" s="63"/>
      <c r="V34" s="63"/>
      <c r="W34" s="63"/>
      <c r="X34" s="63"/>
      <c r="Y34" s="63"/>
      <c r="Z34" s="63"/>
      <c r="AA34" s="63"/>
      <c r="AB34" s="63"/>
      <c r="AC34" s="884" t="s">
        <v>12898</v>
      </c>
      <c r="AD34" s="880" t="s">
        <v>9227</v>
      </c>
      <c r="AE34" s="877" t="s">
        <v>12917</v>
      </c>
      <c r="AF34" s="878">
        <v>35907</v>
      </c>
      <c r="AG34" s="178" t="s">
        <v>12916</v>
      </c>
      <c r="AH34" s="877" t="s">
        <v>12915</v>
      </c>
      <c r="AI34" s="169">
        <v>8114109339</v>
      </c>
      <c r="AJ34" s="877" t="s">
        <v>11693</v>
      </c>
      <c r="AK34" s="877" t="s">
        <v>60</v>
      </c>
      <c r="AL34" s="877" t="s">
        <v>61</v>
      </c>
      <c r="AM34" s="877" t="s">
        <v>11666</v>
      </c>
      <c r="AN34" s="877"/>
      <c r="AO34" s="876"/>
    </row>
    <row r="35" spans="1:41" ht="113.25" thickBot="1">
      <c r="A35" s="883">
        <v>18</v>
      </c>
      <c r="B35" s="780" t="s">
        <v>12903</v>
      </c>
      <c r="C35" s="877" t="s">
        <v>12914</v>
      </c>
      <c r="D35" s="178">
        <v>1700102197</v>
      </c>
      <c r="E35" s="877" t="s">
        <v>11656</v>
      </c>
      <c r="F35" t="s">
        <v>45</v>
      </c>
      <c r="G35" t="s">
        <v>1653</v>
      </c>
      <c r="H35" t="s">
        <v>1654</v>
      </c>
      <c r="I35" s="877" t="s">
        <v>12901</v>
      </c>
      <c r="J35" s="178">
        <v>2</v>
      </c>
      <c r="K35" s="877" t="s">
        <v>12913</v>
      </c>
      <c r="L35" s="178">
        <v>9839367382</v>
      </c>
      <c r="M35" s="178">
        <v>69.12</v>
      </c>
      <c r="N35" s="178" t="s">
        <v>50</v>
      </c>
      <c r="O35" s="178">
        <v>65.5</v>
      </c>
      <c r="P35" s="178" t="s">
        <v>12907</v>
      </c>
      <c r="Q35" s="178" t="s">
        <v>50</v>
      </c>
      <c r="R35" s="178" t="s">
        <v>51</v>
      </c>
      <c r="S35" s="178" t="s">
        <v>51</v>
      </c>
      <c r="T35" s="178" t="s">
        <v>51</v>
      </c>
      <c r="U35" s="63"/>
      <c r="V35" s="63"/>
      <c r="W35" s="63"/>
      <c r="X35" s="63"/>
      <c r="Y35" s="63"/>
      <c r="Z35" s="63"/>
      <c r="AA35" s="63"/>
      <c r="AB35" s="63"/>
      <c r="AC35" s="881" t="s">
        <v>12898</v>
      </c>
      <c r="AD35" s="880" t="s">
        <v>9227</v>
      </c>
      <c r="AE35" s="790" t="s">
        <v>12912</v>
      </c>
      <c r="AF35" s="878">
        <v>36028</v>
      </c>
      <c r="AG35" s="178" t="s">
        <v>12911</v>
      </c>
      <c r="AH35" s="877" t="s">
        <v>12910</v>
      </c>
      <c r="AI35">
        <v>7005784015</v>
      </c>
      <c r="AJ35" s="877" t="s">
        <v>11693</v>
      </c>
      <c r="AK35" s="877" t="s">
        <v>60</v>
      </c>
      <c r="AL35" s="877" t="s">
        <v>61</v>
      </c>
      <c r="AM35" s="169" t="s">
        <v>11666</v>
      </c>
      <c r="AN35" s="877"/>
      <c r="AO35" s="876"/>
    </row>
    <row r="36" spans="1:41" ht="43.5" thickBot="1">
      <c r="A36" s="883">
        <v>19</v>
      </c>
      <c r="B36" s="780" t="s">
        <v>12903</v>
      </c>
      <c r="C36" s="877" t="s">
        <v>12909</v>
      </c>
      <c r="D36" s="178">
        <v>1700102872</v>
      </c>
      <c r="E36" s="877" t="s">
        <v>11656</v>
      </c>
      <c r="F36" t="s">
        <v>45</v>
      </c>
      <c r="G36" t="s">
        <v>1653</v>
      </c>
      <c r="H36" t="s">
        <v>1654</v>
      </c>
      <c r="I36" s="877" t="s">
        <v>12901</v>
      </c>
      <c r="J36" s="178">
        <v>2</v>
      </c>
      <c r="K36" s="877" t="s">
        <v>12908</v>
      </c>
      <c r="L36" s="178">
        <v>9621888853</v>
      </c>
      <c r="M36" s="178">
        <v>64</v>
      </c>
      <c r="N36" s="178" t="s">
        <v>12899</v>
      </c>
      <c r="O36" s="178">
        <v>47.8</v>
      </c>
      <c r="P36" s="178" t="s">
        <v>12907</v>
      </c>
      <c r="Q36" s="178" t="s">
        <v>12899</v>
      </c>
      <c r="R36" s="178" t="s">
        <v>51</v>
      </c>
      <c r="S36" s="178" t="s">
        <v>51</v>
      </c>
      <c r="T36" s="178" t="s">
        <v>51</v>
      </c>
      <c r="U36" s="63"/>
      <c r="V36" s="63"/>
      <c r="W36" s="63"/>
      <c r="X36" s="63"/>
      <c r="Y36" s="63"/>
      <c r="Z36" s="63"/>
      <c r="AA36" s="63"/>
      <c r="AB36" s="63"/>
      <c r="AC36" s="884" t="s">
        <v>12898</v>
      </c>
      <c r="AD36" s="880" t="s">
        <v>9227</v>
      </c>
      <c r="AE36" s="877" t="s">
        <v>12906</v>
      </c>
      <c r="AF36" s="878">
        <v>36535</v>
      </c>
      <c r="AG36" s="178" t="s">
        <v>12905</v>
      </c>
      <c r="AH36" s="877" t="s">
        <v>12904</v>
      </c>
      <c r="AI36" s="169">
        <v>9415143212</v>
      </c>
      <c r="AJ36" s="877" t="s">
        <v>11693</v>
      </c>
      <c r="AK36" s="877" t="s">
        <v>178</v>
      </c>
      <c r="AL36" s="877" t="s">
        <v>61</v>
      </c>
      <c r="AM36" s="877" t="s">
        <v>11666</v>
      </c>
      <c r="AN36" s="877"/>
      <c r="AO36" s="876"/>
    </row>
    <row r="37" spans="1:41" ht="56.25">
      <c r="A37" s="883">
        <v>29</v>
      </c>
      <c r="B37" s="780" t="s">
        <v>12903</v>
      </c>
      <c r="C37" s="877" t="s">
        <v>12902</v>
      </c>
      <c r="D37" s="178">
        <v>1700102605</v>
      </c>
      <c r="E37" s="877" t="s">
        <v>11656</v>
      </c>
      <c r="F37" t="s">
        <v>45</v>
      </c>
      <c r="G37" t="s">
        <v>1653</v>
      </c>
      <c r="H37" t="s">
        <v>1654</v>
      </c>
      <c r="I37" s="877" t="s">
        <v>12901</v>
      </c>
      <c r="J37" s="178">
        <v>2</v>
      </c>
      <c r="K37" s="882" t="s">
        <v>12900</v>
      </c>
      <c r="L37" s="790">
        <v>9161342836</v>
      </c>
      <c r="M37" s="178">
        <v>82.66</v>
      </c>
      <c r="N37" s="178" t="s">
        <v>12899</v>
      </c>
      <c r="O37" s="178">
        <v>57</v>
      </c>
      <c r="P37" s="178" t="s">
        <v>49</v>
      </c>
      <c r="Q37" s="178" t="s">
        <v>50</v>
      </c>
      <c r="R37" s="178" t="s">
        <v>51</v>
      </c>
      <c r="S37" s="178" t="s">
        <v>51</v>
      </c>
      <c r="T37" s="178" t="s">
        <v>51</v>
      </c>
      <c r="U37" s="63"/>
      <c r="V37" s="63"/>
      <c r="W37" s="63"/>
      <c r="X37" s="63"/>
      <c r="Y37" s="63"/>
      <c r="Z37" s="63"/>
      <c r="AA37" s="63"/>
      <c r="AB37" s="63"/>
      <c r="AC37" s="881" t="s">
        <v>12898</v>
      </c>
      <c r="AD37" s="880" t="s">
        <v>9227</v>
      </c>
      <c r="AE37" s="879" t="s">
        <v>12897</v>
      </c>
      <c r="AF37" s="878">
        <v>35857</v>
      </c>
      <c r="AG37" s="790" t="s">
        <v>12896</v>
      </c>
      <c r="AH37" s="790" t="s">
        <v>12895</v>
      </c>
      <c r="AI37" s="177">
        <v>9919194193</v>
      </c>
      <c r="AJ37" s="877" t="s">
        <v>11693</v>
      </c>
      <c r="AK37" s="877" t="s">
        <v>178</v>
      </c>
      <c r="AL37" s="877" t="s">
        <v>61</v>
      </c>
      <c r="AM37" s="877" t="s">
        <v>11666</v>
      </c>
      <c r="AN37" s="877"/>
      <c r="AO37" s="876"/>
    </row>
  </sheetData>
  <hyperlinks>
    <hyperlink ref="K21" r:id="rId1" display="mailto:bisht.laxmi17@gmail.com"/>
    <hyperlink ref="K17" r:id="rId2" display="mailto:akfaizan7457@gmail.com"/>
    <hyperlink ref="K29" r:id="rId3" display="mailto:ak6658682@gmail.com"/>
    <hyperlink ref="K30" r:id="rId4" display="mailto:anonymousoverride99@gmail.com"/>
    <hyperlink ref="K28" r:id="rId5" display="mailto:yousuf.wer@gmail.com"/>
    <hyperlink ref="K12" r:id="rId6" display="mailto:abushahmakhan574@gmail.com"/>
    <hyperlink ref="K37" r:id="rId7" display="mailto:mdsuhel66441@gmail.com"/>
    <hyperlink ref="K32" r:id="rId8" display="mailto:19prakhr.rai98@gmail.com"/>
    <hyperlink ref="K26" r:id="rId9" display="mailto:mdsaifalikhan67@gmail.com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O30"/>
  <sheetViews>
    <sheetView workbookViewId="0">
      <selection activeCell="L14" sqref="L14"/>
    </sheetView>
  </sheetViews>
  <sheetFormatPr defaultRowHeight="15"/>
  <sheetData>
    <row r="1" spans="1:41" ht="68.25" thickBot="1">
      <c r="A1" s="1" t="s">
        <v>0</v>
      </c>
      <c r="B1" s="2" t="s">
        <v>1</v>
      </c>
      <c r="C1" s="909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6" t="s">
        <v>40</v>
      </c>
    </row>
    <row r="2" spans="1:41" ht="15.75" thickBot="1">
      <c r="A2" s="910">
        <v>24</v>
      </c>
      <c r="B2" s="911" t="s">
        <v>13099</v>
      </c>
      <c r="C2" t="s">
        <v>13100</v>
      </c>
      <c r="D2">
        <v>201740029</v>
      </c>
      <c r="E2" s="15" t="s">
        <v>11656</v>
      </c>
      <c r="F2" t="s">
        <v>699</v>
      </c>
      <c r="G2" t="s">
        <v>2437</v>
      </c>
      <c r="H2" t="s">
        <v>2438</v>
      </c>
      <c r="I2" s="15" t="s">
        <v>1655</v>
      </c>
      <c r="J2" s="15">
        <v>2</v>
      </c>
      <c r="K2" t="s">
        <v>13101</v>
      </c>
      <c r="L2" s="15">
        <v>8327224843</v>
      </c>
      <c r="M2">
        <v>0.5</v>
      </c>
      <c r="N2" s="15" t="s">
        <v>50</v>
      </c>
      <c r="O2">
        <v>0.5</v>
      </c>
      <c r="P2" s="15" t="s">
        <v>6213</v>
      </c>
      <c r="Q2" s="92"/>
      <c r="R2" s="15" t="s">
        <v>51</v>
      </c>
      <c r="S2" s="15" t="s">
        <v>51</v>
      </c>
      <c r="T2" s="15" t="s">
        <v>51</v>
      </c>
      <c r="U2" s="92"/>
      <c r="V2" s="92"/>
      <c r="W2" s="92"/>
      <c r="X2" s="92"/>
      <c r="Y2" s="92"/>
      <c r="Z2" s="92"/>
      <c r="AA2" s="92"/>
      <c r="AB2" s="92"/>
      <c r="AC2" s="15" t="s">
        <v>51</v>
      </c>
      <c r="AD2" s="15" t="s">
        <v>12422</v>
      </c>
      <c r="AE2" s="92" t="s">
        <v>13102</v>
      </c>
      <c r="AF2" s="912" t="s">
        <v>13103</v>
      </c>
      <c r="AG2" s="811" t="s">
        <v>13104</v>
      </c>
      <c r="AH2" s="912" t="s">
        <v>13105</v>
      </c>
      <c r="AI2" s="811">
        <v>9593872871</v>
      </c>
      <c r="AJ2" s="15"/>
      <c r="AK2" s="15" t="s">
        <v>3854</v>
      </c>
      <c r="AL2" s="15" t="s">
        <v>1642</v>
      </c>
      <c r="AM2" s="15"/>
      <c r="AN2" s="15"/>
      <c r="AO2" s="913"/>
    </row>
    <row r="3" spans="1:41" ht="15.75" thickBot="1">
      <c r="A3" s="914">
        <v>6</v>
      </c>
      <c r="B3" s="911" t="s">
        <v>13099</v>
      </c>
      <c r="C3" s="915" t="s">
        <v>13106</v>
      </c>
      <c r="D3" s="794">
        <v>201740007</v>
      </c>
      <c r="E3" s="20" t="s">
        <v>11656</v>
      </c>
      <c r="F3" t="s">
        <v>699</v>
      </c>
      <c r="G3" t="s">
        <v>2437</v>
      </c>
      <c r="H3" t="s">
        <v>2438</v>
      </c>
      <c r="I3" s="20" t="s">
        <v>1655</v>
      </c>
      <c r="J3" s="20">
        <v>2</v>
      </c>
      <c r="K3" s="916" t="s">
        <v>13107</v>
      </c>
      <c r="L3" s="20">
        <v>7469028820</v>
      </c>
      <c r="M3" s="20"/>
      <c r="N3" s="20"/>
      <c r="O3" s="20"/>
      <c r="P3" s="20"/>
      <c r="Q3" s="70"/>
      <c r="R3" s="20" t="s">
        <v>51</v>
      </c>
      <c r="S3" s="20" t="s">
        <v>51</v>
      </c>
      <c r="T3" s="20" t="s">
        <v>51</v>
      </c>
      <c r="U3" s="70"/>
      <c r="V3" s="70"/>
      <c r="W3" s="70"/>
      <c r="X3" s="70"/>
      <c r="Y3" s="70"/>
      <c r="Z3" s="70"/>
      <c r="AA3" s="70"/>
      <c r="AB3" s="70"/>
      <c r="AC3" s="20"/>
      <c r="AD3" s="20" t="s">
        <v>12422</v>
      </c>
      <c r="AE3" s="70" t="s">
        <v>13108</v>
      </c>
      <c r="AF3" s="201"/>
      <c r="AG3" s="125" t="s">
        <v>13109</v>
      </c>
      <c r="AH3" s="201"/>
      <c r="AI3" s="125">
        <v>7469028820</v>
      </c>
      <c r="AJ3" s="20"/>
      <c r="AK3" s="20"/>
      <c r="AL3" s="20" t="s">
        <v>1642</v>
      </c>
      <c r="AM3" s="20"/>
      <c r="AN3" s="20"/>
      <c r="AO3" s="917"/>
    </row>
    <row r="4" spans="1:41" ht="15.75" thickBot="1">
      <c r="A4" s="914">
        <v>25</v>
      </c>
      <c r="B4" s="911" t="s">
        <v>13099</v>
      </c>
      <c r="C4" s="915" t="s">
        <v>13110</v>
      </c>
      <c r="D4" s="790">
        <v>201740030</v>
      </c>
      <c r="E4" s="20" t="s">
        <v>11656</v>
      </c>
      <c r="F4" t="s">
        <v>699</v>
      </c>
      <c r="G4" t="s">
        <v>2437</v>
      </c>
      <c r="H4" t="s">
        <v>2438</v>
      </c>
      <c r="I4" s="20" t="s">
        <v>1655</v>
      </c>
      <c r="J4" s="20">
        <v>2</v>
      </c>
      <c r="K4" s="916" t="s">
        <v>13111</v>
      </c>
      <c r="L4" s="20">
        <v>8617851349</v>
      </c>
      <c r="M4" s="918">
        <v>0.62</v>
      </c>
      <c r="N4" s="20" t="s">
        <v>50</v>
      </c>
      <c r="O4" s="918">
        <v>0.54</v>
      </c>
      <c r="P4" s="20" t="s">
        <v>6213</v>
      </c>
      <c r="Q4" s="70"/>
      <c r="R4" s="20" t="s">
        <v>51</v>
      </c>
      <c r="S4" s="20" t="s">
        <v>51</v>
      </c>
      <c r="T4" s="20" t="s">
        <v>51</v>
      </c>
      <c r="U4" s="70"/>
      <c r="V4" s="70"/>
      <c r="W4" s="70"/>
      <c r="X4" s="70"/>
      <c r="Y4" s="70"/>
      <c r="Z4" s="70"/>
      <c r="AA4" s="70"/>
      <c r="AB4" s="70"/>
      <c r="AC4" s="20" t="s">
        <v>51</v>
      </c>
      <c r="AD4" s="20" t="s">
        <v>12422</v>
      </c>
      <c r="AE4" s="70" t="s">
        <v>13112</v>
      </c>
      <c r="AF4" s="201" t="s">
        <v>13113</v>
      </c>
      <c r="AG4" s="125" t="s">
        <v>13114</v>
      </c>
      <c r="AH4" s="201" t="s">
        <v>13115</v>
      </c>
      <c r="AI4" s="125">
        <v>9609871692</v>
      </c>
      <c r="AJ4" s="20"/>
      <c r="AK4" s="20" t="s">
        <v>3854</v>
      </c>
      <c r="AL4" s="20" t="s">
        <v>1642</v>
      </c>
      <c r="AM4" s="20"/>
      <c r="AN4" s="20"/>
      <c r="AO4" s="917"/>
    </row>
    <row r="5" spans="1:41" ht="15.75" thickBot="1">
      <c r="A5" s="919">
        <v>8</v>
      </c>
      <c r="B5" s="911" t="s">
        <v>13099</v>
      </c>
      <c r="C5" s="920" t="s">
        <v>13116</v>
      </c>
      <c r="D5" s="798">
        <v>201740011</v>
      </c>
      <c r="E5" s="35" t="s">
        <v>11646</v>
      </c>
      <c r="F5" t="s">
        <v>699</v>
      </c>
      <c r="G5" t="s">
        <v>2437</v>
      </c>
      <c r="H5" t="s">
        <v>2438</v>
      </c>
      <c r="I5" s="35" t="s">
        <v>1655</v>
      </c>
      <c r="J5" s="35">
        <v>2</v>
      </c>
      <c r="K5" s="921" t="s">
        <v>13117</v>
      </c>
      <c r="L5" s="35">
        <v>7318723336</v>
      </c>
      <c r="M5" s="35">
        <v>75</v>
      </c>
      <c r="N5" s="35" t="s">
        <v>13118</v>
      </c>
      <c r="O5" s="35">
        <v>65</v>
      </c>
      <c r="P5" s="35" t="s">
        <v>6213</v>
      </c>
      <c r="Q5" s="79"/>
      <c r="R5" s="35" t="s">
        <v>51</v>
      </c>
      <c r="S5" s="35" t="s">
        <v>51</v>
      </c>
      <c r="T5" s="35" t="s">
        <v>51</v>
      </c>
      <c r="U5" s="79"/>
      <c r="V5" s="79"/>
      <c r="W5" s="79"/>
      <c r="X5" s="79"/>
      <c r="Y5" s="79"/>
      <c r="Z5" s="79"/>
      <c r="AA5" s="79"/>
      <c r="AB5" s="79"/>
      <c r="AC5" s="35" t="s">
        <v>51</v>
      </c>
      <c r="AD5" s="35" t="s">
        <v>12422</v>
      </c>
      <c r="AE5" s="79" t="s">
        <v>13119</v>
      </c>
      <c r="AF5" s="922">
        <v>35797</v>
      </c>
      <c r="AG5" s="799" t="s">
        <v>13120</v>
      </c>
      <c r="AH5" s="922" t="s">
        <v>13121</v>
      </c>
      <c r="AI5" s="799"/>
      <c r="AJ5" s="35"/>
      <c r="AK5" s="35" t="s">
        <v>3834</v>
      </c>
      <c r="AL5" s="35" t="s">
        <v>1642</v>
      </c>
      <c r="AM5" s="35"/>
      <c r="AN5" s="35"/>
      <c r="AO5" s="923"/>
    </row>
    <row r="6" spans="1:41" ht="15.75" thickBot="1">
      <c r="A6">
        <v>5</v>
      </c>
      <c r="B6" s="911" t="s">
        <v>13099</v>
      </c>
      <c r="C6" t="s">
        <v>13122</v>
      </c>
      <c r="D6">
        <v>201740006</v>
      </c>
      <c r="E6" t="s">
        <v>11656</v>
      </c>
      <c r="F6" t="s">
        <v>699</v>
      </c>
      <c r="G6" t="s">
        <v>2437</v>
      </c>
      <c r="H6" t="s">
        <v>2438</v>
      </c>
      <c r="I6" t="s">
        <v>1655</v>
      </c>
      <c r="J6">
        <v>2</v>
      </c>
      <c r="K6" t="s">
        <v>13123</v>
      </c>
      <c r="L6">
        <v>8371992528</v>
      </c>
      <c r="M6">
        <v>65</v>
      </c>
      <c r="N6" t="s">
        <v>1052</v>
      </c>
      <c r="O6">
        <v>72</v>
      </c>
      <c r="P6" t="s">
        <v>10625</v>
      </c>
      <c r="R6" t="s">
        <v>51</v>
      </c>
      <c r="S6" t="s">
        <v>51</v>
      </c>
      <c r="T6" t="s">
        <v>51</v>
      </c>
      <c r="AD6" t="s">
        <v>12422</v>
      </c>
      <c r="AE6" t="s">
        <v>13124</v>
      </c>
      <c r="AF6" t="s">
        <v>13125</v>
      </c>
      <c r="AG6" t="s">
        <v>13126</v>
      </c>
      <c r="AH6" t="s">
        <v>13127</v>
      </c>
      <c r="AI6">
        <v>9679017590</v>
      </c>
      <c r="AL6" t="s">
        <v>1642</v>
      </c>
    </row>
    <row r="7" spans="1:41" ht="15.75" thickBot="1">
      <c r="A7" s="910">
        <v>9</v>
      </c>
      <c r="B7" s="911" t="s">
        <v>13099</v>
      </c>
      <c r="C7" t="s">
        <v>13128</v>
      </c>
      <c r="D7">
        <v>201740012</v>
      </c>
      <c r="E7" s="15" t="s">
        <v>11646</v>
      </c>
      <c r="F7" t="s">
        <v>699</v>
      </c>
      <c r="G7" t="s">
        <v>2437</v>
      </c>
      <c r="H7" t="s">
        <v>2438</v>
      </c>
      <c r="I7" s="15" t="s">
        <v>1655</v>
      </c>
      <c r="J7" s="15">
        <v>2</v>
      </c>
      <c r="K7" t="s">
        <v>13129</v>
      </c>
      <c r="L7" s="15">
        <v>7557851760</v>
      </c>
      <c r="M7" s="15"/>
      <c r="N7" s="15"/>
      <c r="O7" s="15"/>
      <c r="P7" s="15"/>
      <c r="Q7" s="92"/>
      <c r="R7" s="15" t="s">
        <v>51</v>
      </c>
      <c r="S7" s="15" t="s">
        <v>51</v>
      </c>
      <c r="T7" s="15" t="s">
        <v>51</v>
      </c>
      <c r="U7" s="92"/>
      <c r="V7" s="92"/>
      <c r="W7" s="92"/>
      <c r="X7" s="92"/>
      <c r="Y7" s="92"/>
      <c r="Z7" s="92"/>
      <c r="AA7" s="92"/>
      <c r="AB7" s="92"/>
      <c r="AC7" s="15"/>
      <c r="AD7" s="15" t="s">
        <v>12422</v>
      </c>
      <c r="AE7" s="92" t="s">
        <v>13130</v>
      </c>
      <c r="AF7" s="912"/>
      <c r="AG7" s="811" t="s">
        <v>13131</v>
      </c>
      <c r="AH7" s="912"/>
      <c r="AI7" s="811">
        <v>9734005042</v>
      </c>
      <c r="AJ7" s="15"/>
      <c r="AK7" s="15" t="s">
        <v>3834</v>
      </c>
      <c r="AL7" s="15" t="s">
        <v>1642</v>
      </c>
      <c r="AM7" s="15"/>
      <c r="AN7" s="15"/>
      <c r="AO7" s="913"/>
    </row>
    <row r="8" spans="1:41" ht="15.75" thickBot="1">
      <c r="A8" s="914">
        <v>2</v>
      </c>
      <c r="B8" s="911" t="s">
        <v>13099</v>
      </c>
      <c r="C8" s="63" t="s">
        <v>13132</v>
      </c>
      <c r="D8" s="20">
        <v>201640004</v>
      </c>
      <c r="E8" s="20" t="s">
        <v>12105</v>
      </c>
      <c r="F8" t="s">
        <v>699</v>
      </c>
      <c r="G8" t="s">
        <v>2437</v>
      </c>
      <c r="H8" t="s">
        <v>2438</v>
      </c>
      <c r="I8" s="20" t="s">
        <v>1655</v>
      </c>
      <c r="J8" s="20">
        <v>4</v>
      </c>
      <c r="K8" s="70" t="s">
        <v>13133</v>
      </c>
      <c r="L8" s="20">
        <v>9609009175</v>
      </c>
      <c r="M8" s="20">
        <v>68</v>
      </c>
      <c r="N8" s="20" t="s">
        <v>126</v>
      </c>
      <c r="O8" s="20">
        <v>68</v>
      </c>
      <c r="P8" s="20" t="s">
        <v>13134</v>
      </c>
      <c r="Q8" s="20" t="s">
        <v>50</v>
      </c>
      <c r="R8" s="20" t="s">
        <v>51</v>
      </c>
      <c r="S8" s="20" t="s">
        <v>51</v>
      </c>
      <c r="T8" s="20" t="s">
        <v>51</v>
      </c>
      <c r="U8" s="70"/>
      <c r="V8" s="70"/>
      <c r="W8" s="70"/>
      <c r="X8" s="70"/>
      <c r="Y8" s="70"/>
      <c r="Z8" s="70"/>
      <c r="AA8" s="70"/>
      <c r="AB8" s="70"/>
      <c r="AC8" s="20" t="s">
        <v>13135</v>
      </c>
      <c r="AD8" s="20" t="s">
        <v>10134</v>
      </c>
      <c r="AE8" s="70" t="s">
        <v>13136</v>
      </c>
      <c r="AF8" s="201">
        <v>36055</v>
      </c>
      <c r="AG8" s="125" t="s">
        <v>13137</v>
      </c>
      <c r="AH8" s="125" t="s">
        <v>13138</v>
      </c>
      <c r="AI8" s="125">
        <v>8101249681</v>
      </c>
      <c r="AJ8" s="20" t="s">
        <v>13139</v>
      </c>
      <c r="AK8" s="20" t="s">
        <v>60</v>
      </c>
      <c r="AL8" s="20" t="s">
        <v>1642</v>
      </c>
      <c r="AM8" s="20"/>
      <c r="AN8" s="20"/>
      <c r="AO8" s="917"/>
    </row>
    <row r="9" spans="1:41" ht="15.75" thickBot="1">
      <c r="A9" s="914">
        <v>18</v>
      </c>
      <c r="B9" s="911" t="s">
        <v>13099</v>
      </c>
      <c r="C9" s="915" t="s">
        <v>13140</v>
      </c>
      <c r="D9" s="794">
        <v>201740022</v>
      </c>
      <c r="E9" s="20" t="s">
        <v>11656</v>
      </c>
      <c r="F9" t="s">
        <v>699</v>
      </c>
      <c r="G9" t="s">
        <v>2437</v>
      </c>
      <c r="H9" t="s">
        <v>2438</v>
      </c>
      <c r="I9" s="20" t="s">
        <v>1655</v>
      </c>
      <c r="J9" s="20">
        <v>2</v>
      </c>
      <c r="K9" s="916" t="s">
        <v>13141</v>
      </c>
      <c r="L9" s="20">
        <v>7384435447</v>
      </c>
      <c r="M9" s="20">
        <v>60</v>
      </c>
      <c r="N9" s="20" t="s">
        <v>50</v>
      </c>
      <c r="O9" s="20">
        <v>70</v>
      </c>
      <c r="P9" s="20" t="s">
        <v>13142</v>
      </c>
      <c r="Q9" s="70"/>
      <c r="R9" s="20" t="s">
        <v>51</v>
      </c>
      <c r="S9" s="20" t="s">
        <v>51</v>
      </c>
      <c r="T9" s="20" t="s">
        <v>51</v>
      </c>
      <c r="U9" s="70"/>
      <c r="V9" s="70"/>
      <c r="W9" s="70"/>
      <c r="X9" s="70"/>
      <c r="Y9" s="70"/>
      <c r="Z9" s="70"/>
      <c r="AA9" s="70"/>
      <c r="AB9" s="70"/>
      <c r="AC9" s="20" t="s">
        <v>10133</v>
      </c>
      <c r="AD9" s="20" t="s">
        <v>12422</v>
      </c>
      <c r="AE9" s="70" t="s">
        <v>13143</v>
      </c>
      <c r="AF9" s="201">
        <v>35951</v>
      </c>
      <c r="AG9" s="125" t="s">
        <v>13144</v>
      </c>
      <c r="AH9" s="201" t="s">
        <v>13145</v>
      </c>
      <c r="AI9" s="125">
        <v>9933511201</v>
      </c>
      <c r="AJ9" s="20"/>
      <c r="AK9" s="20" t="s">
        <v>3834</v>
      </c>
      <c r="AL9" s="20" t="s">
        <v>1642</v>
      </c>
      <c r="AM9" s="20"/>
      <c r="AN9" s="20"/>
      <c r="AO9" s="917"/>
    </row>
    <row r="10" spans="1:41" ht="15.75" thickBot="1">
      <c r="A10" s="924">
        <v>1</v>
      </c>
      <c r="B10" s="911" t="s">
        <v>13099</v>
      </c>
      <c r="C10" t="s">
        <v>13146</v>
      </c>
      <c r="D10" s="822">
        <v>201740001</v>
      </c>
      <c r="E10" s="925" t="s">
        <v>11646</v>
      </c>
      <c r="F10" t="s">
        <v>699</v>
      </c>
      <c r="G10" t="s">
        <v>2437</v>
      </c>
      <c r="H10" t="s">
        <v>2438</v>
      </c>
      <c r="I10" s="925" t="s">
        <v>1655</v>
      </c>
      <c r="J10" s="925">
        <v>2</v>
      </c>
      <c r="K10" t="s">
        <v>13147</v>
      </c>
      <c r="Q10" s="70"/>
      <c r="R10" s="20" t="s">
        <v>51</v>
      </c>
      <c r="S10" s="20" t="s">
        <v>51</v>
      </c>
      <c r="T10" s="20" t="s">
        <v>51</v>
      </c>
      <c r="U10" s="70"/>
      <c r="V10" s="70"/>
      <c r="W10" s="70"/>
      <c r="X10" s="70"/>
      <c r="Y10" s="70"/>
      <c r="Z10" s="70"/>
      <c r="AA10" s="70"/>
      <c r="AB10" s="70"/>
      <c r="AD10" t="s">
        <v>13148</v>
      </c>
      <c r="AE10" t="s">
        <v>13149</v>
      </c>
      <c r="AG10" s="926" t="s">
        <v>13150</v>
      </c>
      <c r="AI10" s="927">
        <v>9832335959</v>
      </c>
      <c r="AJ10" s="884"/>
      <c r="AL10" s="20" t="s">
        <v>1642</v>
      </c>
    </row>
    <row r="11" spans="1:41" ht="15.75" thickBot="1">
      <c r="A11" s="914">
        <v>4</v>
      </c>
      <c r="B11" s="911" t="s">
        <v>13099</v>
      </c>
      <c r="C11" s="915" t="s">
        <v>13151</v>
      </c>
      <c r="D11" s="794">
        <v>201740005</v>
      </c>
      <c r="E11" s="20" t="s">
        <v>11646</v>
      </c>
      <c r="F11" t="s">
        <v>699</v>
      </c>
      <c r="G11" t="s">
        <v>2437</v>
      </c>
      <c r="H11" t="s">
        <v>2438</v>
      </c>
      <c r="I11" s="20" t="s">
        <v>1655</v>
      </c>
      <c r="J11" s="20">
        <v>2</v>
      </c>
      <c r="K11" s="916" t="s">
        <v>13152</v>
      </c>
      <c r="L11" s="20">
        <v>7063357110</v>
      </c>
      <c r="M11" s="20">
        <v>68</v>
      </c>
      <c r="N11" s="20" t="s">
        <v>50</v>
      </c>
      <c r="O11" s="20">
        <v>72</v>
      </c>
      <c r="P11" s="20" t="s">
        <v>13142</v>
      </c>
      <c r="Q11" s="70"/>
      <c r="R11" s="20" t="s">
        <v>51</v>
      </c>
      <c r="S11" s="20" t="s">
        <v>51</v>
      </c>
      <c r="T11" s="20" t="s">
        <v>51</v>
      </c>
      <c r="U11" s="70"/>
      <c r="V11" s="70"/>
      <c r="W11" s="70"/>
      <c r="X11" s="70"/>
      <c r="Y11" s="70"/>
      <c r="Z11" s="70"/>
      <c r="AA11" s="70"/>
      <c r="AB11" s="70"/>
      <c r="AC11" s="20" t="s">
        <v>51</v>
      </c>
      <c r="AD11" s="20" t="s">
        <v>12422</v>
      </c>
      <c r="AE11" s="70" t="s">
        <v>13153</v>
      </c>
      <c r="AF11" s="201" t="s">
        <v>13154</v>
      </c>
      <c r="AG11" s="125" t="s">
        <v>13155</v>
      </c>
      <c r="AH11" s="201" t="s">
        <v>13156</v>
      </c>
      <c r="AI11" s="125">
        <v>9679105740</v>
      </c>
      <c r="AJ11" s="20"/>
      <c r="AK11" s="20" t="s">
        <v>3834</v>
      </c>
      <c r="AL11" s="20" t="s">
        <v>1642</v>
      </c>
      <c r="AM11" s="20"/>
      <c r="AN11" s="20"/>
      <c r="AO11" s="917"/>
    </row>
    <row r="12" spans="1:41" ht="15.75" thickBot="1">
      <c r="A12" s="914">
        <v>15</v>
      </c>
      <c r="B12" s="911" t="s">
        <v>13099</v>
      </c>
      <c r="C12" s="915" t="s">
        <v>13157</v>
      </c>
      <c r="D12" s="794">
        <v>201740019</v>
      </c>
      <c r="E12" s="20" t="s">
        <v>11656</v>
      </c>
      <c r="F12" t="s">
        <v>699</v>
      </c>
      <c r="G12" t="s">
        <v>2437</v>
      </c>
      <c r="H12" t="s">
        <v>2438</v>
      </c>
      <c r="I12" s="20" t="s">
        <v>1655</v>
      </c>
      <c r="J12" s="20">
        <v>2</v>
      </c>
      <c r="K12" s="916" t="s">
        <v>13158</v>
      </c>
      <c r="L12" s="20">
        <v>8001433830</v>
      </c>
      <c r="M12" s="20">
        <v>52</v>
      </c>
      <c r="N12" s="20" t="s">
        <v>50</v>
      </c>
      <c r="O12" s="20">
        <v>59</v>
      </c>
      <c r="P12" s="20" t="s">
        <v>13142</v>
      </c>
      <c r="Q12" s="70"/>
      <c r="R12" s="20" t="s">
        <v>51</v>
      </c>
      <c r="S12" s="20" t="s">
        <v>51</v>
      </c>
      <c r="T12" s="20" t="s">
        <v>51</v>
      </c>
      <c r="U12" s="70"/>
      <c r="V12" s="70"/>
      <c r="W12" s="70"/>
      <c r="X12" s="70"/>
      <c r="Y12" s="70"/>
      <c r="Z12" s="70"/>
      <c r="AA12" s="70"/>
      <c r="AB12" s="70"/>
      <c r="AC12" s="20" t="s">
        <v>10133</v>
      </c>
      <c r="AD12" s="20" t="s">
        <v>12422</v>
      </c>
      <c r="AE12" s="70" t="s">
        <v>13159</v>
      </c>
      <c r="AF12" s="201">
        <v>36136</v>
      </c>
      <c r="AG12" s="125" t="s">
        <v>13160</v>
      </c>
      <c r="AH12" s="201" t="s">
        <v>13161</v>
      </c>
      <c r="AI12" s="125"/>
      <c r="AJ12" s="20"/>
      <c r="AK12" s="20" t="s">
        <v>3834</v>
      </c>
      <c r="AL12" s="20" t="s">
        <v>1642</v>
      </c>
      <c r="AM12" s="20"/>
      <c r="AN12" s="20"/>
      <c r="AO12" s="917"/>
    </row>
    <row r="13" spans="1:41" ht="15.75" thickBot="1">
      <c r="A13" s="914">
        <v>17</v>
      </c>
      <c r="B13" s="911" t="s">
        <v>13099</v>
      </c>
      <c r="C13" s="915" t="s">
        <v>13162</v>
      </c>
      <c r="D13" s="794">
        <v>201740021</v>
      </c>
      <c r="E13" s="20" t="s">
        <v>11646</v>
      </c>
      <c r="F13" t="s">
        <v>699</v>
      </c>
      <c r="G13" t="s">
        <v>2437</v>
      </c>
      <c r="H13" t="s">
        <v>2438</v>
      </c>
      <c r="I13" s="20" t="s">
        <v>1655</v>
      </c>
      <c r="J13" s="20">
        <v>2</v>
      </c>
      <c r="K13" s="916" t="s">
        <v>13163</v>
      </c>
      <c r="L13" s="20">
        <v>9002531352</v>
      </c>
      <c r="M13" s="20"/>
      <c r="N13" s="20"/>
      <c r="O13" s="20"/>
      <c r="P13" s="20"/>
      <c r="Q13" s="70"/>
      <c r="R13" s="20" t="s">
        <v>51</v>
      </c>
      <c r="S13" s="20" t="s">
        <v>51</v>
      </c>
      <c r="T13" s="20" t="s">
        <v>51</v>
      </c>
      <c r="U13" s="70"/>
      <c r="V13" s="70"/>
      <c r="W13" s="70"/>
      <c r="X13" s="70"/>
      <c r="Y13" s="70"/>
      <c r="Z13" s="70"/>
      <c r="AA13" s="70"/>
      <c r="AB13" s="70"/>
      <c r="AC13" s="20"/>
      <c r="AD13" s="20" t="s">
        <v>12422</v>
      </c>
      <c r="AE13" s="70" t="s">
        <v>13164</v>
      </c>
      <c r="AF13" s="201"/>
      <c r="AG13" s="125" t="s">
        <v>13165</v>
      </c>
      <c r="AH13" s="201"/>
      <c r="AI13" s="125">
        <v>7872538480</v>
      </c>
      <c r="AJ13" s="20"/>
      <c r="AK13" s="20"/>
      <c r="AL13" s="20" t="s">
        <v>1642</v>
      </c>
      <c r="AM13" s="20"/>
      <c r="AN13" s="20"/>
      <c r="AO13" s="917"/>
    </row>
    <row r="14" spans="1:41" ht="15.75" thickBot="1">
      <c r="A14" s="914">
        <v>11</v>
      </c>
      <c r="B14" s="911" t="s">
        <v>13099</v>
      </c>
      <c r="C14" s="915" t="s">
        <v>13166</v>
      </c>
      <c r="D14" s="794">
        <v>201740015</v>
      </c>
      <c r="E14" s="20" t="s">
        <v>11656</v>
      </c>
      <c r="F14" t="s">
        <v>699</v>
      </c>
      <c r="G14" t="s">
        <v>2437</v>
      </c>
      <c r="H14" t="s">
        <v>2438</v>
      </c>
      <c r="I14" s="20" t="s">
        <v>1655</v>
      </c>
      <c r="J14" s="20">
        <v>2</v>
      </c>
      <c r="K14" s="916" t="s">
        <v>13167</v>
      </c>
      <c r="L14" s="20">
        <v>9593271272</v>
      </c>
      <c r="M14" s="20">
        <v>80</v>
      </c>
      <c r="N14" s="20" t="s">
        <v>50</v>
      </c>
      <c r="O14" s="20">
        <v>65</v>
      </c>
      <c r="P14" s="20" t="s">
        <v>6213</v>
      </c>
      <c r="Q14" s="70"/>
      <c r="R14" s="20" t="s">
        <v>51</v>
      </c>
      <c r="S14" s="20" t="s">
        <v>51</v>
      </c>
      <c r="T14" s="20" t="s">
        <v>51</v>
      </c>
      <c r="U14" s="70"/>
      <c r="V14" s="70"/>
      <c r="W14" s="70"/>
      <c r="X14" s="70"/>
      <c r="Y14" s="70"/>
      <c r="Z14" s="70"/>
      <c r="AA14" s="70"/>
      <c r="AB14" s="70"/>
      <c r="AC14" s="20" t="s">
        <v>10133</v>
      </c>
      <c r="AD14" s="20" t="s">
        <v>12422</v>
      </c>
      <c r="AE14" s="70" t="s">
        <v>13168</v>
      </c>
      <c r="AF14" s="201">
        <v>36312</v>
      </c>
      <c r="AG14" s="125" t="s">
        <v>13169</v>
      </c>
      <c r="AH14" s="201" t="s">
        <v>13170</v>
      </c>
      <c r="AI14" s="125"/>
      <c r="AJ14" s="20"/>
      <c r="AK14" s="20" t="s">
        <v>3834</v>
      </c>
      <c r="AL14" s="20" t="s">
        <v>1642</v>
      </c>
      <c r="AM14" s="20"/>
      <c r="AN14" s="20"/>
      <c r="AO14" s="917"/>
    </row>
    <row r="15" spans="1:41" ht="15.75" thickBot="1">
      <c r="A15" s="914">
        <v>14</v>
      </c>
      <c r="B15" s="911" t="s">
        <v>13099</v>
      </c>
      <c r="C15" s="915" t="s">
        <v>13171</v>
      </c>
      <c r="D15" s="794">
        <v>201740018</v>
      </c>
      <c r="E15" s="20" t="s">
        <v>11656</v>
      </c>
      <c r="F15" t="s">
        <v>699</v>
      </c>
      <c r="G15" t="s">
        <v>2437</v>
      </c>
      <c r="H15" t="s">
        <v>2438</v>
      </c>
      <c r="I15" s="20" t="s">
        <v>1655</v>
      </c>
      <c r="J15" s="20">
        <v>2</v>
      </c>
      <c r="K15" s="916" t="s">
        <v>13172</v>
      </c>
      <c r="L15" s="20">
        <v>9002796506</v>
      </c>
      <c r="M15" s="20">
        <v>54</v>
      </c>
      <c r="N15" s="20" t="s">
        <v>50</v>
      </c>
      <c r="O15" s="20">
        <v>65</v>
      </c>
      <c r="P15" s="20" t="s">
        <v>13142</v>
      </c>
      <c r="Q15" s="70"/>
      <c r="R15" s="20" t="s">
        <v>51</v>
      </c>
      <c r="S15" s="20" t="s">
        <v>51</v>
      </c>
      <c r="T15" s="20" t="s">
        <v>51</v>
      </c>
      <c r="U15" s="70"/>
      <c r="V15" s="70"/>
      <c r="W15" s="70"/>
      <c r="X15" s="70"/>
      <c r="Y15" s="70"/>
      <c r="Z15" s="70"/>
      <c r="AA15" s="70"/>
      <c r="AB15" s="70"/>
      <c r="AC15" s="20" t="s">
        <v>10133</v>
      </c>
      <c r="AD15" s="20" t="s">
        <v>12422</v>
      </c>
      <c r="AE15" s="70" t="s">
        <v>13173</v>
      </c>
      <c r="AF15" s="201">
        <v>36140</v>
      </c>
      <c r="AG15" s="125" t="s">
        <v>13174</v>
      </c>
      <c r="AH15" s="201" t="s">
        <v>13175</v>
      </c>
      <c r="AI15" s="125"/>
      <c r="AJ15" s="20"/>
      <c r="AK15" s="20" t="s">
        <v>3834</v>
      </c>
      <c r="AL15" s="20" t="s">
        <v>1642</v>
      </c>
      <c r="AM15" s="20"/>
      <c r="AN15" s="20"/>
      <c r="AO15" s="917"/>
    </row>
    <row r="16" spans="1:41" ht="15.75" thickBot="1">
      <c r="A16" s="914">
        <v>2</v>
      </c>
      <c r="B16" s="911" t="s">
        <v>13099</v>
      </c>
      <c r="C16" s="915" t="s">
        <v>13176</v>
      </c>
      <c r="D16" s="794">
        <v>201740002</v>
      </c>
      <c r="E16" s="20" t="s">
        <v>11656</v>
      </c>
      <c r="F16" t="s">
        <v>699</v>
      </c>
      <c r="G16" t="s">
        <v>2437</v>
      </c>
      <c r="H16" t="s">
        <v>2438</v>
      </c>
      <c r="I16" s="20" t="s">
        <v>1655</v>
      </c>
      <c r="J16" s="20">
        <v>2</v>
      </c>
      <c r="K16" s="916" t="s">
        <v>13177</v>
      </c>
      <c r="L16" s="20">
        <v>7063592942</v>
      </c>
      <c r="M16" s="20"/>
      <c r="N16" s="20"/>
      <c r="O16" s="20"/>
      <c r="P16" s="20"/>
      <c r="Q16" s="70"/>
      <c r="R16" s="20" t="s">
        <v>51</v>
      </c>
      <c r="S16" s="20" t="s">
        <v>51</v>
      </c>
      <c r="T16" s="20" t="s">
        <v>51</v>
      </c>
      <c r="U16" s="70"/>
      <c r="V16" s="70"/>
      <c r="W16" s="70"/>
      <c r="X16" s="70"/>
      <c r="Y16" s="70"/>
      <c r="Z16" s="70"/>
      <c r="AA16" s="70"/>
      <c r="AB16" s="70"/>
      <c r="AC16" s="20"/>
      <c r="AD16" s="20" t="s">
        <v>12422</v>
      </c>
      <c r="AE16" s="70" t="s">
        <v>13178</v>
      </c>
      <c r="AF16" s="201"/>
      <c r="AG16" s="125" t="s">
        <v>13179</v>
      </c>
      <c r="AH16" s="125"/>
      <c r="AI16" s="125" t="s">
        <v>13180</v>
      </c>
      <c r="AJ16" s="20"/>
      <c r="AK16" s="20"/>
      <c r="AL16" s="20" t="s">
        <v>1642</v>
      </c>
      <c r="AM16" s="20"/>
      <c r="AN16" s="20"/>
      <c r="AO16" s="917"/>
    </row>
    <row r="17" spans="1:41" ht="15.75" thickBot="1">
      <c r="A17" s="914">
        <v>23</v>
      </c>
      <c r="B17" s="911" t="s">
        <v>13099</v>
      </c>
      <c r="C17" s="915" t="s">
        <v>13181</v>
      </c>
      <c r="D17" s="794">
        <v>201740028</v>
      </c>
      <c r="E17" s="20" t="s">
        <v>11656</v>
      </c>
      <c r="F17" t="s">
        <v>699</v>
      </c>
      <c r="G17" t="s">
        <v>2437</v>
      </c>
      <c r="H17" t="s">
        <v>2438</v>
      </c>
      <c r="I17" s="20" t="s">
        <v>1655</v>
      </c>
      <c r="J17" s="20">
        <v>2</v>
      </c>
      <c r="K17" s="916" t="s">
        <v>13182</v>
      </c>
      <c r="L17" s="20">
        <v>7551864975</v>
      </c>
      <c r="M17" s="20">
        <v>78</v>
      </c>
      <c r="N17" s="20" t="s">
        <v>50</v>
      </c>
      <c r="O17" s="20">
        <v>68</v>
      </c>
      <c r="P17" s="20" t="s">
        <v>6213</v>
      </c>
      <c r="Q17" s="70"/>
      <c r="R17" s="20" t="s">
        <v>51</v>
      </c>
      <c r="S17" s="20" t="s">
        <v>51</v>
      </c>
      <c r="T17" s="20" t="s">
        <v>51</v>
      </c>
      <c r="U17" s="70"/>
      <c r="V17" s="70"/>
      <c r="W17" s="70"/>
      <c r="X17" s="70"/>
      <c r="Y17" s="70"/>
      <c r="Z17" s="70"/>
      <c r="AA17" s="70"/>
      <c r="AB17" s="70"/>
      <c r="AC17" s="20" t="s">
        <v>51</v>
      </c>
      <c r="AD17" s="20" t="s">
        <v>12422</v>
      </c>
      <c r="AE17" s="70" t="s">
        <v>13183</v>
      </c>
      <c r="AF17" s="201" t="s">
        <v>13184</v>
      </c>
      <c r="AG17" s="125" t="s">
        <v>13185</v>
      </c>
      <c r="AH17" s="201" t="s">
        <v>13186</v>
      </c>
      <c r="AI17" s="125">
        <v>9547786081</v>
      </c>
      <c r="AJ17" s="20"/>
      <c r="AK17" s="20" t="s">
        <v>3854</v>
      </c>
      <c r="AL17" s="20" t="s">
        <v>1642</v>
      </c>
      <c r="AM17" s="20"/>
      <c r="AN17" s="20"/>
      <c r="AO17" s="917"/>
    </row>
    <row r="18" spans="1:41" ht="15.75" thickBot="1">
      <c r="A18" s="914">
        <v>1</v>
      </c>
      <c r="B18" s="911" t="s">
        <v>13099</v>
      </c>
      <c r="C18" s="63" t="s">
        <v>13187</v>
      </c>
      <c r="D18" s="20">
        <v>201640001</v>
      </c>
      <c r="E18" s="20" t="s">
        <v>11656</v>
      </c>
      <c r="F18" t="s">
        <v>699</v>
      </c>
      <c r="G18" t="s">
        <v>2437</v>
      </c>
      <c r="H18" t="s">
        <v>2438</v>
      </c>
      <c r="I18" s="20" t="s">
        <v>1655</v>
      </c>
      <c r="J18" s="20">
        <v>4</v>
      </c>
      <c r="K18" s="70" t="s">
        <v>13188</v>
      </c>
      <c r="L18" s="20">
        <v>7586096297</v>
      </c>
      <c r="M18" s="20">
        <v>57</v>
      </c>
      <c r="N18" s="20" t="s">
        <v>126</v>
      </c>
      <c r="O18" s="20">
        <v>65</v>
      </c>
      <c r="P18" s="20" t="s">
        <v>6213</v>
      </c>
      <c r="Q18" s="20" t="s">
        <v>127</v>
      </c>
      <c r="R18" s="20" t="s">
        <v>51</v>
      </c>
      <c r="S18" s="20" t="s">
        <v>51</v>
      </c>
      <c r="T18" s="20" t="s">
        <v>51</v>
      </c>
      <c r="U18" s="70"/>
      <c r="V18" s="70"/>
      <c r="W18" s="70"/>
      <c r="X18" s="70"/>
      <c r="Y18" s="70"/>
      <c r="Z18" s="70"/>
      <c r="AA18" s="70"/>
      <c r="AB18" s="70"/>
      <c r="AC18" s="20"/>
      <c r="AD18" s="20" t="s">
        <v>10134</v>
      </c>
      <c r="AE18" s="70" t="s">
        <v>13189</v>
      </c>
      <c r="AF18" s="201">
        <v>35458</v>
      </c>
      <c r="AG18" s="125" t="s">
        <v>13190</v>
      </c>
      <c r="AH18" s="125" t="s">
        <v>13191</v>
      </c>
      <c r="AI18" s="125">
        <v>9733384243</v>
      </c>
      <c r="AJ18" s="20" t="s">
        <v>13192</v>
      </c>
      <c r="AK18" s="20" t="s">
        <v>3834</v>
      </c>
      <c r="AL18" s="20" t="s">
        <v>1642</v>
      </c>
      <c r="AM18" s="20"/>
      <c r="AN18" s="20"/>
      <c r="AO18" s="917"/>
    </row>
    <row r="19" spans="1:41" ht="15.75" thickBot="1">
      <c r="A19" s="914">
        <v>19</v>
      </c>
      <c r="B19" s="911" t="s">
        <v>13099</v>
      </c>
      <c r="C19" s="915" t="s">
        <v>13193</v>
      </c>
      <c r="D19" s="794">
        <v>201740023</v>
      </c>
      <c r="E19" s="20" t="s">
        <v>11656</v>
      </c>
      <c r="F19" t="s">
        <v>699</v>
      </c>
      <c r="G19" t="s">
        <v>2437</v>
      </c>
      <c r="H19" t="s">
        <v>2438</v>
      </c>
      <c r="I19" s="20" t="s">
        <v>1655</v>
      </c>
      <c r="J19" s="20">
        <v>2</v>
      </c>
      <c r="K19" s="916" t="s">
        <v>13194</v>
      </c>
      <c r="L19" s="20">
        <v>8158991118</v>
      </c>
      <c r="M19" s="20">
        <v>70</v>
      </c>
      <c r="N19" s="20" t="s">
        <v>50</v>
      </c>
      <c r="O19" s="20">
        <v>73</v>
      </c>
      <c r="P19" s="20" t="s">
        <v>13142</v>
      </c>
      <c r="Q19" s="70"/>
      <c r="R19" s="20" t="s">
        <v>51</v>
      </c>
      <c r="S19" s="20" t="s">
        <v>51</v>
      </c>
      <c r="T19" s="20" t="s">
        <v>51</v>
      </c>
      <c r="U19" s="70"/>
      <c r="V19" s="70"/>
      <c r="W19" s="70"/>
      <c r="X19" s="70"/>
      <c r="Y19" s="70"/>
      <c r="Z19" s="70"/>
      <c r="AA19" s="70"/>
      <c r="AB19" s="70"/>
      <c r="AC19" s="20" t="s">
        <v>10133</v>
      </c>
      <c r="AD19" s="20" t="s">
        <v>12422</v>
      </c>
      <c r="AE19" s="70" t="s">
        <v>13195</v>
      </c>
      <c r="AF19" s="201" t="s">
        <v>13196</v>
      </c>
      <c r="AG19" s="125" t="s">
        <v>13197</v>
      </c>
      <c r="AH19" s="201" t="s">
        <v>13198</v>
      </c>
      <c r="AI19" s="125">
        <v>9547760315</v>
      </c>
      <c r="AJ19" s="20"/>
      <c r="AK19" s="20" t="s">
        <v>13199</v>
      </c>
      <c r="AL19" s="20" t="s">
        <v>1642</v>
      </c>
      <c r="AM19" s="20"/>
      <c r="AN19" s="20"/>
      <c r="AO19" s="917"/>
    </row>
    <row r="20" spans="1:41" ht="15.75" thickBot="1">
      <c r="A20" s="914">
        <v>7</v>
      </c>
      <c r="B20" s="911" t="s">
        <v>13099</v>
      </c>
      <c r="C20" s="915" t="s">
        <v>13200</v>
      </c>
      <c r="D20" s="794">
        <v>201740008</v>
      </c>
      <c r="E20" s="20" t="s">
        <v>11646</v>
      </c>
      <c r="F20" t="s">
        <v>699</v>
      </c>
      <c r="G20" t="s">
        <v>2437</v>
      </c>
      <c r="H20" t="s">
        <v>2438</v>
      </c>
      <c r="I20" s="20" t="s">
        <v>1655</v>
      </c>
      <c r="J20" s="20">
        <v>2</v>
      </c>
      <c r="K20" s="916" t="s">
        <v>13201</v>
      </c>
      <c r="L20" s="20">
        <v>8371093674</v>
      </c>
      <c r="M20" s="20"/>
      <c r="N20" s="20"/>
      <c r="O20" s="20"/>
      <c r="P20" s="20"/>
      <c r="Q20" s="70"/>
      <c r="R20" s="20" t="s">
        <v>51</v>
      </c>
      <c r="S20" s="20" t="s">
        <v>51</v>
      </c>
      <c r="T20" s="20" t="s">
        <v>51</v>
      </c>
      <c r="U20" s="70"/>
      <c r="V20" s="70"/>
      <c r="W20" s="70"/>
      <c r="X20" s="70"/>
      <c r="Y20" s="70"/>
      <c r="Z20" s="70"/>
      <c r="AA20" s="70"/>
      <c r="AB20" s="70"/>
      <c r="AC20" s="20"/>
      <c r="AD20" s="20" t="s">
        <v>12422</v>
      </c>
      <c r="AE20" s="70" t="s">
        <v>13202</v>
      </c>
      <c r="AF20" s="201"/>
      <c r="AG20" s="125"/>
      <c r="AH20" s="201"/>
      <c r="AI20" s="125">
        <v>9609593386</v>
      </c>
      <c r="AJ20" s="20"/>
      <c r="AK20" s="20" t="s">
        <v>3834</v>
      </c>
      <c r="AL20" s="20" t="s">
        <v>1642</v>
      </c>
      <c r="AM20" s="20"/>
      <c r="AN20" s="20"/>
      <c r="AO20" s="917"/>
    </row>
    <row r="21" spans="1:41" ht="15.75" thickBot="1">
      <c r="A21" s="907"/>
      <c r="B21" s="911" t="s">
        <v>13099</v>
      </c>
      <c r="C21" s="94" t="s">
        <v>13203</v>
      </c>
      <c r="D21" s="110">
        <v>201640004</v>
      </c>
      <c r="E21" s="110" t="s">
        <v>11656</v>
      </c>
      <c r="F21" t="s">
        <v>699</v>
      </c>
      <c r="G21" t="s">
        <v>2437</v>
      </c>
      <c r="H21" t="s">
        <v>2438</v>
      </c>
      <c r="I21" s="110" t="s">
        <v>1655</v>
      </c>
      <c r="J21" s="110">
        <v>3</v>
      </c>
      <c r="K21" s="111" t="s">
        <v>13204</v>
      </c>
      <c r="L21" s="110">
        <v>9647639690</v>
      </c>
      <c r="M21" s="110">
        <v>54</v>
      </c>
      <c r="N21" s="110" t="s">
        <v>50</v>
      </c>
      <c r="O21" s="110">
        <v>67</v>
      </c>
      <c r="P21" s="110" t="s">
        <v>10625</v>
      </c>
      <c r="Q21" s="110" t="s">
        <v>1287</v>
      </c>
      <c r="R21" s="110" t="s">
        <v>51</v>
      </c>
      <c r="S21" s="110" t="s">
        <v>51</v>
      </c>
      <c r="T21" s="110" t="s">
        <v>51</v>
      </c>
      <c r="U21" s="111"/>
      <c r="V21" s="111"/>
      <c r="W21" s="111"/>
      <c r="X21" s="111"/>
      <c r="Y21" s="111"/>
      <c r="Z21" s="111"/>
      <c r="AA21" s="111"/>
      <c r="AB21" s="111"/>
      <c r="AC21" s="110" t="s">
        <v>13135</v>
      </c>
      <c r="AD21" s="110" t="s">
        <v>10134</v>
      </c>
      <c r="AE21" s="111" t="s">
        <v>13205</v>
      </c>
      <c r="AF21" s="203">
        <v>34971</v>
      </c>
      <c r="AG21" s="202" t="s">
        <v>13206</v>
      </c>
      <c r="AH21" s="202" t="s">
        <v>13207</v>
      </c>
      <c r="AI21" s="202" t="s">
        <v>13180</v>
      </c>
      <c r="AJ21" s="110" t="s">
        <v>13208</v>
      </c>
      <c r="AK21" s="110" t="s">
        <v>60</v>
      </c>
      <c r="AL21" s="110" t="s">
        <v>1642</v>
      </c>
      <c r="AM21" s="110"/>
      <c r="AN21" s="110"/>
      <c r="AO21" s="928" t="s">
        <v>13209</v>
      </c>
    </row>
    <row r="22" spans="1:41" ht="15.75" thickBot="1">
      <c r="A22" s="914">
        <v>16</v>
      </c>
      <c r="B22" s="911" t="s">
        <v>13099</v>
      </c>
      <c r="C22" s="915" t="s">
        <v>13210</v>
      </c>
      <c r="D22" s="794">
        <v>201740020</v>
      </c>
      <c r="E22" s="20" t="s">
        <v>11656</v>
      </c>
      <c r="F22" t="s">
        <v>699</v>
      </c>
      <c r="G22" t="s">
        <v>2437</v>
      </c>
      <c r="H22" t="s">
        <v>2438</v>
      </c>
      <c r="I22" s="20" t="s">
        <v>1655</v>
      </c>
      <c r="J22" s="20">
        <v>2</v>
      </c>
      <c r="K22" s="916" t="s">
        <v>13211</v>
      </c>
      <c r="L22" s="20">
        <v>8670448426</v>
      </c>
      <c r="M22" s="20">
        <v>66</v>
      </c>
      <c r="N22" s="20" t="s">
        <v>50</v>
      </c>
      <c r="O22" s="20">
        <v>68</v>
      </c>
      <c r="P22" s="20" t="s">
        <v>13142</v>
      </c>
      <c r="Q22" s="70"/>
      <c r="R22" s="20" t="s">
        <v>51</v>
      </c>
      <c r="S22" s="20" t="s">
        <v>51</v>
      </c>
      <c r="T22" s="20" t="s">
        <v>51</v>
      </c>
      <c r="U22" s="70"/>
      <c r="V22" s="70"/>
      <c r="W22" s="70"/>
      <c r="X22" s="70"/>
      <c r="Y22" s="70"/>
      <c r="Z22" s="70"/>
      <c r="AA22" s="70"/>
      <c r="AB22" s="70"/>
      <c r="AC22" s="20" t="s">
        <v>10027</v>
      </c>
      <c r="AD22" s="20" t="s">
        <v>12422</v>
      </c>
      <c r="AE22" s="70" t="s">
        <v>13212</v>
      </c>
      <c r="AF22" s="201" t="s">
        <v>13213</v>
      </c>
      <c r="AG22" s="125" t="s">
        <v>13214</v>
      </c>
      <c r="AH22" s="201" t="s">
        <v>13215</v>
      </c>
      <c r="AI22" s="125"/>
      <c r="AJ22" s="20"/>
      <c r="AK22" s="20" t="s">
        <v>3834</v>
      </c>
      <c r="AL22" s="20" t="s">
        <v>1642</v>
      </c>
      <c r="AM22" s="20"/>
      <c r="AN22" s="20"/>
      <c r="AO22" s="917"/>
    </row>
    <row r="23" spans="1:41" ht="15.75" thickBot="1">
      <c r="A23" s="914">
        <v>22</v>
      </c>
      <c r="B23" s="911" t="s">
        <v>13099</v>
      </c>
      <c r="C23" s="915" t="s">
        <v>13216</v>
      </c>
      <c r="D23" s="794">
        <v>201740027</v>
      </c>
      <c r="E23" s="20" t="s">
        <v>11656</v>
      </c>
      <c r="F23" t="s">
        <v>699</v>
      </c>
      <c r="G23" t="s">
        <v>2437</v>
      </c>
      <c r="H23" t="s">
        <v>2438</v>
      </c>
      <c r="I23" s="20" t="s">
        <v>1655</v>
      </c>
      <c r="J23" s="20">
        <v>2</v>
      </c>
      <c r="K23" s="916" t="s">
        <v>13217</v>
      </c>
      <c r="L23" s="20">
        <v>8918093300</v>
      </c>
      <c r="M23" s="20"/>
      <c r="N23" s="20"/>
      <c r="O23" s="20"/>
      <c r="P23" s="20"/>
      <c r="Q23" s="70"/>
      <c r="R23" s="20" t="s">
        <v>51</v>
      </c>
      <c r="S23" s="20" t="s">
        <v>51</v>
      </c>
      <c r="T23" s="20" t="s">
        <v>51</v>
      </c>
      <c r="U23" s="70"/>
      <c r="V23" s="70"/>
      <c r="W23" s="70"/>
      <c r="X23" s="70"/>
      <c r="Y23" s="70"/>
      <c r="Z23" s="70"/>
      <c r="AA23" s="70"/>
      <c r="AB23" s="70"/>
      <c r="AC23" s="20"/>
      <c r="AD23" s="20" t="s">
        <v>12422</v>
      </c>
      <c r="AE23" s="70" t="s">
        <v>13218</v>
      </c>
      <c r="AF23" s="201"/>
      <c r="AG23" s="125" t="s">
        <v>13219</v>
      </c>
      <c r="AH23" s="201"/>
      <c r="AI23" s="125">
        <v>9933949022</v>
      </c>
      <c r="AJ23" s="20"/>
      <c r="AK23" s="20"/>
      <c r="AL23" s="20" t="s">
        <v>1642</v>
      </c>
      <c r="AM23" s="20"/>
      <c r="AN23" s="20"/>
      <c r="AO23" s="917"/>
    </row>
    <row r="24" spans="1:41" ht="15.75" thickBot="1">
      <c r="A24" s="914">
        <v>10</v>
      </c>
      <c r="B24" s="911" t="s">
        <v>13099</v>
      </c>
      <c r="C24" s="915" t="s">
        <v>13220</v>
      </c>
      <c r="D24" s="794">
        <v>201740014</v>
      </c>
      <c r="E24" s="20" t="s">
        <v>11646</v>
      </c>
      <c r="F24" t="s">
        <v>699</v>
      </c>
      <c r="G24" t="s">
        <v>2437</v>
      </c>
      <c r="H24" t="s">
        <v>2438</v>
      </c>
      <c r="I24" s="20" t="s">
        <v>1655</v>
      </c>
      <c r="J24" s="20">
        <v>2</v>
      </c>
      <c r="K24" s="916" t="s">
        <v>13221</v>
      </c>
      <c r="L24" s="20">
        <v>8509597471</v>
      </c>
      <c r="M24" s="20"/>
      <c r="N24" s="20"/>
      <c r="O24" s="20"/>
      <c r="P24" s="20"/>
      <c r="Q24" s="70"/>
      <c r="R24" s="20" t="s">
        <v>51</v>
      </c>
      <c r="S24" s="20" t="s">
        <v>51</v>
      </c>
      <c r="T24" s="20" t="s">
        <v>51</v>
      </c>
      <c r="U24" s="70"/>
      <c r="V24" s="70"/>
      <c r="W24" s="70"/>
      <c r="X24" s="70"/>
      <c r="Y24" s="70"/>
      <c r="Z24" s="70"/>
      <c r="AA24" s="70"/>
      <c r="AB24" s="70"/>
      <c r="AC24" s="20"/>
      <c r="AD24" s="20" t="s">
        <v>12422</v>
      </c>
      <c r="AE24" s="70" t="s">
        <v>13222</v>
      </c>
      <c r="AF24" s="201"/>
      <c r="AG24" s="125" t="s">
        <v>13223</v>
      </c>
      <c r="AH24" s="201"/>
      <c r="AI24" s="125">
        <v>7734005042</v>
      </c>
      <c r="AJ24" s="20"/>
      <c r="AK24" s="20" t="s">
        <v>3834</v>
      </c>
      <c r="AL24" s="20" t="s">
        <v>1642</v>
      </c>
      <c r="AM24" s="20"/>
      <c r="AN24" s="20"/>
      <c r="AO24" s="917"/>
    </row>
    <row r="25" spans="1:41" ht="15.75" thickBot="1">
      <c r="A25" s="914">
        <v>21</v>
      </c>
      <c r="B25" s="911" t="s">
        <v>13099</v>
      </c>
      <c r="C25" s="915" t="s">
        <v>13224</v>
      </c>
      <c r="D25" s="794">
        <v>201740026</v>
      </c>
      <c r="E25" s="20" t="s">
        <v>11646</v>
      </c>
      <c r="F25" t="s">
        <v>699</v>
      </c>
      <c r="G25" t="s">
        <v>2437</v>
      </c>
      <c r="H25" t="s">
        <v>2438</v>
      </c>
      <c r="I25" s="20" t="s">
        <v>1655</v>
      </c>
      <c r="J25" s="20">
        <v>2</v>
      </c>
      <c r="K25" s="916" t="s">
        <v>13225</v>
      </c>
      <c r="L25" s="20">
        <v>8016411414</v>
      </c>
      <c r="M25" s="20">
        <v>55</v>
      </c>
      <c r="N25" s="20" t="s">
        <v>13118</v>
      </c>
      <c r="O25" s="20">
        <v>63</v>
      </c>
      <c r="P25" s="20" t="s">
        <v>6213</v>
      </c>
      <c r="Q25" s="70"/>
      <c r="R25" s="20" t="s">
        <v>51</v>
      </c>
      <c r="S25" s="20" t="s">
        <v>51</v>
      </c>
      <c r="T25" s="20" t="s">
        <v>51</v>
      </c>
      <c r="U25" s="70"/>
      <c r="V25" s="70"/>
      <c r="W25" s="70"/>
      <c r="X25" s="70"/>
      <c r="Y25" s="70"/>
      <c r="Z25" s="70"/>
      <c r="AA25" s="70"/>
      <c r="AB25" s="70"/>
      <c r="AC25" s="20"/>
      <c r="AD25" s="20" t="s">
        <v>12422</v>
      </c>
      <c r="AE25" s="70"/>
      <c r="AF25" s="201" t="s">
        <v>13226</v>
      </c>
      <c r="AG25" s="125"/>
      <c r="AH25" s="201" t="s">
        <v>13227</v>
      </c>
      <c r="AI25" s="125"/>
      <c r="AJ25" s="20"/>
      <c r="AK25" s="20" t="s">
        <v>13199</v>
      </c>
      <c r="AL25" s="20" t="s">
        <v>1642</v>
      </c>
      <c r="AM25" s="20"/>
      <c r="AN25" s="20"/>
      <c r="AO25" s="917"/>
    </row>
    <row r="26" spans="1:41" ht="15.75" thickBot="1">
      <c r="A26" s="914">
        <v>20</v>
      </c>
      <c r="B26" s="911" t="s">
        <v>13099</v>
      </c>
      <c r="C26" s="915" t="s">
        <v>13228</v>
      </c>
      <c r="D26" s="794">
        <v>201740024</v>
      </c>
      <c r="E26" s="20" t="s">
        <v>11656</v>
      </c>
      <c r="F26" t="s">
        <v>699</v>
      </c>
      <c r="G26" t="s">
        <v>2437</v>
      </c>
      <c r="H26" t="s">
        <v>2438</v>
      </c>
      <c r="I26" s="20" t="s">
        <v>1655</v>
      </c>
      <c r="J26" s="20">
        <v>2</v>
      </c>
      <c r="K26" s="916" t="s">
        <v>13229</v>
      </c>
      <c r="L26" s="20">
        <v>7063510654</v>
      </c>
      <c r="M26" s="20">
        <v>50</v>
      </c>
      <c r="N26" s="20" t="s">
        <v>50</v>
      </c>
      <c r="O26" s="20">
        <v>60</v>
      </c>
      <c r="P26" s="20" t="s">
        <v>13142</v>
      </c>
      <c r="Q26" s="70"/>
      <c r="R26" s="20" t="s">
        <v>51</v>
      </c>
      <c r="S26" s="20" t="s">
        <v>51</v>
      </c>
      <c r="T26" s="20" t="s">
        <v>51</v>
      </c>
      <c r="U26" s="70"/>
      <c r="V26" s="70"/>
      <c r="W26" s="70"/>
      <c r="X26" s="70"/>
      <c r="Y26" s="70"/>
      <c r="Z26" s="70"/>
      <c r="AA26" s="70"/>
      <c r="AB26" s="70"/>
      <c r="AC26" s="20" t="s">
        <v>10133</v>
      </c>
      <c r="AD26" s="20" t="s">
        <v>12422</v>
      </c>
      <c r="AE26" s="70" t="s">
        <v>13230</v>
      </c>
      <c r="AF26" s="201">
        <v>36018</v>
      </c>
      <c r="AG26" s="125" t="s">
        <v>13231</v>
      </c>
      <c r="AH26" s="201" t="s">
        <v>13232</v>
      </c>
      <c r="AI26" s="125"/>
      <c r="AJ26" s="20"/>
      <c r="AK26" s="20" t="s">
        <v>3834</v>
      </c>
      <c r="AL26" s="20" t="s">
        <v>1642</v>
      </c>
      <c r="AM26" s="20"/>
      <c r="AN26" s="20"/>
      <c r="AO26" s="917"/>
    </row>
    <row r="27" spans="1:41" ht="15.75" thickBot="1">
      <c r="A27" s="907"/>
      <c r="B27" s="911" t="s">
        <v>13099</v>
      </c>
      <c r="C27" s="94" t="s">
        <v>13233</v>
      </c>
      <c r="D27" s="110">
        <v>201640002</v>
      </c>
      <c r="E27" s="110" t="s">
        <v>11656</v>
      </c>
      <c r="F27" t="s">
        <v>699</v>
      </c>
      <c r="G27" t="s">
        <v>2437</v>
      </c>
      <c r="H27" t="s">
        <v>2438</v>
      </c>
      <c r="I27" s="110" t="s">
        <v>1655</v>
      </c>
      <c r="J27" s="110">
        <v>3</v>
      </c>
      <c r="K27" s="111" t="s">
        <v>13234</v>
      </c>
      <c r="L27" s="110">
        <v>9593869537</v>
      </c>
      <c r="M27" s="110">
        <v>66</v>
      </c>
      <c r="N27" s="110" t="s">
        <v>3977</v>
      </c>
      <c r="O27" s="110">
        <v>60</v>
      </c>
      <c r="P27" s="110" t="s">
        <v>13142</v>
      </c>
      <c r="Q27" s="110" t="s">
        <v>13235</v>
      </c>
      <c r="R27" s="110" t="s">
        <v>51</v>
      </c>
      <c r="S27" s="110" t="s">
        <v>51</v>
      </c>
      <c r="T27" s="110" t="s">
        <v>51</v>
      </c>
      <c r="U27" s="111"/>
      <c r="V27" s="111"/>
      <c r="W27" s="111"/>
      <c r="X27" s="111"/>
      <c r="Y27" s="111"/>
      <c r="Z27" s="111"/>
      <c r="AA27" s="111"/>
      <c r="AB27" s="111"/>
      <c r="AC27" s="110"/>
      <c r="AD27" s="110" t="s">
        <v>10134</v>
      </c>
      <c r="AE27" s="111" t="s">
        <v>13236</v>
      </c>
      <c r="AF27" s="203">
        <v>35071</v>
      </c>
      <c r="AG27" s="202" t="s">
        <v>13237</v>
      </c>
      <c r="AH27" s="202" t="s">
        <v>13238</v>
      </c>
      <c r="AI27" s="202">
        <v>8927508493</v>
      </c>
      <c r="AJ27" s="110" t="s">
        <v>13239</v>
      </c>
      <c r="AK27" s="110" t="s">
        <v>3912</v>
      </c>
      <c r="AL27" s="110" t="s">
        <v>1642</v>
      </c>
      <c r="AM27" s="110"/>
      <c r="AN27" s="110"/>
      <c r="AO27" s="928" t="s">
        <v>13240</v>
      </c>
    </row>
    <row r="28" spans="1:41" ht="15.75" thickBot="1">
      <c r="A28" s="914">
        <v>13</v>
      </c>
      <c r="B28" s="911" t="s">
        <v>13099</v>
      </c>
      <c r="C28" s="915" t="s">
        <v>13241</v>
      </c>
      <c r="D28" s="794">
        <v>201740017</v>
      </c>
      <c r="E28" s="20" t="s">
        <v>11646</v>
      </c>
      <c r="F28" t="s">
        <v>699</v>
      </c>
      <c r="G28" t="s">
        <v>2437</v>
      </c>
      <c r="H28" t="s">
        <v>2438</v>
      </c>
      <c r="I28" s="20" t="s">
        <v>1655</v>
      </c>
      <c r="J28" s="20">
        <v>2</v>
      </c>
      <c r="K28" s="916" t="s">
        <v>13242</v>
      </c>
      <c r="L28" s="20">
        <v>8207550057</v>
      </c>
      <c r="M28" s="20">
        <v>54</v>
      </c>
      <c r="N28" s="20" t="s">
        <v>50</v>
      </c>
      <c r="O28" s="20">
        <v>65</v>
      </c>
      <c r="P28" s="20" t="s">
        <v>13142</v>
      </c>
      <c r="Q28" s="70"/>
      <c r="R28" s="20" t="s">
        <v>51</v>
      </c>
      <c r="S28" s="20" t="s">
        <v>51</v>
      </c>
      <c r="T28" s="20" t="s">
        <v>51</v>
      </c>
      <c r="U28" s="70"/>
      <c r="V28" s="70"/>
      <c r="W28" s="70"/>
      <c r="X28" s="70"/>
      <c r="Y28" s="70"/>
      <c r="Z28" s="70"/>
      <c r="AA28" s="70"/>
      <c r="AB28" s="70"/>
      <c r="AC28" s="20"/>
      <c r="AD28" s="20" t="s">
        <v>12422</v>
      </c>
      <c r="AE28" s="70" t="s">
        <v>13243</v>
      </c>
      <c r="AF28" s="201"/>
      <c r="AG28" s="125" t="s">
        <v>13244</v>
      </c>
      <c r="AH28" s="201" t="s">
        <v>13245</v>
      </c>
      <c r="AI28" s="125">
        <v>9593261239</v>
      </c>
      <c r="AJ28" s="20"/>
      <c r="AK28" s="20"/>
      <c r="AL28" s="20" t="s">
        <v>1642</v>
      </c>
      <c r="AM28" s="20"/>
      <c r="AN28" s="20"/>
      <c r="AO28" s="917"/>
    </row>
    <row r="29" spans="1:41" ht="15.75" thickBot="1">
      <c r="A29" s="914">
        <v>3</v>
      </c>
      <c r="B29" s="911" t="s">
        <v>13099</v>
      </c>
      <c r="C29" s="915" t="s">
        <v>13246</v>
      </c>
      <c r="D29" s="794">
        <v>201740004</v>
      </c>
      <c r="E29" s="20" t="s">
        <v>11646</v>
      </c>
      <c r="F29" t="s">
        <v>699</v>
      </c>
      <c r="G29" t="s">
        <v>2437</v>
      </c>
      <c r="H29" t="s">
        <v>2438</v>
      </c>
      <c r="I29" s="20" t="s">
        <v>1655</v>
      </c>
      <c r="J29" s="20">
        <v>2</v>
      </c>
      <c r="K29" s="916" t="s">
        <v>13247</v>
      </c>
      <c r="L29" s="20">
        <v>9732122849</v>
      </c>
      <c r="M29" s="20"/>
      <c r="N29" s="20"/>
      <c r="O29" s="20"/>
      <c r="P29" s="20"/>
      <c r="Q29" s="70"/>
      <c r="R29" s="20" t="s">
        <v>51</v>
      </c>
      <c r="S29" s="20" t="s">
        <v>51</v>
      </c>
      <c r="T29" s="20" t="s">
        <v>51</v>
      </c>
      <c r="U29" s="70"/>
      <c r="V29" s="70"/>
      <c r="W29" s="70"/>
      <c r="X29" s="70"/>
      <c r="Y29" s="70"/>
      <c r="Z29" s="70"/>
      <c r="AA29" s="70"/>
      <c r="AB29" s="70"/>
      <c r="AC29" s="20"/>
      <c r="AD29" s="20" t="s">
        <v>12422</v>
      </c>
      <c r="AE29" s="70" t="s">
        <v>13248</v>
      </c>
      <c r="AF29" s="201"/>
      <c r="AG29" s="125" t="s">
        <v>13249</v>
      </c>
      <c r="AH29" s="125"/>
      <c r="AI29" s="125">
        <v>9775961064</v>
      </c>
      <c r="AJ29" s="20"/>
      <c r="AK29" s="20"/>
      <c r="AL29" s="20" t="s">
        <v>1642</v>
      </c>
      <c r="AM29" s="20"/>
      <c r="AN29" s="20"/>
      <c r="AO29" s="917"/>
    </row>
    <row r="30" spans="1:41">
      <c r="A30" s="914">
        <v>12</v>
      </c>
      <c r="B30" s="911" t="s">
        <v>13099</v>
      </c>
      <c r="C30" s="915" t="s">
        <v>13250</v>
      </c>
      <c r="D30" s="794">
        <v>201740016</v>
      </c>
      <c r="E30" s="20" t="s">
        <v>11656</v>
      </c>
      <c r="F30" t="s">
        <v>699</v>
      </c>
      <c r="G30" t="s">
        <v>2437</v>
      </c>
      <c r="H30" t="s">
        <v>2438</v>
      </c>
      <c r="I30" s="20" t="s">
        <v>1655</v>
      </c>
      <c r="J30" s="20">
        <v>2</v>
      </c>
      <c r="K30" s="916" t="s">
        <v>13251</v>
      </c>
      <c r="L30" s="20">
        <v>7063621194</v>
      </c>
      <c r="M30" s="20">
        <v>54</v>
      </c>
      <c r="N30" s="20" t="s">
        <v>50</v>
      </c>
      <c r="O30" s="20">
        <v>47</v>
      </c>
      <c r="P30" s="20" t="s">
        <v>13142</v>
      </c>
      <c r="Q30" s="70"/>
      <c r="R30" s="20" t="s">
        <v>51</v>
      </c>
      <c r="S30" s="20" t="s">
        <v>51</v>
      </c>
      <c r="T30" s="20" t="s">
        <v>51</v>
      </c>
      <c r="U30" s="70"/>
      <c r="V30" s="70"/>
      <c r="W30" s="70"/>
      <c r="X30" s="70"/>
      <c r="Y30" s="70"/>
      <c r="Z30" s="70"/>
      <c r="AA30" s="70"/>
      <c r="AB30" s="70"/>
      <c r="AC30" s="20" t="s">
        <v>51</v>
      </c>
      <c r="AD30" s="20" t="s">
        <v>12422</v>
      </c>
      <c r="AE30" s="70" t="s">
        <v>13252</v>
      </c>
      <c r="AF30" s="201" t="s">
        <v>13253</v>
      </c>
      <c r="AG30" s="125" t="s">
        <v>13254</v>
      </c>
      <c r="AH30" s="201" t="s">
        <v>13255</v>
      </c>
      <c r="AI30" s="125"/>
      <c r="AJ30" s="20"/>
      <c r="AK30" s="20" t="s">
        <v>13199</v>
      </c>
      <c r="AL30" s="20" t="s">
        <v>1642</v>
      </c>
      <c r="AM30" s="20"/>
      <c r="AN30" s="20"/>
      <c r="AO30" s="917"/>
    </row>
  </sheetData>
  <hyperlinks>
    <hyperlink ref="K4" r:id="rId1"/>
    <hyperlink ref="K3" r:id="rId2"/>
    <hyperlink ref="K2" r:id="rId3"/>
    <hyperlink ref="K5" r:id="rId4"/>
    <hyperlink ref="K6" r:id="rId5"/>
    <hyperlink ref="K7" r:id="rId6"/>
    <hyperlink ref="K9" r:id="rId7"/>
    <hyperlink ref="K11" r:id="rId8"/>
    <hyperlink ref="K16" r:id="rId9"/>
    <hyperlink ref="K29" r:id="rId10"/>
    <hyperlink ref="K20" r:id="rId11"/>
    <hyperlink ref="K24" r:id="rId12"/>
    <hyperlink ref="K14" r:id="rId13"/>
    <hyperlink ref="K30" r:id="rId14"/>
    <hyperlink ref="K28" r:id="rId15"/>
    <hyperlink ref="K15" r:id="rId16"/>
    <hyperlink ref="K12" r:id="rId17"/>
    <hyperlink ref="K22" r:id="rId18"/>
    <hyperlink ref="K13" r:id="rId19"/>
    <hyperlink ref="K19" r:id="rId20"/>
    <hyperlink ref="K26" r:id="rId21"/>
    <hyperlink ref="K25" r:id="rId22"/>
    <hyperlink ref="K23" r:id="rId23"/>
    <hyperlink ref="K17" r:id="rId24"/>
    <hyperlink ref="K10" r:id="rId25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O69"/>
  <sheetViews>
    <sheetView topLeftCell="A10" workbookViewId="0">
      <selection activeCell="G12" sqref="G12"/>
    </sheetView>
  </sheetViews>
  <sheetFormatPr defaultRowHeight="15"/>
  <sheetData>
    <row r="1" spans="1:41" ht="68.25" thickBot="1">
      <c r="A1" s="972" t="s">
        <v>0</v>
      </c>
      <c r="B1" s="972" t="s">
        <v>1</v>
      </c>
      <c r="C1" s="974" t="s">
        <v>2</v>
      </c>
      <c r="D1" s="972" t="s">
        <v>3</v>
      </c>
      <c r="E1" s="972" t="s">
        <v>4</v>
      </c>
      <c r="F1" s="972" t="s">
        <v>5</v>
      </c>
      <c r="G1" s="972" t="s">
        <v>6</v>
      </c>
      <c r="H1" s="972" t="s">
        <v>7</v>
      </c>
      <c r="I1" s="972" t="s">
        <v>8</v>
      </c>
      <c r="J1" s="972" t="s">
        <v>9</v>
      </c>
      <c r="K1" s="973" t="s">
        <v>10</v>
      </c>
      <c r="L1" s="972" t="s">
        <v>11</v>
      </c>
      <c r="M1" s="972" t="s">
        <v>12</v>
      </c>
      <c r="N1" s="972" t="s">
        <v>13</v>
      </c>
      <c r="O1" s="972" t="s">
        <v>14</v>
      </c>
      <c r="P1" s="972" t="s">
        <v>15</v>
      </c>
      <c r="Q1" s="972" t="s">
        <v>16</v>
      </c>
      <c r="R1" s="972" t="s">
        <v>17</v>
      </c>
      <c r="S1" s="972" t="s">
        <v>18</v>
      </c>
      <c r="T1" s="972" t="s">
        <v>19</v>
      </c>
      <c r="U1" s="972" t="s">
        <v>20</v>
      </c>
      <c r="V1" s="972" t="s">
        <v>21</v>
      </c>
      <c r="W1" s="972" t="s">
        <v>22</v>
      </c>
      <c r="X1" s="972" t="s">
        <v>23</v>
      </c>
      <c r="Y1" s="972" t="s">
        <v>24</v>
      </c>
      <c r="Z1" s="972" t="s">
        <v>25</v>
      </c>
      <c r="AA1" s="972" t="s">
        <v>26</v>
      </c>
      <c r="AB1" s="972" t="s">
        <v>27</v>
      </c>
      <c r="AC1" s="972" t="s">
        <v>28</v>
      </c>
      <c r="AD1" s="972" t="s">
        <v>29</v>
      </c>
      <c r="AE1" s="972" t="s">
        <v>30</v>
      </c>
      <c r="AF1" s="972" t="s">
        <v>31</v>
      </c>
      <c r="AG1" s="972" t="s">
        <v>32</v>
      </c>
      <c r="AH1" s="972" t="s">
        <v>33</v>
      </c>
      <c r="AI1" s="972" t="s">
        <v>34</v>
      </c>
      <c r="AJ1" s="972" t="s">
        <v>35</v>
      </c>
      <c r="AK1" s="972" t="s">
        <v>36</v>
      </c>
      <c r="AL1" s="972" t="s">
        <v>37</v>
      </c>
      <c r="AM1" s="972" t="s">
        <v>38</v>
      </c>
      <c r="AN1" s="972" t="s">
        <v>39</v>
      </c>
      <c r="AO1" s="972" t="s">
        <v>40</v>
      </c>
    </row>
    <row r="2" spans="1:41" ht="101.25">
      <c r="A2" s="953">
        <v>1</v>
      </c>
      <c r="B2" t="s">
        <v>13269</v>
      </c>
      <c r="C2" s="971" t="s">
        <v>13712</v>
      </c>
      <c r="D2" s="785" t="s">
        <v>13711</v>
      </c>
      <c r="E2" s="865" t="s">
        <v>3837</v>
      </c>
      <c r="F2" t="s">
        <v>45</v>
      </c>
      <c r="G2" t="s">
        <v>13526</v>
      </c>
      <c r="H2" t="s">
        <v>13525</v>
      </c>
      <c r="I2" s="865" t="s">
        <v>12901</v>
      </c>
      <c r="J2" s="865">
        <v>2</v>
      </c>
      <c r="K2" s="970" t="s">
        <v>13710</v>
      </c>
      <c r="L2" s="952" t="s">
        <v>13709</v>
      </c>
      <c r="M2" s="969">
        <v>0.7</v>
      </c>
      <c r="N2" s="865" t="s">
        <v>126</v>
      </c>
      <c r="O2" s="969">
        <v>0.6</v>
      </c>
      <c r="P2" s="865" t="s">
        <v>13477</v>
      </c>
      <c r="Q2" s="865" t="s">
        <v>50</v>
      </c>
      <c r="R2" s="969">
        <v>0.5</v>
      </c>
      <c r="S2" s="865" t="s">
        <v>13345</v>
      </c>
      <c r="T2" s="968" t="s">
        <v>13278</v>
      </c>
      <c r="U2" s="88"/>
      <c r="V2" s="88"/>
      <c r="W2" s="88"/>
      <c r="X2" s="88"/>
      <c r="Y2" s="88"/>
      <c r="Z2" s="88"/>
      <c r="AA2" s="88"/>
      <c r="AB2" s="88"/>
      <c r="AC2" s="89" t="s">
        <v>10133</v>
      </c>
      <c r="AD2" s="865" t="s">
        <v>13259</v>
      </c>
      <c r="AE2" s="951" t="s">
        <v>13708</v>
      </c>
      <c r="AF2" s="950">
        <v>30762</v>
      </c>
      <c r="AG2" s="91" t="s">
        <v>13707</v>
      </c>
      <c r="AH2" s="785" t="s">
        <v>13706</v>
      </c>
      <c r="AI2" s="784">
        <v>9163929747</v>
      </c>
      <c r="AJ2" s="889" t="s">
        <v>3833</v>
      </c>
      <c r="AK2" s="889" t="s">
        <v>3834</v>
      </c>
      <c r="AL2" s="89" t="s">
        <v>1642</v>
      </c>
      <c r="AM2" s="89"/>
      <c r="AN2" s="91"/>
      <c r="AO2" s="949"/>
    </row>
    <row r="3" spans="1:41" ht="56.25">
      <c r="A3" s="924">
        <v>2</v>
      </c>
      <c r="B3" t="s">
        <v>13269</v>
      </c>
      <c r="C3" s="938" t="s">
        <v>13705</v>
      </c>
      <c r="D3" s="790" t="s">
        <v>13704</v>
      </c>
      <c r="E3" s="182" t="s">
        <v>3837</v>
      </c>
      <c r="F3" t="s">
        <v>45</v>
      </c>
      <c r="G3" t="s">
        <v>13526</v>
      </c>
      <c r="H3" t="s">
        <v>13525</v>
      </c>
      <c r="I3" s="182" t="s">
        <v>12901</v>
      </c>
      <c r="J3" s="182">
        <v>2</v>
      </c>
      <c r="K3" s="936" t="s">
        <v>13703</v>
      </c>
      <c r="L3" s="821">
        <v>9007707369</v>
      </c>
      <c r="M3" s="935">
        <v>0.81100000000000005</v>
      </c>
      <c r="N3" s="182" t="s">
        <v>13263</v>
      </c>
      <c r="O3" s="961">
        <v>0.73</v>
      </c>
      <c r="P3" s="182" t="s">
        <v>6213</v>
      </c>
      <c r="Q3" s="182" t="s">
        <v>13262</v>
      </c>
      <c r="R3" s="961">
        <v>0.69</v>
      </c>
      <c r="S3" s="182" t="s">
        <v>13702</v>
      </c>
      <c r="T3" s="824" t="s">
        <v>13701</v>
      </c>
      <c r="U3" s="63"/>
      <c r="V3" s="63"/>
      <c r="W3" s="63"/>
      <c r="X3" s="63"/>
      <c r="Y3" s="63"/>
      <c r="Z3" s="63"/>
      <c r="AA3" s="63"/>
      <c r="AB3" s="63"/>
      <c r="AC3" s="64" t="s">
        <v>10133</v>
      </c>
      <c r="AD3" s="182" t="s">
        <v>13259</v>
      </c>
      <c r="AE3" s="946" t="s">
        <v>13700</v>
      </c>
      <c r="AF3" s="945">
        <v>33320</v>
      </c>
      <c r="AG3" s="177" t="s">
        <v>13699</v>
      </c>
      <c r="AH3" s="790" t="s">
        <v>13698</v>
      </c>
      <c r="AI3" s="177">
        <v>9434499182</v>
      </c>
      <c r="AJ3" s="178" t="s">
        <v>3833</v>
      </c>
      <c r="AK3" s="178" t="s">
        <v>3834</v>
      </c>
      <c r="AL3" s="64" t="s">
        <v>1642</v>
      </c>
      <c r="AM3" s="64"/>
      <c r="AN3" s="69"/>
      <c r="AO3" s="854"/>
    </row>
    <row r="4" spans="1:41" ht="90">
      <c r="A4" s="907"/>
      <c r="B4" t="s">
        <v>13269</v>
      </c>
      <c r="C4" s="96" t="s">
        <v>13697</v>
      </c>
      <c r="D4" s="94"/>
      <c r="E4" s="95" t="s">
        <v>3837</v>
      </c>
      <c r="F4" t="s">
        <v>45</v>
      </c>
      <c r="G4" t="s">
        <v>13526</v>
      </c>
      <c r="H4" t="s">
        <v>13525</v>
      </c>
      <c r="I4" s="95" t="s">
        <v>12901</v>
      </c>
      <c r="J4" s="95">
        <v>1</v>
      </c>
      <c r="K4" s="963" t="s">
        <v>13696</v>
      </c>
      <c r="L4" s="96">
        <v>9903299480</v>
      </c>
      <c r="M4" s="932">
        <v>0.81599999999999995</v>
      </c>
      <c r="N4" s="95" t="s">
        <v>7990</v>
      </c>
      <c r="O4" s="962">
        <v>0.56000000000000005</v>
      </c>
      <c r="P4" s="95"/>
      <c r="Q4" s="95" t="s">
        <v>50</v>
      </c>
      <c r="R4" s="962">
        <v>0.65</v>
      </c>
      <c r="S4" s="95" t="s">
        <v>13261</v>
      </c>
      <c r="T4" s="96" t="s">
        <v>13260</v>
      </c>
      <c r="U4" s="63"/>
      <c r="V4" s="63"/>
      <c r="W4" s="63"/>
      <c r="X4" s="63"/>
      <c r="Y4" s="63"/>
      <c r="Z4" s="63"/>
      <c r="AA4" s="63"/>
      <c r="AB4" s="63"/>
      <c r="AC4" s="64" t="s">
        <v>10133</v>
      </c>
      <c r="AD4" s="182" t="s">
        <v>13259</v>
      </c>
      <c r="AE4" s="946" t="s">
        <v>13695</v>
      </c>
      <c r="AF4" s="945">
        <v>30327</v>
      </c>
      <c r="AG4" s="177" t="s">
        <v>13694</v>
      </c>
      <c r="AH4" s="790" t="s">
        <v>13693</v>
      </c>
      <c r="AI4" s="177">
        <v>9836788040</v>
      </c>
      <c r="AJ4" s="178" t="s">
        <v>3833</v>
      </c>
      <c r="AK4" s="178" t="s">
        <v>3834</v>
      </c>
      <c r="AL4" s="64" t="s">
        <v>1642</v>
      </c>
      <c r="AM4" s="64"/>
      <c r="AN4" s="69"/>
      <c r="AO4" s="854"/>
    </row>
    <row r="5" spans="1:41" ht="135">
      <c r="A5" s="924">
        <v>3</v>
      </c>
      <c r="B5" t="s">
        <v>13269</v>
      </c>
      <c r="C5" s="938" t="s">
        <v>13692</v>
      </c>
      <c r="D5" s="790" t="s">
        <v>13691</v>
      </c>
      <c r="E5" s="182" t="s">
        <v>3837</v>
      </c>
      <c r="F5" t="s">
        <v>45</v>
      </c>
      <c r="G5" t="s">
        <v>13526</v>
      </c>
      <c r="H5" t="s">
        <v>13525</v>
      </c>
      <c r="I5" s="182" t="s">
        <v>12901</v>
      </c>
      <c r="J5" s="182">
        <v>2</v>
      </c>
      <c r="K5" s="936" t="s">
        <v>13690</v>
      </c>
      <c r="L5" s="832" t="s">
        <v>13689</v>
      </c>
      <c r="M5" s="967">
        <v>0.85599999999999998</v>
      </c>
      <c r="N5" s="178" t="s">
        <v>50</v>
      </c>
      <c r="O5" s="966">
        <v>0.85</v>
      </c>
      <c r="P5" s="178" t="s">
        <v>6213</v>
      </c>
      <c r="Q5" s="178" t="s">
        <v>13456</v>
      </c>
      <c r="R5" s="965">
        <v>0.73099999999999998</v>
      </c>
      <c r="S5" s="178" t="s">
        <v>13261</v>
      </c>
      <c r="T5" s="169" t="s">
        <v>13287</v>
      </c>
      <c r="U5" s="94"/>
      <c r="V5" s="94"/>
      <c r="W5" s="94"/>
      <c r="X5" s="94"/>
      <c r="Y5" s="94"/>
      <c r="Z5" s="94"/>
      <c r="AA5" s="94"/>
      <c r="AB5" s="94"/>
      <c r="AC5" s="95" t="s">
        <v>10133</v>
      </c>
      <c r="AD5" s="95" t="s">
        <v>13259</v>
      </c>
      <c r="AE5" s="906" t="s">
        <v>13688</v>
      </c>
      <c r="AF5" s="934">
        <v>29218</v>
      </c>
      <c r="AG5" s="97" t="s">
        <v>13687</v>
      </c>
      <c r="AH5" s="181"/>
      <c r="AI5" s="97"/>
      <c r="AJ5" s="95"/>
      <c r="AK5" s="95"/>
      <c r="AL5" s="95" t="s">
        <v>1642</v>
      </c>
      <c r="AM5" s="95" t="s">
        <v>13276</v>
      </c>
      <c r="AN5" s="97" t="s">
        <v>13315</v>
      </c>
      <c r="AO5" s="905" t="s">
        <v>13314</v>
      </c>
    </row>
    <row r="6" spans="1:41" ht="135">
      <c r="A6" s="924">
        <v>4</v>
      </c>
      <c r="B6" t="s">
        <v>13269</v>
      </c>
      <c r="C6" s="938" t="s">
        <v>13686</v>
      </c>
      <c r="D6" s="790" t="s">
        <v>13685</v>
      </c>
      <c r="E6" s="182" t="s">
        <v>3837</v>
      </c>
      <c r="F6" t="s">
        <v>45</v>
      </c>
      <c r="G6" t="s">
        <v>13526</v>
      </c>
      <c r="H6" t="s">
        <v>13525</v>
      </c>
      <c r="I6" s="182" t="s">
        <v>12901</v>
      </c>
      <c r="J6" s="182">
        <v>2</v>
      </c>
      <c r="K6" s="936" t="s">
        <v>13684</v>
      </c>
      <c r="L6" s="824" t="s">
        <v>13683</v>
      </c>
      <c r="M6" s="961">
        <v>0.69</v>
      </c>
      <c r="N6" s="182" t="s">
        <v>13263</v>
      </c>
      <c r="O6" s="961">
        <v>0.82</v>
      </c>
      <c r="P6" s="182" t="s">
        <v>13477</v>
      </c>
      <c r="Q6" s="182" t="s">
        <v>13262</v>
      </c>
      <c r="R6" s="961">
        <v>0.57999999999999996</v>
      </c>
      <c r="S6" s="182" t="s">
        <v>13345</v>
      </c>
      <c r="T6" s="821" t="s">
        <v>13287</v>
      </c>
      <c r="U6" s="94"/>
      <c r="V6" s="94"/>
      <c r="W6" s="94"/>
      <c r="X6" s="94"/>
      <c r="Y6" s="94"/>
      <c r="Z6" s="94"/>
      <c r="AA6" s="94"/>
      <c r="AB6" s="94"/>
      <c r="AC6" s="95" t="s">
        <v>10133</v>
      </c>
      <c r="AD6" s="95" t="s">
        <v>13259</v>
      </c>
      <c r="AE6" s="906" t="s">
        <v>13682</v>
      </c>
      <c r="AF6" s="934">
        <v>30617</v>
      </c>
      <c r="AG6" s="97" t="s">
        <v>13681</v>
      </c>
      <c r="AH6" s="181"/>
      <c r="AI6" s="97"/>
      <c r="AJ6" s="95" t="s">
        <v>3833</v>
      </c>
      <c r="AK6" s="95" t="s">
        <v>3834</v>
      </c>
      <c r="AL6" s="95" t="s">
        <v>1642</v>
      </c>
      <c r="AM6" s="95" t="s">
        <v>13276</v>
      </c>
      <c r="AN6" s="97" t="s">
        <v>13315</v>
      </c>
      <c r="AO6" s="905" t="s">
        <v>13314</v>
      </c>
    </row>
    <row r="7" spans="1:41" ht="135">
      <c r="A7" s="924">
        <v>5</v>
      </c>
      <c r="B7" t="s">
        <v>13269</v>
      </c>
      <c r="C7" s="832" t="s">
        <v>13680</v>
      </c>
      <c r="D7" s="790" t="s">
        <v>13679</v>
      </c>
      <c r="E7" s="182" t="s">
        <v>3837</v>
      </c>
      <c r="F7" t="s">
        <v>45</v>
      </c>
      <c r="G7" t="s">
        <v>13526</v>
      </c>
      <c r="H7" t="s">
        <v>13525</v>
      </c>
      <c r="I7" s="182" t="s">
        <v>12901</v>
      </c>
      <c r="J7" s="182">
        <v>2</v>
      </c>
      <c r="K7" s="936" t="s">
        <v>13678</v>
      </c>
      <c r="L7" s="821">
        <v>9475264529</v>
      </c>
      <c r="M7" s="961">
        <v>0.93</v>
      </c>
      <c r="N7" s="182" t="s">
        <v>13263</v>
      </c>
      <c r="O7" s="961">
        <v>0.85</v>
      </c>
      <c r="P7" s="182" t="s">
        <v>6213</v>
      </c>
      <c r="Q7" s="182" t="s">
        <v>13262</v>
      </c>
      <c r="R7" s="961">
        <v>0.77</v>
      </c>
      <c r="S7" s="182" t="s">
        <v>13331</v>
      </c>
      <c r="T7" s="821" t="s">
        <v>13260</v>
      </c>
      <c r="U7" s="94"/>
      <c r="V7" s="94"/>
      <c r="W7" s="94"/>
      <c r="X7" s="94"/>
      <c r="Y7" s="94"/>
      <c r="Z7" s="94"/>
      <c r="AA7" s="94"/>
      <c r="AB7" s="94"/>
      <c r="AC7" s="95" t="s">
        <v>10133</v>
      </c>
      <c r="AD7" s="95" t="s">
        <v>13259</v>
      </c>
      <c r="AE7" s="181" t="s">
        <v>13677</v>
      </c>
      <c r="AF7" s="934">
        <v>30727</v>
      </c>
      <c r="AG7" s="97" t="s">
        <v>13676</v>
      </c>
      <c r="AH7" s="181"/>
      <c r="AI7" s="97"/>
      <c r="AJ7" s="95" t="s">
        <v>3833</v>
      </c>
      <c r="AK7" s="95" t="s">
        <v>3834</v>
      </c>
      <c r="AL7" s="95" t="s">
        <v>1642</v>
      </c>
      <c r="AM7" s="95" t="s">
        <v>13276</v>
      </c>
      <c r="AN7" s="97" t="s">
        <v>13315</v>
      </c>
      <c r="AO7" s="905" t="s">
        <v>13314</v>
      </c>
    </row>
    <row r="8" spans="1:41" ht="56.25">
      <c r="A8" s="924">
        <v>6</v>
      </c>
      <c r="B8" t="s">
        <v>13269</v>
      </c>
      <c r="C8" s="938" t="s">
        <v>13675</v>
      </c>
      <c r="D8" s="790" t="s">
        <v>13674</v>
      </c>
      <c r="E8" s="182" t="s">
        <v>3837</v>
      </c>
      <c r="F8" t="s">
        <v>45</v>
      </c>
      <c r="G8" t="s">
        <v>13526</v>
      </c>
      <c r="H8" t="s">
        <v>13525</v>
      </c>
      <c r="I8" s="182" t="s">
        <v>12901</v>
      </c>
      <c r="J8" s="182">
        <v>2</v>
      </c>
      <c r="K8" s="936" t="s">
        <v>13673</v>
      </c>
      <c r="L8" s="824" t="s">
        <v>13672</v>
      </c>
      <c r="M8" s="961">
        <v>0.83</v>
      </c>
      <c r="N8" s="182" t="s">
        <v>13263</v>
      </c>
      <c r="O8" s="961">
        <v>0.65</v>
      </c>
      <c r="P8" s="182" t="s">
        <v>6213</v>
      </c>
      <c r="Q8" s="182" t="s">
        <v>13262</v>
      </c>
      <c r="R8" s="961">
        <v>0.7</v>
      </c>
      <c r="S8" s="182" t="s">
        <v>13261</v>
      </c>
      <c r="T8" s="821" t="s">
        <v>13278</v>
      </c>
      <c r="U8" s="63"/>
      <c r="V8" s="63"/>
      <c r="W8" s="63"/>
      <c r="X8" s="63"/>
      <c r="Y8" s="63"/>
      <c r="Z8" s="63"/>
      <c r="AA8" s="63"/>
      <c r="AB8" s="63"/>
      <c r="AC8" s="64" t="s">
        <v>10133</v>
      </c>
      <c r="AD8" s="182" t="s">
        <v>13259</v>
      </c>
      <c r="AE8" s="946" t="s">
        <v>13671</v>
      </c>
      <c r="AF8" s="945">
        <v>33019</v>
      </c>
      <c r="AG8" s="177" t="s">
        <v>13670</v>
      </c>
      <c r="AH8" s="790"/>
      <c r="AI8" s="177">
        <v>9831337424</v>
      </c>
      <c r="AJ8" s="64" t="s">
        <v>3833</v>
      </c>
      <c r="AK8" s="64" t="s">
        <v>3834</v>
      </c>
      <c r="AL8" s="64" t="s">
        <v>1642</v>
      </c>
      <c r="AM8" s="64"/>
      <c r="AN8" s="69"/>
      <c r="AO8" s="854"/>
    </row>
    <row r="9" spans="1:41" ht="101.25">
      <c r="A9" s="907"/>
      <c r="B9" t="s">
        <v>13269</v>
      </c>
      <c r="C9" s="96" t="s">
        <v>13669</v>
      </c>
      <c r="D9" s="94"/>
      <c r="E9" s="95" t="s">
        <v>3837</v>
      </c>
      <c r="F9" t="s">
        <v>45</v>
      </c>
      <c r="G9" t="s">
        <v>13526</v>
      </c>
      <c r="H9" t="s">
        <v>13525</v>
      </c>
      <c r="I9" s="95" t="s">
        <v>12901</v>
      </c>
      <c r="J9" s="95">
        <v>1</v>
      </c>
      <c r="K9" s="963" t="s">
        <v>13668</v>
      </c>
      <c r="L9" s="96">
        <v>9433125465</v>
      </c>
      <c r="M9" s="932">
        <v>0.81</v>
      </c>
      <c r="N9" s="95" t="s">
        <v>13263</v>
      </c>
      <c r="O9" s="932">
        <v>0.68899999999999995</v>
      </c>
      <c r="P9" s="95" t="s">
        <v>6213</v>
      </c>
      <c r="Q9" s="95" t="s">
        <v>13262</v>
      </c>
      <c r="R9" s="962">
        <v>0.48</v>
      </c>
      <c r="S9" s="95" t="s">
        <v>13302</v>
      </c>
      <c r="T9" s="96" t="s">
        <v>13278</v>
      </c>
      <c r="U9" s="63"/>
      <c r="V9" s="63"/>
      <c r="W9" s="63"/>
      <c r="X9" s="63"/>
      <c r="Y9" s="63"/>
      <c r="Z9" s="63"/>
      <c r="AA9" s="63"/>
      <c r="AB9" s="63"/>
      <c r="AC9" s="64" t="s">
        <v>10133</v>
      </c>
      <c r="AD9" s="182" t="s">
        <v>13259</v>
      </c>
      <c r="AE9" s="946" t="s">
        <v>13667</v>
      </c>
      <c r="AF9" s="945">
        <v>30954</v>
      </c>
      <c r="AG9" s="177" t="s">
        <v>13666</v>
      </c>
      <c r="AH9" s="790" t="s">
        <v>13665</v>
      </c>
      <c r="AI9" s="177" t="s">
        <v>13664</v>
      </c>
      <c r="AJ9" s="178" t="s">
        <v>3833</v>
      </c>
      <c r="AK9" s="178" t="s">
        <v>3834</v>
      </c>
      <c r="AL9" s="64" t="s">
        <v>1642</v>
      </c>
      <c r="AM9" s="64"/>
      <c r="AN9" s="69"/>
      <c r="AO9" s="854"/>
    </row>
    <row r="10" spans="1:41" ht="78.75">
      <c r="A10" s="907"/>
      <c r="B10" t="s">
        <v>13269</v>
      </c>
      <c r="C10" s="96" t="s">
        <v>13663</v>
      </c>
      <c r="D10" s="94"/>
      <c r="E10" s="95" t="s">
        <v>3837</v>
      </c>
      <c r="F10" t="s">
        <v>45</v>
      </c>
      <c r="G10" t="s">
        <v>13526</v>
      </c>
      <c r="H10" t="s">
        <v>13525</v>
      </c>
      <c r="I10" s="95" t="s">
        <v>12901</v>
      </c>
      <c r="J10" s="95">
        <v>1</v>
      </c>
      <c r="K10" s="963" t="s">
        <v>13662</v>
      </c>
      <c r="L10" s="96">
        <v>9051554140</v>
      </c>
      <c r="M10" s="932">
        <v>0.71</v>
      </c>
      <c r="N10" s="95" t="s">
        <v>13661</v>
      </c>
      <c r="O10" s="962">
        <v>0.75</v>
      </c>
      <c r="P10" s="95" t="s">
        <v>6213</v>
      </c>
      <c r="Q10" s="95" t="s">
        <v>127</v>
      </c>
      <c r="R10" s="962">
        <v>0.72</v>
      </c>
      <c r="S10" s="95" t="s">
        <v>13331</v>
      </c>
      <c r="T10" s="96" t="s">
        <v>13260</v>
      </c>
      <c r="U10" s="63"/>
      <c r="V10" s="63"/>
      <c r="W10" s="63"/>
      <c r="X10" s="63"/>
      <c r="Y10" s="63"/>
      <c r="Z10" s="63"/>
      <c r="AA10" s="63"/>
      <c r="AB10" s="63"/>
      <c r="AC10" s="64" t="s">
        <v>10133</v>
      </c>
      <c r="AD10" s="182" t="s">
        <v>13259</v>
      </c>
      <c r="AE10" s="794" t="s">
        <v>13660</v>
      </c>
      <c r="AF10" s="945">
        <v>28501</v>
      </c>
      <c r="AG10" s="177" t="s">
        <v>13659</v>
      </c>
      <c r="AH10" s="790" t="s">
        <v>13658</v>
      </c>
      <c r="AI10" s="177">
        <v>8961035410</v>
      </c>
      <c r="AJ10" s="178" t="s">
        <v>3833</v>
      </c>
      <c r="AK10" s="178" t="s">
        <v>3834</v>
      </c>
      <c r="AL10" s="64" t="s">
        <v>1642</v>
      </c>
      <c r="AM10" s="64"/>
      <c r="AN10" s="69"/>
      <c r="AO10" s="854"/>
    </row>
    <row r="11" spans="1:41" ht="67.5">
      <c r="A11" s="924">
        <v>7</v>
      </c>
      <c r="B11" t="s">
        <v>13269</v>
      </c>
      <c r="C11" s="938" t="s">
        <v>13657</v>
      </c>
      <c r="D11" s="790" t="s">
        <v>13656</v>
      </c>
      <c r="E11" s="182" t="s">
        <v>3823</v>
      </c>
      <c r="F11" t="s">
        <v>45</v>
      </c>
      <c r="G11" t="s">
        <v>13526</v>
      </c>
      <c r="H11" t="s">
        <v>13525</v>
      </c>
      <c r="I11" s="182" t="s">
        <v>12901</v>
      </c>
      <c r="J11" s="182">
        <v>2</v>
      </c>
      <c r="K11" s="964" t="s">
        <v>13655</v>
      </c>
      <c r="L11" s="832" t="s">
        <v>13654</v>
      </c>
      <c r="M11" s="935">
        <v>0.92249999999999999</v>
      </c>
      <c r="N11" s="182" t="s">
        <v>13263</v>
      </c>
      <c r="O11" s="935">
        <v>0.73399999999999999</v>
      </c>
      <c r="P11" s="182" t="s">
        <v>6213</v>
      </c>
      <c r="Q11" s="182" t="s">
        <v>13262</v>
      </c>
      <c r="R11" s="935">
        <v>0.755</v>
      </c>
      <c r="S11" s="182" t="s">
        <v>13331</v>
      </c>
      <c r="T11" s="821" t="s">
        <v>13260</v>
      </c>
      <c r="U11" s="63"/>
      <c r="V11" s="63"/>
      <c r="W11" s="63"/>
      <c r="X11" s="63"/>
      <c r="Y11" s="63"/>
      <c r="Z11" s="63"/>
      <c r="AA11" s="63"/>
      <c r="AB11" s="63"/>
      <c r="AC11" s="64" t="s">
        <v>10133</v>
      </c>
      <c r="AD11" s="182" t="s">
        <v>13259</v>
      </c>
      <c r="AE11" s="940" t="s">
        <v>13653</v>
      </c>
      <c r="AF11" s="939">
        <v>32232</v>
      </c>
      <c r="AG11" s="177" t="s">
        <v>13652</v>
      </c>
      <c r="AH11" s="790" t="s">
        <v>13651</v>
      </c>
      <c r="AI11" s="177">
        <v>9108303898</v>
      </c>
      <c r="AJ11" s="178" t="s">
        <v>3833</v>
      </c>
      <c r="AK11" s="178" t="s">
        <v>3834</v>
      </c>
      <c r="AL11" s="182" t="s">
        <v>1642</v>
      </c>
      <c r="AM11" s="182"/>
      <c r="AN11" s="824"/>
      <c r="AO11" s="937"/>
    </row>
    <row r="12" spans="1:41" ht="135">
      <c r="A12" s="924">
        <v>8</v>
      </c>
      <c r="B12" t="s">
        <v>13269</v>
      </c>
      <c r="C12" s="938" t="s">
        <v>13650</v>
      </c>
      <c r="D12" s="790" t="s">
        <v>13649</v>
      </c>
      <c r="E12" s="182" t="s">
        <v>3823</v>
      </c>
      <c r="F12" t="s">
        <v>45</v>
      </c>
      <c r="G12" t="s">
        <v>13526</v>
      </c>
      <c r="H12" t="s">
        <v>13525</v>
      </c>
      <c r="I12" s="182" t="s">
        <v>12901</v>
      </c>
      <c r="J12" s="182">
        <v>2</v>
      </c>
      <c r="K12" s="936" t="s">
        <v>13648</v>
      </c>
      <c r="L12" s="824" t="s">
        <v>13647</v>
      </c>
      <c r="M12" s="935">
        <v>0.94</v>
      </c>
      <c r="N12" s="182" t="s">
        <v>13263</v>
      </c>
      <c r="O12" s="961">
        <v>0.84</v>
      </c>
      <c r="P12" s="182" t="s">
        <v>6213</v>
      </c>
      <c r="Q12" s="182" t="s">
        <v>13262</v>
      </c>
      <c r="R12" s="961">
        <v>0.77</v>
      </c>
      <c r="S12" s="182" t="s">
        <v>13331</v>
      </c>
      <c r="T12" s="821" t="s">
        <v>13260</v>
      </c>
      <c r="U12" s="94"/>
      <c r="V12" s="94"/>
      <c r="W12" s="94"/>
      <c r="X12" s="94"/>
      <c r="Y12" s="94"/>
      <c r="Z12" s="94"/>
      <c r="AA12" s="94"/>
      <c r="AB12" s="94"/>
      <c r="AC12" s="95" t="s">
        <v>10133</v>
      </c>
      <c r="AD12" s="95" t="s">
        <v>13259</v>
      </c>
      <c r="AE12" s="906" t="s">
        <v>13646</v>
      </c>
      <c r="AF12" s="934">
        <v>33509</v>
      </c>
      <c r="AG12" s="97" t="s">
        <v>13645</v>
      </c>
      <c r="AH12" s="181"/>
      <c r="AI12" s="97"/>
      <c r="AJ12" s="95"/>
      <c r="AK12" s="95"/>
      <c r="AL12" s="95" t="s">
        <v>1642</v>
      </c>
      <c r="AM12" s="95" t="s">
        <v>13276</v>
      </c>
      <c r="AN12" s="97" t="s">
        <v>13315</v>
      </c>
      <c r="AO12" s="905" t="s">
        <v>13314</v>
      </c>
    </row>
    <row r="13" spans="1:41" ht="135">
      <c r="A13" s="907"/>
      <c r="B13" t="s">
        <v>13269</v>
      </c>
      <c r="C13" s="97" t="s">
        <v>13644</v>
      </c>
      <c r="D13" s="94"/>
      <c r="E13" s="95" t="s">
        <v>3837</v>
      </c>
      <c r="F13" t="s">
        <v>45</v>
      </c>
      <c r="G13" t="s">
        <v>13526</v>
      </c>
      <c r="H13" t="s">
        <v>13525</v>
      </c>
      <c r="I13" s="95" t="s">
        <v>12901</v>
      </c>
      <c r="J13" s="95">
        <v>1</v>
      </c>
      <c r="K13" s="963" t="s">
        <v>13643</v>
      </c>
      <c r="L13" s="97" t="s">
        <v>13642</v>
      </c>
      <c r="M13" s="932">
        <v>0.79500000000000004</v>
      </c>
      <c r="N13" s="95" t="s">
        <v>13263</v>
      </c>
      <c r="O13" s="932">
        <v>0.71499999999999997</v>
      </c>
      <c r="P13" s="95" t="s">
        <v>6213</v>
      </c>
      <c r="Q13" s="95" t="s">
        <v>13262</v>
      </c>
      <c r="R13" s="932">
        <v>0.77500000000000002</v>
      </c>
      <c r="S13" s="95" t="s">
        <v>13261</v>
      </c>
      <c r="T13" s="96" t="s">
        <v>13260</v>
      </c>
      <c r="U13" s="94"/>
      <c r="V13" s="94"/>
      <c r="W13" s="94"/>
      <c r="X13" s="94"/>
      <c r="Y13" s="94"/>
      <c r="Z13" s="94"/>
      <c r="AA13" s="94"/>
      <c r="AB13" s="94"/>
      <c r="AC13" s="95" t="s">
        <v>10133</v>
      </c>
      <c r="AD13" s="95" t="s">
        <v>13259</v>
      </c>
      <c r="AE13" s="906" t="s">
        <v>13641</v>
      </c>
      <c r="AF13" s="934">
        <v>30979</v>
      </c>
      <c r="AG13" s="97" t="s">
        <v>13640</v>
      </c>
      <c r="AH13" s="181"/>
      <c r="AI13" s="97"/>
      <c r="AJ13" s="95" t="s">
        <v>150</v>
      </c>
      <c r="AK13" s="95" t="s">
        <v>3834</v>
      </c>
      <c r="AL13" s="95" t="s">
        <v>1642</v>
      </c>
      <c r="AM13" s="95" t="s">
        <v>13276</v>
      </c>
      <c r="AN13" s="97" t="s">
        <v>13315</v>
      </c>
      <c r="AO13" s="905" t="s">
        <v>13314</v>
      </c>
    </row>
    <row r="14" spans="1:41" ht="67.5">
      <c r="A14" s="924">
        <v>9</v>
      </c>
      <c r="B14" t="s">
        <v>13269</v>
      </c>
      <c r="C14" s="938" t="s">
        <v>13639</v>
      </c>
      <c r="D14" s="790" t="s">
        <v>13638</v>
      </c>
      <c r="E14" s="182" t="s">
        <v>3823</v>
      </c>
      <c r="F14" t="s">
        <v>45</v>
      </c>
      <c r="G14" t="s">
        <v>13526</v>
      </c>
      <c r="H14" t="s">
        <v>13525</v>
      </c>
      <c r="I14" s="182" t="s">
        <v>12901</v>
      </c>
      <c r="J14" s="182">
        <v>2</v>
      </c>
      <c r="K14" s="936" t="s">
        <v>13637</v>
      </c>
      <c r="L14" s="832" t="s">
        <v>13636</v>
      </c>
      <c r="M14" s="935">
        <v>0.82499999999999996</v>
      </c>
      <c r="N14" s="182" t="s">
        <v>7990</v>
      </c>
      <c r="O14" s="935">
        <v>0.81499999999999995</v>
      </c>
      <c r="P14" s="182" t="s">
        <v>6213</v>
      </c>
      <c r="Q14" s="182" t="s">
        <v>7990</v>
      </c>
      <c r="R14" s="961">
        <v>0.46</v>
      </c>
      <c r="S14" s="182" t="s">
        <v>13302</v>
      </c>
      <c r="T14" s="821" t="s">
        <v>13278</v>
      </c>
      <c r="U14" s="63"/>
      <c r="V14" s="63"/>
      <c r="W14" s="63"/>
      <c r="X14" s="63"/>
      <c r="Y14" s="63"/>
      <c r="Z14" s="63"/>
      <c r="AA14" s="63"/>
      <c r="AB14" s="63"/>
      <c r="AC14" s="64" t="s">
        <v>10133</v>
      </c>
      <c r="AD14" s="182" t="s">
        <v>13259</v>
      </c>
      <c r="AE14" s="822" t="s">
        <v>13635</v>
      </c>
      <c r="AF14" s="939">
        <v>31855</v>
      </c>
      <c r="AG14" s="177" t="s">
        <v>13634</v>
      </c>
      <c r="AH14" s="790" t="s">
        <v>13633</v>
      </c>
      <c r="AI14" s="177">
        <v>9167084235</v>
      </c>
      <c r="AJ14" s="178" t="s">
        <v>3833</v>
      </c>
      <c r="AK14" s="178" t="s">
        <v>3834</v>
      </c>
      <c r="AL14" s="182" t="s">
        <v>1642</v>
      </c>
      <c r="AM14" s="182"/>
      <c r="AN14" s="824"/>
      <c r="AO14" s="937"/>
    </row>
    <row r="15" spans="1:41" ht="67.5">
      <c r="A15" s="907"/>
      <c r="B15" t="s">
        <v>13269</v>
      </c>
      <c r="C15" s="96" t="s">
        <v>13632</v>
      </c>
      <c r="D15" s="94"/>
      <c r="E15" s="95" t="s">
        <v>3823</v>
      </c>
      <c r="F15" t="s">
        <v>45</v>
      </c>
      <c r="G15" t="s">
        <v>13526</v>
      </c>
      <c r="H15" t="s">
        <v>13525</v>
      </c>
      <c r="I15" s="95" t="s">
        <v>12901</v>
      </c>
      <c r="J15" s="95">
        <v>1</v>
      </c>
      <c r="K15" s="963" t="s">
        <v>13631</v>
      </c>
      <c r="L15" s="96">
        <v>9051164363</v>
      </c>
      <c r="M15" s="962">
        <v>0.8</v>
      </c>
      <c r="N15" s="95" t="s">
        <v>13263</v>
      </c>
      <c r="O15" s="962">
        <v>0.73</v>
      </c>
      <c r="P15" s="95" t="s">
        <v>6213</v>
      </c>
      <c r="Q15" s="95" t="s">
        <v>13262</v>
      </c>
      <c r="R15" s="962">
        <v>0.53</v>
      </c>
      <c r="S15" s="95" t="s">
        <v>13545</v>
      </c>
      <c r="T15" s="96" t="s">
        <v>13278</v>
      </c>
      <c r="U15" s="63"/>
      <c r="V15" s="63"/>
      <c r="W15" s="63"/>
      <c r="X15" s="63"/>
      <c r="Y15" s="63"/>
      <c r="Z15" s="63"/>
      <c r="AA15" s="63"/>
      <c r="AB15" s="63"/>
      <c r="AC15" s="64" t="s">
        <v>10133</v>
      </c>
      <c r="AD15" s="182" t="s">
        <v>13259</v>
      </c>
      <c r="AE15" s="940" t="s">
        <v>13630</v>
      </c>
      <c r="AF15" s="939">
        <v>32828</v>
      </c>
      <c r="AG15" s="177" t="s">
        <v>13629</v>
      </c>
      <c r="AH15" s="790" t="s">
        <v>13628</v>
      </c>
      <c r="AI15" s="177">
        <v>9432895957</v>
      </c>
      <c r="AJ15" s="178" t="s">
        <v>3833</v>
      </c>
      <c r="AK15" s="178" t="s">
        <v>3834</v>
      </c>
      <c r="AL15" s="182" t="s">
        <v>1642</v>
      </c>
      <c r="AM15" s="182"/>
      <c r="AN15" s="824"/>
      <c r="AO15" s="937"/>
    </row>
    <row r="16" spans="1:41" ht="90">
      <c r="A16" s="907"/>
      <c r="B16" t="s">
        <v>13269</v>
      </c>
      <c r="C16" s="96" t="s">
        <v>13627</v>
      </c>
      <c r="D16" s="94"/>
      <c r="E16" s="95" t="s">
        <v>3837</v>
      </c>
      <c r="F16" t="s">
        <v>45</v>
      </c>
      <c r="G16" t="s">
        <v>13526</v>
      </c>
      <c r="H16" t="s">
        <v>13525</v>
      </c>
      <c r="I16" s="95" t="s">
        <v>12901</v>
      </c>
      <c r="J16" s="95">
        <v>1</v>
      </c>
      <c r="K16" s="56" t="s">
        <v>13626</v>
      </c>
      <c r="L16" s="97" t="s">
        <v>13625</v>
      </c>
      <c r="M16" s="962">
        <v>0.66</v>
      </c>
      <c r="N16" s="95" t="s">
        <v>13263</v>
      </c>
      <c r="O16" s="962">
        <v>0.63</v>
      </c>
      <c r="P16" s="95" t="s">
        <v>6213</v>
      </c>
      <c r="Q16" s="95" t="s">
        <v>13262</v>
      </c>
      <c r="R16" s="813">
        <v>0.69</v>
      </c>
      <c r="S16" s="95" t="s">
        <v>13545</v>
      </c>
      <c r="T16" s="96" t="s">
        <v>13624</v>
      </c>
      <c r="U16" s="63"/>
      <c r="V16" s="63"/>
      <c r="W16" s="63"/>
      <c r="X16" s="63"/>
      <c r="Y16" s="63"/>
      <c r="Z16" s="63"/>
      <c r="AA16" s="63"/>
      <c r="AB16" s="63"/>
      <c r="AC16" s="64" t="s">
        <v>10133</v>
      </c>
      <c r="AD16" s="182" t="s">
        <v>13259</v>
      </c>
      <c r="AE16" s="940" t="s">
        <v>13623</v>
      </c>
      <c r="AF16" s="939">
        <v>31448</v>
      </c>
      <c r="AG16" s="177" t="s">
        <v>13622</v>
      </c>
      <c r="AH16" s="790" t="s">
        <v>13621</v>
      </c>
      <c r="AI16" s="177" t="s">
        <v>13620</v>
      </c>
      <c r="AJ16" s="178" t="s">
        <v>3833</v>
      </c>
      <c r="AK16" s="178" t="s">
        <v>3834</v>
      </c>
      <c r="AL16" s="182" t="s">
        <v>1642</v>
      </c>
      <c r="AM16" s="182"/>
      <c r="AN16" s="824"/>
      <c r="AO16" s="937"/>
    </row>
    <row r="17" spans="1:41" ht="78.75">
      <c r="A17" s="924">
        <v>1</v>
      </c>
      <c r="B17" t="s">
        <v>13269</v>
      </c>
      <c r="C17" s="938" t="s">
        <v>13619</v>
      </c>
      <c r="D17" s="790" t="s">
        <v>13618</v>
      </c>
      <c r="E17" s="182" t="s">
        <v>3837</v>
      </c>
      <c r="F17" t="s">
        <v>45</v>
      </c>
      <c r="G17" t="s">
        <v>13526</v>
      </c>
      <c r="H17" t="s">
        <v>13525</v>
      </c>
      <c r="I17" s="182" t="s">
        <v>12901</v>
      </c>
      <c r="J17" s="182">
        <v>2</v>
      </c>
      <c r="K17" s="936" t="s">
        <v>13617</v>
      </c>
      <c r="L17" s="824" t="s">
        <v>13616</v>
      </c>
      <c r="M17" s="935">
        <v>0.77800000000000002</v>
      </c>
      <c r="N17" s="178" t="s">
        <v>7990</v>
      </c>
      <c r="O17" s="930">
        <v>0.74199999999999999</v>
      </c>
      <c r="P17" s="178" t="s">
        <v>6213</v>
      </c>
      <c r="Q17" s="178" t="s">
        <v>13262</v>
      </c>
      <c r="R17" s="930">
        <v>0.78400000000000003</v>
      </c>
      <c r="S17" s="178" t="s">
        <v>13331</v>
      </c>
      <c r="T17" s="169" t="s">
        <v>13260</v>
      </c>
      <c r="U17" s="94"/>
      <c r="V17" s="94"/>
      <c r="W17" s="94"/>
      <c r="X17" s="94"/>
      <c r="Y17" s="94"/>
      <c r="Z17" s="94"/>
      <c r="AA17" s="94"/>
      <c r="AB17" s="94"/>
      <c r="AC17" s="95" t="s">
        <v>10133</v>
      </c>
      <c r="AD17" s="95" t="s">
        <v>13259</v>
      </c>
      <c r="AE17" s="181" t="s">
        <v>13615</v>
      </c>
      <c r="AF17" s="934">
        <v>34518</v>
      </c>
      <c r="AG17" s="97"/>
      <c r="AH17" s="181"/>
      <c r="AI17" s="97"/>
      <c r="AJ17" s="95"/>
      <c r="AK17" s="95"/>
      <c r="AL17" s="95" t="s">
        <v>1642</v>
      </c>
      <c r="AM17" s="95" t="s">
        <v>13276</v>
      </c>
      <c r="AN17" s="941" t="s">
        <v>13614</v>
      </c>
      <c r="AO17" s="905" t="s">
        <v>13314</v>
      </c>
    </row>
    <row r="18" spans="1:41" ht="67.5">
      <c r="A18" s="924">
        <v>10</v>
      </c>
      <c r="B18" t="s">
        <v>13269</v>
      </c>
      <c r="C18" s="938" t="s">
        <v>13613</v>
      </c>
      <c r="D18" s="790" t="s">
        <v>13612</v>
      </c>
      <c r="E18" s="182" t="s">
        <v>3837</v>
      </c>
      <c r="F18" t="s">
        <v>45</v>
      </c>
      <c r="G18" t="s">
        <v>13526</v>
      </c>
      <c r="H18" t="s">
        <v>13525</v>
      </c>
      <c r="I18" s="182" t="s">
        <v>12901</v>
      </c>
      <c r="J18" s="182">
        <v>2</v>
      </c>
      <c r="K18" s="936" t="s">
        <v>13611</v>
      </c>
      <c r="L18" s="821">
        <v>9334188000</v>
      </c>
      <c r="M18" s="961">
        <v>0.47</v>
      </c>
      <c r="N18" s="182" t="s">
        <v>13610</v>
      </c>
      <c r="O18" s="961">
        <v>0.51</v>
      </c>
      <c r="P18" s="182" t="s">
        <v>6213</v>
      </c>
      <c r="Q18" s="822" t="s">
        <v>13609</v>
      </c>
      <c r="R18" s="961">
        <v>0.57999999999999996</v>
      </c>
      <c r="S18" s="182" t="s">
        <v>13608</v>
      </c>
      <c r="T18" s="824" t="s">
        <v>13607</v>
      </c>
      <c r="U18" s="63"/>
      <c r="V18" s="63"/>
      <c r="W18" s="63"/>
      <c r="X18" s="63"/>
      <c r="Y18" s="63"/>
      <c r="Z18" s="63"/>
      <c r="AA18" s="63"/>
      <c r="AB18" s="63"/>
      <c r="AC18" s="182" t="s">
        <v>10133</v>
      </c>
      <c r="AD18" s="182" t="s">
        <v>13259</v>
      </c>
      <c r="AE18" s="940" t="s">
        <v>13606</v>
      </c>
      <c r="AF18" s="939">
        <v>34476</v>
      </c>
      <c r="AG18" s="177" t="s">
        <v>13605</v>
      </c>
      <c r="AH18" s="790" t="s">
        <v>13604</v>
      </c>
      <c r="AI18" s="177">
        <v>9832236490</v>
      </c>
      <c r="AJ18" s="178" t="s">
        <v>3833</v>
      </c>
      <c r="AK18" s="178" t="s">
        <v>3834</v>
      </c>
      <c r="AL18" s="182" t="s">
        <v>1642</v>
      </c>
      <c r="AM18" s="182"/>
      <c r="AN18" s="824"/>
      <c r="AO18" s="937"/>
    </row>
    <row r="19" spans="1:41" ht="135">
      <c r="A19" s="924">
        <v>11</v>
      </c>
      <c r="B19" t="s">
        <v>13269</v>
      </c>
      <c r="C19" s="938" t="s">
        <v>13603</v>
      </c>
      <c r="D19" s="790" t="s">
        <v>13602</v>
      </c>
      <c r="E19" s="182" t="s">
        <v>3837</v>
      </c>
      <c r="F19" t="s">
        <v>45</v>
      </c>
      <c r="G19" t="s">
        <v>13526</v>
      </c>
      <c r="H19" t="s">
        <v>13525</v>
      </c>
      <c r="I19" s="182" t="s">
        <v>12901</v>
      </c>
      <c r="J19" s="182">
        <v>2</v>
      </c>
      <c r="K19" s="936" t="s">
        <v>13601</v>
      </c>
      <c r="L19" s="821">
        <v>8886991518</v>
      </c>
      <c r="M19" s="935">
        <v>0.65</v>
      </c>
      <c r="N19" s="182" t="s">
        <v>7990</v>
      </c>
      <c r="O19" s="935">
        <v>0.62</v>
      </c>
      <c r="P19" s="182" t="s">
        <v>6213</v>
      </c>
      <c r="Q19" s="182" t="s">
        <v>7990</v>
      </c>
      <c r="R19" s="935">
        <v>0.51</v>
      </c>
      <c r="S19" s="182" t="s">
        <v>13578</v>
      </c>
      <c r="T19" s="821" t="s">
        <v>13278</v>
      </c>
      <c r="U19" s="94"/>
      <c r="V19" s="94"/>
      <c r="W19" s="94"/>
      <c r="X19" s="94"/>
      <c r="Y19" s="94"/>
      <c r="Z19" s="94"/>
      <c r="AA19" s="94"/>
      <c r="AB19" s="94"/>
      <c r="AC19" s="95" t="s">
        <v>10133</v>
      </c>
      <c r="AD19" s="95" t="s">
        <v>13259</v>
      </c>
      <c r="AE19" s="94"/>
      <c r="AF19" s="934">
        <v>31886</v>
      </c>
      <c r="AG19" s="97" t="s">
        <v>13600</v>
      </c>
      <c r="AH19" s="181"/>
      <c r="AI19" s="97"/>
      <c r="AJ19" s="95"/>
      <c r="AK19" s="95"/>
      <c r="AL19" s="95" t="s">
        <v>1642</v>
      </c>
      <c r="AM19" s="95" t="s">
        <v>13276</v>
      </c>
      <c r="AN19" s="97" t="s">
        <v>13315</v>
      </c>
      <c r="AO19" s="905" t="s">
        <v>13314</v>
      </c>
    </row>
    <row r="20" spans="1:41" ht="90">
      <c r="A20" s="924">
        <v>12</v>
      </c>
      <c r="B20" t="s">
        <v>13269</v>
      </c>
      <c r="C20" s="938" t="s">
        <v>13599</v>
      </c>
      <c r="D20" s="790" t="s">
        <v>13598</v>
      </c>
      <c r="E20" s="182" t="s">
        <v>3837</v>
      </c>
      <c r="F20" t="s">
        <v>45</v>
      </c>
      <c r="G20" t="s">
        <v>13526</v>
      </c>
      <c r="H20" t="s">
        <v>13525</v>
      </c>
      <c r="I20" s="182" t="s">
        <v>12901</v>
      </c>
      <c r="J20" s="182">
        <v>2</v>
      </c>
      <c r="K20" s="936" t="s">
        <v>13597</v>
      </c>
      <c r="L20" s="824" t="s">
        <v>13596</v>
      </c>
      <c r="M20" s="961">
        <v>0.7</v>
      </c>
      <c r="N20" s="182" t="s">
        <v>50</v>
      </c>
      <c r="O20" s="961">
        <v>0.65</v>
      </c>
      <c r="P20" s="182" t="s">
        <v>6213</v>
      </c>
      <c r="Q20" s="182" t="s">
        <v>50</v>
      </c>
      <c r="R20" s="961">
        <v>0.57999999999999996</v>
      </c>
      <c r="S20" s="935" t="s">
        <v>13584</v>
      </c>
      <c r="T20" s="821" t="s">
        <v>13278</v>
      </c>
      <c r="U20" s="63"/>
      <c r="V20" s="63"/>
      <c r="W20" s="63"/>
      <c r="X20" s="63"/>
      <c r="Y20" s="63"/>
      <c r="Z20" s="63"/>
      <c r="AA20" s="63"/>
      <c r="AB20" s="63"/>
      <c r="AC20" s="182" t="s">
        <v>10133</v>
      </c>
      <c r="AD20" s="182" t="s">
        <v>13259</v>
      </c>
      <c r="AE20" s="822" t="s">
        <v>13595</v>
      </c>
      <c r="AF20" s="939">
        <v>33062</v>
      </c>
      <c r="AG20" s="824" t="s">
        <v>13594</v>
      </c>
      <c r="AH20" s="790" t="s">
        <v>13593</v>
      </c>
      <c r="AI20" s="177">
        <v>9861758237</v>
      </c>
      <c r="AJ20" s="178" t="s">
        <v>150</v>
      </c>
      <c r="AK20" s="178" t="s">
        <v>3834</v>
      </c>
      <c r="AL20" s="182" t="s">
        <v>1642</v>
      </c>
      <c r="AM20" s="182"/>
      <c r="AN20" s="824"/>
      <c r="AO20" s="937"/>
    </row>
    <row r="21" spans="1:41" ht="135">
      <c r="A21" s="907"/>
      <c r="B21" t="s">
        <v>13269</v>
      </c>
      <c r="C21" s="96" t="s">
        <v>13592</v>
      </c>
      <c r="D21" s="94"/>
      <c r="E21" s="95" t="s">
        <v>3837</v>
      </c>
      <c r="F21" t="s">
        <v>45</v>
      </c>
      <c r="G21" t="s">
        <v>13526</v>
      </c>
      <c r="H21" t="s">
        <v>13525</v>
      </c>
      <c r="I21" s="95" t="s">
        <v>12901</v>
      </c>
      <c r="J21" s="95">
        <v>1</v>
      </c>
      <c r="K21" s="963" t="s">
        <v>13591</v>
      </c>
      <c r="L21" s="96">
        <v>9830992092</v>
      </c>
      <c r="M21" s="962">
        <v>0.77</v>
      </c>
      <c r="N21" s="95" t="s">
        <v>13263</v>
      </c>
      <c r="O21" s="962">
        <v>0.64700000000000002</v>
      </c>
      <c r="P21" s="95" t="s">
        <v>6213</v>
      </c>
      <c r="Q21" s="95" t="s">
        <v>13262</v>
      </c>
      <c r="R21" s="962">
        <v>0.52400000000000002</v>
      </c>
      <c r="S21" s="95" t="s">
        <v>13578</v>
      </c>
      <c r="T21" s="96" t="s">
        <v>13278</v>
      </c>
      <c r="U21" s="94"/>
      <c r="V21" s="94"/>
      <c r="W21" s="94"/>
      <c r="X21" s="94"/>
      <c r="Y21" s="94"/>
      <c r="Z21" s="94"/>
      <c r="AA21" s="94"/>
      <c r="AB21" s="94"/>
      <c r="AC21" s="95" t="s">
        <v>10133</v>
      </c>
      <c r="AD21" s="95" t="s">
        <v>13259</v>
      </c>
      <c r="AE21" s="181" t="s">
        <v>13590</v>
      </c>
      <c r="AF21" s="934">
        <v>35058</v>
      </c>
      <c r="AG21" s="97" t="s">
        <v>13589</v>
      </c>
      <c r="AH21" s="181"/>
      <c r="AI21" s="97"/>
      <c r="AJ21" s="95"/>
      <c r="AK21" s="95"/>
      <c r="AL21" s="95" t="s">
        <v>1642</v>
      </c>
      <c r="AM21" s="95" t="s">
        <v>13276</v>
      </c>
      <c r="AN21" s="97" t="s">
        <v>13315</v>
      </c>
      <c r="AO21" s="905" t="s">
        <v>13314</v>
      </c>
    </row>
    <row r="22" spans="1:41" ht="56.25">
      <c r="A22" s="924">
        <v>13</v>
      </c>
      <c r="B22" t="s">
        <v>13269</v>
      </c>
      <c r="C22" s="938" t="s">
        <v>13588</v>
      </c>
      <c r="D22" s="790" t="s">
        <v>13587</v>
      </c>
      <c r="E22" s="182" t="s">
        <v>3823</v>
      </c>
      <c r="F22" t="s">
        <v>45</v>
      </c>
      <c r="G22" t="s">
        <v>13526</v>
      </c>
      <c r="H22" t="s">
        <v>13525</v>
      </c>
      <c r="I22" s="182" t="s">
        <v>12901</v>
      </c>
      <c r="J22" s="182">
        <v>2</v>
      </c>
      <c r="K22" s="936" t="s">
        <v>13586</v>
      </c>
      <c r="L22" s="824" t="s">
        <v>13585</v>
      </c>
      <c r="M22" s="935">
        <v>0.86870000000000003</v>
      </c>
      <c r="N22" s="182" t="s">
        <v>13263</v>
      </c>
      <c r="O22" s="935">
        <v>0.78400000000000003</v>
      </c>
      <c r="P22" s="182" t="s">
        <v>6213</v>
      </c>
      <c r="Q22" s="182" t="s">
        <v>13262</v>
      </c>
      <c r="R22" s="935">
        <v>0.78500000000000003</v>
      </c>
      <c r="S22" s="935" t="s">
        <v>13584</v>
      </c>
      <c r="T22" s="821" t="s">
        <v>13260</v>
      </c>
      <c r="U22" s="63"/>
      <c r="V22" s="63"/>
      <c r="W22" s="63"/>
      <c r="X22" s="63"/>
      <c r="Y22" s="63"/>
      <c r="Z22" s="63"/>
      <c r="AA22" s="63"/>
      <c r="AB22" s="63"/>
      <c r="AC22" s="182" t="s">
        <v>10133</v>
      </c>
      <c r="AD22" s="182" t="s">
        <v>13259</v>
      </c>
      <c r="AE22" s="822" t="s">
        <v>13583</v>
      </c>
      <c r="AF22" s="929">
        <v>34319</v>
      </c>
      <c r="AG22" s="177" t="s">
        <v>13582</v>
      </c>
      <c r="AH22" s="790" t="s">
        <v>13581</v>
      </c>
      <c r="AI22" s="177">
        <v>9748782794</v>
      </c>
      <c r="AJ22" s="178" t="s">
        <v>3833</v>
      </c>
      <c r="AK22" s="178" t="s">
        <v>3834</v>
      </c>
      <c r="AL22" s="182" t="s">
        <v>1642</v>
      </c>
      <c r="AM22" s="182"/>
      <c r="AN22" s="824"/>
      <c r="AO22" s="937"/>
    </row>
    <row r="23" spans="1:41" ht="67.5">
      <c r="A23" s="907"/>
      <c r="B23" t="s">
        <v>13269</v>
      </c>
      <c r="C23" s="96" t="s">
        <v>13580</v>
      </c>
      <c r="D23" s="94"/>
      <c r="E23" s="95" t="s">
        <v>3837</v>
      </c>
      <c r="F23" t="s">
        <v>45</v>
      </c>
      <c r="G23" t="s">
        <v>13526</v>
      </c>
      <c r="H23" t="s">
        <v>13525</v>
      </c>
      <c r="I23" s="95" t="s">
        <v>12901</v>
      </c>
      <c r="J23" s="95">
        <v>1</v>
      </c>
      <c r="K23" s="963" t="s">
        <v>13579</v>
      </c>
      <c r="L23" s="96">
        <v>7278278668</v>
      </c>
      <c r="M23" s="962">
        <v>0.77</v>
      </c>
      <c r="N23" s="95" t="s">
        <v>13263</v>
      </c>
      <c r="O23" s="962">
        <v>0.7</v>
      </c>
      <c r="P23" s="95" t="s">
        <v>6213</v>
      </c>
      <c r="Q23" s="95" t="s">
        <v>13262</v>
      </c>
      <c r="R23" s="962">
        <v>0.47</v>
      </c>
      <c r="S23" s="95" t="s">
        <v>13578</v>
      </c>
      <c r="T23" s="96" t="s">
        <v>13278</v>
      </c>
      <c r="U23" s="63"/>
      <c r="V23" s="63"/>
      <c r="W23" s="63"/>
      <c r="X23" s="63"/>
      <c r="Y23" s="63"/>
      <c r="Z23" s="63"/>
      <c r="AA23" s="63"/>
      <c r="AB23" s="63"/>
      <c r="AC23" s="182" t="s">
        <v>10133</v>
      </c>
      <c r="AD23" s="182" t="s">
        <v>13259</v>
      </c>
      <c r="AE23" s="822" t="s">
        <v>13577</v>
      </c>
      <c r="AF23" s="929">
        <v>34295</v>
      </c>
      <c r="AG23" s="177" t="s">
        <v>13576</v>
      </c>
      <c r="AH23" s="790" t="s">
        <v>13575</v>
      </c>
      <c r="AI23" s="177">
        <v>9832125795</v>
      </c>
      <c r="AJ23" s="178" t="s">
        <v>3833</v>
      </c>
      <c r="AK23" s="178" t="s">
        <v>3834</v>
      </c>
      <c r="AL23" s="182" t="s">
        <v>1642</v>
      </c>
      <c r="AM23" s="182"/>
      <c r="AN23" s="824"/>
      <c r="AO23" s="937"/>
    </row>
    <row r="24" spans="1:41" ht="56.25">
      <c r="A24" s="924">
        <v>14</v>
      </c>
      <c r="B24" t="s">
        <v>13269</v>
      </c>
      <c r="C24" s="938" t="s">
        <v>13574</v>
      </c>
      <c r="D24" s="790" t="s">
        <v>13573</v>
      </c>
      <c r="E24" s="182" t="s">
        <v>3837</v>
      </c>
      <c r="F24" t="s">
        <v>45</v>
      </c>
      <c r="G24" t="s">
        <v>13526</v>
      </c>
      <c r="H24" t="s">
        <v>13525</v>
      </c>
      <c r="I24" s="182" t="s">
        <v>12901</v>
      </c>
      <c r="J24" s="182">
        <v>2</v>
      </c>
      <c r="K24" s="936" t="s">
        <v>13572</v>
      </c>
      <c r="L24" s="821">
        <v>9836049222</v>
      </c>
      <c r="M24" s="961">
        <v>0.46</v>
      </c>
      <c r="N24" s="182" t="s">
        <v>13263</v>
      </c>
      <c r="O24" s="961">
        <v>0.52</v>
      </c>
      <c r="P24" s="182" t="s">
        <v>13571</v>
      </c>
      <c r="Q24" s="182" t="s">
        <v>13262</v>
      </c>
      <c r="R24" s="961">
        <v>0.61</v>
      </c>
      <c r="S24" s="182" t="s">
        <v>3707</v>
      </c>
      <c r="T24" s="821" t="s">
        <v>13570</v>
      </c>
      <c r="U24" s="63"/>
      <c r="V24" s="63"/>
      <c r="W24" s="63"/>
      <c r="X24" s="63"/>
      <c r="Y24" s="63"/>
      <c r="Z24" s="63"/>
      <c r="AA24" s="63"/>
      <c r="AB24" s="63"/>
      <c r="AC24" s="182" t="s">
        <v>10133</v>
      </c>
      <c r="AD24" s="182" t="s">
        <v>13259</v>
      </c>
      <c r="AE24" s="822" t="s">
        <v>13569</v>
      </c>
      <c r="AF24" s="929">
        <v>35469</v>
      </c>
      <c r="AG24" s="177" t="s">
        <v>13568</v>
      </c>
      <c r="AH24" s="790" t="s">
        <v>13567</v>
      </c>
      <c r="AI24" s="177">
        <v>9432807079</v>
      </c>
      <c r="AJ24" s="178" t="s">
        <v>3833</v>
      </c>
      <c r="AK24" s="178" t="s">
        <v>3834</v>
      </c>
      <c r="AL24" s="182" t="s">
        <v>1642</v>
      </c>
      <c r="AM24" s="182"/>
      <c r="AN24" s="824"/>
      <c r="AO24" s="937"/>
    </row>
    <row r="25" spans="1:41" ht="90">
      <c r="A25" s="907"/>
      <c r="B25" t="s">
        <v>13269</v>
      </c>
      <c r="C25" s="96" t="s">
        <v>13566</v>
      </c>
      <c r="D25" s="94"/>
      <c r="E25" s="95" t="s">
        <v>3837</v>
      </c>
      <c r="F25" t="s">
        <v>45</v>
      </c>
      <c r="G25" t="s">
        <v>13526</v>
      </c>
      <c r="H25" t="s">
        <v>13525</v>
      </c>
      <c r="I25" s="95" t="s">
        <v>12901</v>
      </c>
      <c r="J25" s="95">
        <v>1</v>
      </c>
      <c r="K25" s="963" t="s">
        <v>13565</v>
      </c>
      <c r="L25" s="96">
        <v>9093590418</v>
      </c>
      <c r="M25" s="962">
        <v>0.45</v>
      </c>
      <c r="N25" s="95" t="s">
        <v>13263</v>
      </c>
      <c r="O25" s="962">
        <v>0.5</v>
      </c>
      <c r="P25" s="95" t="s">
        <v>13477</v>
      </c>
      <c r="Q25" s="95" t="s">
        <v>13262</v>
      </c>
      <c r="R25" s="962">
        <v>0.55000000000000004</v>
      </c>
      <c r="S25" s="95" t="s">
        <v>11132</v>
      </c>
      <c r="T25" s="96" t="s">
        <v>13287</v>
      </c>
      <c r="U25" s="63"/>
      <c r="V25" s="63"/>
      <c r="W25" s="63"/>
      <c r="X25" s="63"/>
      <c r="Y25" s="63"/>
      <c r="Z25" s="63"/>
      <c r="AA25" s="63"/>
      <c r="AB25" s="63"/>
      <c r="AC25" s="182" t="s">
        <v>10133</v>
      </c>
      <c r="AD25" s="182" t="s">
        <v>13259</v>
      </c>
      <c r="AE25" s="940" t="s">
        <v>13564</v>
      </c>
      <c r="AF25" s="929">
        <v>35432</v>
      </c>
      <c r="AG25" s="169" t="s">
        <v>13563</v>
      </c>
      <c r="AH25" s="790" t="s">
        <v>13562</v>
      </c>
      <c r="AI25" s="177">
        <v>9433185627</v>
      </c>
      <c r="AJ25" s="178" t="s">
        <v>3833</v>
      </c>
      <c r="AK25" s="178" t="s">
        <v>3834</v>
      </c>
      <c r="AL25" s="182" t="s">
        <v>1642</v>
      </c>
      <c r="AM25" s="182"/>
      <c r="AN25" s="824"/>
      <c r="AO25" s="937"/>
    </row>
    <row r="26" spans="1:41" ht="135">
      <c r="A26" s="924">
        <v>15</v>
      </c>
      <c r="B26" t="s">
        <v>13269</v>
      </c>
      <c r="C26" s="938" t="s">
        <v>13561</v>
      </c>
      <c r="D26" s="790" t="s">
        <v>13560</v>
      </c>
      <c r="E26" s="182" t="s">
        <v>3823</v>
      </c>
      <c r="F26" t="s">
        <v>45</v>
      </c>
      <c r="G26" t="s">
        <v>13526</v>
      </c>
      <c r="H26" t="s">
        <v>13525</v>
      </c>
      <c r="I26" s="182" t="s">
        <v>12901</v>
      </c>
      <c r="J26" s="182">
        <v>2</v>
      </c>
      <c r="K26" s="936" t="s">
        <v>13559</v>
      </c>
      <c r="L26" s="824" t="s">
        <v>13558</v>
      </c>
      <c r="M26" s="942">
        <v>0.85</v>
      </c>
      <c r="N26" s="178" t="s">
        <v>13263</v>
      </c>
      <c r="O26" s="930">
        <v>0.77900000000000003</v>
      </c>
      <c r="P26" s="178" t="s">
        <v>6213</v>
      </c>
      <c r="Q26" s="178" t="s">
        <v>13262</v>
      </c>
      <c r="R26" s="930">
        <v>0.77200000000000002</v>
      </c>
      <c r="S26" s="178" t="s">
        <v>13557</v>
      </c>
      <c r="T26" s="169" t="s">
        <v>13556</v>
      </c>
      <c r="U26" s="94"/>
      <c r="V26" s="94"/>
      <c r="W26" s="94"/>
      <c r="X26" s="94"/>
      <c r="Y26" s="94"/>
      <c r="Z26" s="94"/>
      <c r="AA26" s="94"/>
      <c r="AB26" s="94"/>
      <c r="AC26" s="95" t="s">
        <v>10133</v>
      </c>
      <c r="AD26" s="95" t="s">
        <v>13259</v>
      </c>
      <c r="AE26" s="181" t="s">
        <v>13555</v>
      </c>
      <c r="AF26" s="934">
        <v>34553</v>
      </c>
      <c r="AG26" s="97" t="s">
        <v>13554</v>
      </c>
      <c r="AH26" s="181"/>
      <c r="AI26" s="97"/>
      <c r="AJ26" s="95"/>
      <c r="AK26" s="95"/>
      <c r="AL26" s="95" t="s">
        <v>1642</v>
      </c>
      <c r="AM26" s="95" t="s">
        <v>13276</v>
      </c>
      <c r="AN26" s="97" t="s">
        <v>13315</v>
      </c>
      <c r="AO26" s="905" t="s">
        <v>13314</v>
      </c>
    </row>
    <row r="27" spans="1:41" ht="112.5">
      <c r="A27" s="907"/>
      <c r="B27" t="s">
        <v>13269</v>
      </c>
      <c r="C27" s="96" t="s">
        <v>13553</v>
      </c>
      <c r="D27" s="94"/>
      <c r="E27" s="95" t="s">
        <v>3837</v>
      </c>
      <c r="F27" t="s">
        <v>45</v>
      </c>
      <c r="G27" t="s">
        <v>13526</v>
      </c>
      <c r="H27" t="s">
        <v>13525</v>
      </c>
      <c r="I27" s="95" t="s">
        <v>12901</v>
      </c>
      <c r="J27" s="95">
        <v>1</v>
      </c>
      <c r="K27" s="963" t="s">
        <v>13552</v>
      </c>
      <c r="L27" s="96">
        <v>7595962504</v>
      </c>
      <c r="M27" s="962">
        <v>0.85</v>
      </c>
      <c r="N27" s="95" t="s">
        <v>13263</v>
      </c>
      <c r="O27" s="962">
        <v>0.63</v>
      </c>
      <c r="P27" s="95" t="s">
        <v>6213</v>
      </c>
      <c r="Q27" s="95" t="s">
        <v>13262</v>
      </c>
      <c r="R27" s="962">
        <v>0.44</v>
      </c>
      <c r="S27" s="95" t="s">
        <v>13345</v>
      </c>
      <c r="T27" s="96" t="s">
        <v>13278</v>
      </c>
      <c r="U27" s="63"/>
      <c r="V27" s="63"/>
      <c r="W27" s="63"/>
      <c r="X27" s="63"/>
      <c r="Y27" s="63"/>
      <c r="Z27" s="63"/>
      <c r="AA27" s="63"/>
      <c r="AB27" s="63"/>
      <c r="AC27" s="182" t="s">
        <v>10133</v>
      </c>
      <c r="AD27" s="182" t="s">
        <v>13259</v>
      </c>
      <c r="AE27" s="822" t="s">
        <v>13551</v>
      </c>
      <c r="AF27" s="929">
        <v>33936</v>
      </c>
      <c r="AG27" s="177" t="s">
        <v>13550</v>
      </c>
      <c r="AH27" s="790" t="s">
        <v>13549</v>
      </c>
      <c r="AI27" s="177">
        <v>7685988791</v>
      </c>
      <c r="AJ27" s="178" t="s">
        <v>150</v>
      </c>
      <c r="AK27" s="178" t="s">
        <v>3834</v>
      </c>
      <c r="AL27" s="182" t="s">
        <v>1642</v>
      </c>
      <c r="AM27" s="182"/>
      <c r="AN27" s="824"/>
      <c r="AO27" s="937"/>
    </row>
    <row r="28" spans="1:41" ht="45">
      <c r="A28" s="924">
        <v>16</v>
      </c>
      <c r="B28" t="s">
        <v>13269</v>
      </c>
      <c r="C28" s="938" t="s">
        <v>13548</v>
      </c>
      <c r="D28" s="790" t="s">
        <v>13547</v>
      </c>
      <c r="E28" s="182" t="s">
        <v>3837</v>
      </c>
      <c r="F28" t="s">
        <v>45</v>
      </c>
      <c r="G28" t="s">
        <v>13526</v>
      </c>
      <c r="H28" t="s">
        <v>13525</v>
      </c>
      <c r="I28" s="182" t="s">
        <v>12901</v>
      </c>
      <c r="J28" s="182">
        <v>2</v>
      </c>
      <c r="K28" s="936" t="s">
        <v>13546</v>
      </c>
      <c r="L28" s="821">
        <v>9007819556</v>
      </c>
      <c r="M28" s="961">
        <v>0.56000000000000005</v>
      </c>
      <c r="N28" s="182" t="s">
        <v>13263</v>
      </c>
      <c r="O28" s="961">
        <v>0.49</v>
      </c>
      <c r="P28" s="182" t="s">
        <v>6213</v>
      </c>
      <c r="Q28" s="182" t="s">
        <v>13262</v>
      </c>
      <c r="R28" s="935">
        <v>0.56200000000000006</v>
      </c>
      <c r="S28" s="182" t="s">
        <v>13545</v>
      </c>
      <c r="T28" s="821" t="s">
        <v>13544</v>
      </c>
      <c r="U28" s="63"/>
      <c r="V28" s="63"/>
      <c r="W28" s="63"/>
      <c r="X28" s="63"/>
      <c r="Y28" s="63"/>
      <c r="Z28" s="63"/>
      <c r="AA28" s="63"/>
      <c r="AB28" s="63"/>
      <c r="AC28" s="182" t="s">
        <v>10133</v>
      </c>
      <c r="AD28" s="182" t="s">
        <v>13259</v>
      </c>
      <c r="AE28" s="822" t="s">
        <v>13543</v>
      </c>
      <c r="AF28" s="929">
        <v>33549</v>
      </c>
      <c r="AG28" s="177" t="s">
        <v>13542</v>
      </c>
      <c r="AH28" s="790" t="s">
        <v>13541</v>
      </c>
      <c r="AI28" s="177">
        <v>9874334721</v>
      </c>
      <c r="AJ28" s="178" t="s">
        <v>3833</v>
      </c>
      <c r="AK28" s="178" t="s">
        <v>3834</v>
      </c>
      <c r="AL28" s="182" t="s">
        <v>1642</v>
      </c>
      <c r="AM28" s="182"/>
      <c r="AN28" s="824"/>
      <c r="AO28" s="937"/>
    </row>
    <row r="29" spans="1:41" ht="78.75">
      <c r="A29" s="924">
        <v>17</v>
      </c>
      <c r="B29" t="s">
        <v>13269</v>
      </c>
      <c r="C29" s="938" t="s">
        <v>13540</v>
      </c>
      <c r="D29" s="790" t="s">
        <v>13539</v>
      </c>
      <c r="E29" s="182" t="s">
        <v>3823</v>
      </c>
      <c r="F29" t="s">
        <v>45</v>
      </c>
      <c r="G29" t="s">
        <v>13526</v>
      </c>
      <c r="H29" t="s">
        <v>13525</v>
      </c>
      <c r="I29" s="182" t="s">
        <v>12901</v>
      </c>
      <c r="J29" s="182">
        <v>2</v>
      </c>
      <c r="K29" s="936" t="s">
        <v>13538</v>
      </c>
      <c r="L29" s="824" t="s">
        <v>13537</v>
      </c>
      <c r="M29" s="961">
        <v>0.78</v>
      </c>
      <c r="N29" s="182" t="s">
        <v>13263</v>
      </c>
      <c r="O29" s="961">
        <v>0.69</v>
      </c>
      <c r="P29" s="182" t="s">
        <v>6213</v>
      </c>
      <c r="Q29" s="182" t="s">
        <v>13262</v>
      </c>
      <c r="R29" s="961">
        <v>0.72</v>
      </c>
      <c r="S29" s="182" t="s">
        <v>13331</v>
      </c>
      <c r="T29" s="821" t="s">
        <v>13260</v>
      </c>
      <c r="U29" s="63"/>
      <c r="V29" s="63"/>
      <c r="W29" s="63"/>
      <c r="X29" s="63"/>
      <c r="Y29" s="63"/>
      <c r="Z29" s="63"/>
      <c r="AA29" s="63"/>
      <c r="AB29" s="63"/>
      <c r="AC29" s="182" t="s">
        <v>10133</v>
      </c>
      <c r="AD29" s="182" t="s">
        <v>13259</v>
      </c>
      <c r="AE29" s="822" t="s">
        <v>13536</v>
      </c>
      <c r="AF29" s="929">
        <v>34467</v>
      </c>
      <c r="AG29" s="177" t="s">
        <v>13535</v>
      </c>
      <c r="AH29" s="790" t="s">
        <v>13534</v>
      </c>
      <c r="AI29" s="177">
        <v>9830446969</v>
      </c>
      <c r="AJ29" s="178" t="s">
        <v>3833</v>
      </c>
      <c r="AK29" s="178" t="s">
        <v>3834</v>
      </c>
      <c r="AL29" s="182" t="s">
        <v>1642</v>
      </c>
      <c r="AM29" s="182"/>
      <c r="AN29" s="824"/>
      <c r="AO29" s="937"/>
    </row>
    <row r="30" spans="1:41" ht="90.75" thickBot="1">
      <c r="A30" s="960">
        <v>18</v>
      </c>
      <c r="B30" t="s">
        <v>13269</v>
      </c>
      <c r="C30" t="s">
        <v>13533</v>
      </c>
      <c r="D30" s="800" t="s">
        <v>13532</v>
      </c>
      <c r="E30" s="857" t="s">
        <v>3837</v>
      </c>
      <c r="F30" t="s">
        <v>45</v>
      </c>
      <c r="G30" t="s">
        <v>13526</v>
      </c>
      <c r="H30" t="s">
        <v>13525</v>
      </c>
      <c r="I30" s="857" t="s">
        <v>12901</v>
      </c>
      <c r="J30" s="857">
        <v>2</v>
      </c>
      <c r="K30" t="s">
        <v>13531</v>
      </c>
      <c r="L30">
        <v>8961925816</v>
      </c>
      <c r="M30">
        <v>0.68</v>
      </c>
      <c r="N30" s="857" t="s">
        <v>13263</v>
      </c>
      <c r="O30" s="959">
        <v>0.61499999999999999</v>
      </c>
      <c r="P30" s="857" t="s">
        <v>6213</v>
      </c>
      <c r="Q30" s="857" t="s">
        <v>13262</v>
      </c>
      <c r="R30">
        <v>0.74</v>
      </c>
      <c r="S30" s="857" t="s">
        <v>13331</v>
      </c>
      <c r="T30" t="s">
        <v>13310</v>
      </c>
      <c r="U30" s="75"/>
      <c r="V30" s="75"/>
      <c r="W30" s="75"/>
      <c r="X30" s="75"/>
      <c r="Y30" s="75"/>
      <c r="Z30" s="75"/>
      <c r="AA30" s="75"/>
      <c r="AB30" s="75"/>
      <c r="AC30" s="857" t="s">
        <v>10133</v>
      </c>
      <c r="AD30" s="857" t="s">
        <v>13259</v>
      </c>
      <c r="AE30" s="958" t="s">
        <v>13530</v>
      </c>
      <c r="AF30">
        <v>32976</v>
      </c>
      <c r="AG30" s="843" t="s">
        <v>13529</v>
      </c>
      <c r="AH30" s="800" t="s">
        <v>13528</v>
      </c>
      <c r="AI30" s="843">
        <v>8777472968</v>
      </c>
      <c r="AJ30" s="128" t="s">
        <v>3833</v>
      </c>
      <c r="AK30" s="128" t="s">
        <v>3834</v>
      </c>
      <c r="AL30" s="857" t="s">
        <v>1642</v>
      </c>
      <c r="AM30" s="857"/>
    </row>
    <row r="31" spans="1:41" ht="68.25" thickBot="1">
      <c r="B31" t="s">
        <v>13269</v>
      </c>
      <c r="C31" t="s">
        <v>13527</v>
      </c>
      <c r="E31" t="s">
        <v>3837</v>
      </c>
      <c r="F31" t="s">
        <v>45</v>
      </c>
      <c r="G31" t="s">
        <v>13526</v>
      </c>
      <c r="H31" t="s">
        <v>13525</v>
      </c>
      <c r="I31" t="s">
        <v>12901</v>
      </c>
      <c r="J31">
        <v>1</v>
      </c>
      <c r="K31" t="s">
        <v>13524</v>
      </c>
      <c r="L31" t="s">
        <v>13523</v>
      </c>
      <c r="M31">
        <v>0.64749999999999996</v>
      </c>
      <c r="N31" t="s">
        <v>13263</v>
      </c>
      <c r="O31">
        <v>0.84799999999999998</v>
      </c>
      <c r="P31" t="s">
        <v>13522</v>
      </c>
      <c r="Q31" t="s">
        <v>13521</v>
      </c>
      <c r="R31">
        <v>0.77900000000000003</v>
      </c>
      <c r="S31" t="s">
        <v>13331</v>
      </c>
      <c r="T31" t="s">
        <v>13260</v>
      </c>
      <c r="U31" s="955"/>
      <c r="V31" s="955"/>
      <c r="W31" s="955"/>
      <c r="X31" s="955"/>
      <c r="Y31" s="955"/>
      <c r="Z31" s="955"/>
      <c r="AA31" s="955"/>
      <c r="AB31" s="955"/>
      <c r="AC31" s="955" t="s">
        <v>10133</v>
      </c>
      <c r="AD31" s="955" t="s">
        <v>13259</v>
      </c>
      <c r="AE31" s="957" t="s">
        <v>13520</v>
      </c>
      <c r="AF31">
        <v>34434</v>
      </c>
      <c r="AG31" t="s">
        <v>13519</v>
      </c>
      <c r="AH31" s="956" t="s">
        <v>13518</v>
      </c>
      <c r="AI31" s="954">
        <v>9830013336</v>
      </c>
      <c r="AJ31" s="955" t="s">
        <v>3833</v>
      </c>
      <c r="AK31" s="955" t="s">
        <v>3834</v>
      </c>
      <c r="AL31" s="955" t="s">
        <v>1642</v>
      </c>
      <c r="AM31" s="955"/>
      <c r="AN31" s="954"/>
    </row>
    <row r="32" spans="1:41" ht="56.25">
      <c r="A32" s="953">
        <v>2</v>
      </c>
      <c r="B32" t="s">
        <v>13269</v>
      </c>
      <c r="C32" t="s">
        <v>13517</v>
      </c>
      <c r="D32" s="785" t="s">
        <v>13516</v>
      </c>
      <c r="E32" s="865" t="s">
        <v>3837</v>
      </c>
      <c r="F32" t="s">
        <v>45</v>
      </c>
      <c r="G32" t="s">
        <v>13266</v>
      </c>
      <c r="H32" t="s">
        <v>13265</v>
      </c>
      <c r="I32" s="865" t="s">
        <v>12901</v>
      </c>
      <c r="J32" s="865">
        <v>2</v>
      </c>
      <c r="K32" t="s">
        <v>13515</v>
      </c>
      <c r="L32" s="952" t="s">
        <v>13514</v>
      </c>
      <c r="M32">
        <v>0.64</v>
      </c>
      <c r="N32" s="889" t="s">
        <v>50</v>
      </c>
      <c r="O32">
        <v>0.68</v>
      </c>
      <c r="P32" s="889" t="s">
        <v>6151</v>
      </c>
      <c r="Q32" s="889" t="s">
        <v>7990</v>
      </c>
      <c r="R32">
        <v>0.66300000000000003</v>
      </c>
      <c r="S32" t="s">
        <v>11132</v>
      </c>
      <c r="T32" s="784" t="s">
        <v>13513</v>
      </c>
      <c r="U32" s="88"/>
      <c r="V32" s="88"/>
      <c r="W32" s="88"/>
      <c r="X32" s="88"/>
      <c r="Y32" s="88"/>
      <c r="Z32" s="88"/>
      <c r="AA32" s="88"/>
      <c r="AB32" s="88"/>
      <c r="AC32" s="89" t="s">
        <v>10133</v>
      </c>
      <c r="AD32" s="865" t="s">
        <v>13259</v>
      </c>
      <c r="AE32" s="951" t="s">
        <v>13512</v>
      </c>
      <c r="AF32" s="950">
        <v>32071</v>
      </c>
      <c r="AG32" s="91" t="s">
        <v>13511</v>
      </c>
      <c r="AH32" s="785" t="s">
        <v>13510</v>
      </c>
      <c r="AI32" s="784" t="s">
        <v>13509</v>
      </c>
      <c r="AJ32" s="889" t="s">
        <v>3833</v>
      </c>
      <c r="AK32" s="889" t="s">
        <v>3834</v>
      </c>
      <c r="AL32" s="89" t="s">
        <v>1642</v>
      </c>
      <c r="AM32" s="89"/>
      <c r="AN32" s="91"/>
      <c r="AO32" s="949"/>
    </row>
    <row r="33" spans="1:41" ht="67.5">
      <c r="A33" s="907"/>
      <c r="B33" t="s">
        <v>13269</v>
      </c>
      <c r="C33" s="97" t="s">
        <v>13508</v>
      </c>
      <c r="D33" s="95"/>
      <c r="E33" s="95" t="s">
        <v>3837</v>
      </c>
      <c r="F33" t="s">
        <v>45</v>
      </c>
      <c r="G33" t="s">
        <v>13266</v>
      </c>
      <c r="H33" t="s">
        <v>13265</v>
      </c>
      <c r="I33" s="95" t="s">
        <v>12901</v>
      </c>
      <c r="J33" s="95">
        <v>1</v>
      </c>
      <c r="K33" s="933" t="s">
        <v>13507</v>
      </c>
      <c r="L33" s="97" t="s">
        <v>13506</v>
      </c>
      <c r="M33" s="932">
        <v>0.91400000000000003</v>
      </c>
      <c r="N33" s="95" t="s">
        <v>126</v>
      </c>
      <c r="O33" s="932">
        <v>0.78</v>
      </c>
      <c r="P33" s="95" t="s">
        <v>6213</v>
      </c>
      <c r="Q33" s="95" t="s">
        <v>8010</v>
      </c>
      <c r="R33" s="932">
        <v>0.69750000000000001</v>
      </c>
      <c r="S33" s="95" t="s">
        <v>13505</v>
      </c>
      <c r="T33" s="96" t="s">
        <v>13278</v>
      </c>
      <c r="U33" s="94"/>
      <c r="V33" s="94"/>
      <c r="W33" s="94"/>
      <c r="X33" s="94"/>
      <c r="Y33" s="94"/>
      <c r="Z33" s="94"/>
      <c r="AA33" s="94"/>
      <c r="AB33" s="94"/>
      <c r="AC33" s="95" t="s">
        <v>10133</v>
      </c>
      <c r="AD33" s="95" t="s">
        <v>13259</v>
      </c>
      <c r="AE33" s="906" t="s">
        <v>13504</v>
      </c>
      <c r="AF33" s="934">
        <v>34863</v>
      </c>
      <c r="AG33" s="948" t="s">
        <v>13503</v>
      </c>
      <c r="AH33" s="181" t="s">
        <v>13502</v>
      </c>
      <c r="AI33" s="97"/>
      <c r="AJ33" s="95"/>
      <c r="AK33" s="95"/>
      <c r="AL33" s="95" t="s">
        <v>1642</v>
      </c>
      <c r="AM33" s="95" t="s">
        <v>13276</v>
      </c>
      <c r="AN33" s="941" t="s">
        <v>13501</v>
      </c>
      <c r="AO33" s="905" t="s">
        <v>13314</v>
      </c>
    </row>
    <row r="34" spans="1:41" ht="90">
      <c r="A34" s="924">
        <v>3</v>
      </c>
      <c r="B34" t="s">
        <v>13269</v>
      </c>
      <c r="C34" s="832" t="s">
        <v>13500</v>
      </c>
      <c r="D34" s="790" t="s">
        <v>13499</v>
      </c>
      <c r="E34" s="182" t="s">
        <v>3837</v>
      </c>
      <c r="F34" t="s">
        <v>45</v>
      </c>
      <c r="G34" t="s">
        <v>13266</v>
      </c>
      <c r="H34" t="s">
        <v>13265</v>
      </c>
      <c r="I34" s="182" t="s">
        <v>12901</v>
      </c>
      <c r="J34" s="182">
        <v>2</v>
      </c>
      <c r="K34" s="936" t="s">
        <v>13498</v>
      </c>
      <c r="L34" s="824">
        <v>8116529149</v>
      </c>
      <c r="M34" s="935">
        <v>0.64</v>
      </c>
      <c r="N34" s="182" t="s">
        <v>13263</v>
      </c>
      <c r="O34" s="935">
        <v>0.75</v>
      </c>
      <c r="P34" s="182" t="s">
        <v>6151</v>
      </c>
      <c r="Q34" s="182" t="s">
        <v>13262</v>
      </c>
      <c r="R34" s="935">
        <v>0.47199999999999998</v>
      </c>
      <c r="S34" s="182" t="s">
        <v>13491</v>
      </c>
      <c r="T34" s="821" t="s">
        <v>13278</v>
      </c>
      <c r="U34" s="63"/>
      <c r="V34" s="63"/>
      <c r="W34" s="63"/>
      <c r="X34" s="63"/>
      <c r="Y34" s="63"/>
      <c r="Z34" s="63"/>
      <c r="AA34" s="63"/>
      <c r="AB34" s="63"/>
      <c r="AC34" s="64" t="s">
        <v>10133</v>
      </c>
      <c r="AD34" s="182" t="s">
        <v>13259</v>
      </c>
      <c r="AE34" s="946" t="s">
        <v>13497</v>
      </c>
      <c r="AF34" s="945">
        <v>28501</v>
      </c>
      <c r="AG34" s="177" t="s">
        <v>13496</v>
      </c>
      <c r="AH34" s="790" t="s">
        <v>13495</v>
      </c>
      <c r="AI34" s="177" t="s">
        <v>13494</v>
      </c>
      <c r="AJ34" s="178" t="s">
        <v>3833</v>
      </c>
      <c r="AK34" s="178" t="s">
        <v>3834</v>
      </c>
      <c r="AL34" s="64" t="s">
        <v>1642</v>
      </c>
      <c r="AM34" s="64"/>
      <c r="AN34" s="69"/>
      <c r="AO34" s="854"/>
    </row>
    <row r="35" spans="1:41" ht="112.5">
      <c r="A35" s="907"/>
      <c r="B35" t="s">
        <v>13269</v>
      </c>
      <c r="C35" s="97" t="s">
        <v>13493</v>
      </c>
      <c r="D35" s="95"/>
      <c r="E35" s="95" t="s">
        <v>3823</v>
      </c>
      <c r="F35" t="s">
        <v>45</v>
      </c>
      <c r="G35" t="s">
        <v>13266</v>
      </c>
      <c r="H35" t="s">
        <v>13265</v>
      </c>
      <c r="I35" s="95" t="s">
        <v>12901</v>
      </c>
      <c r="J35" s="95">
        <v>1</v>
      </c>
      <c r="K35" s="933" t="s">
        <v>13492</v>
      </c>
      <c r="L35" s="97">
        <v>9038391266</v>
      </c>
      <c r="M35" s="932">
        <v>0.68</v>
      </c>
      <c r="N35" s="95" t="s">
        <v>50</v>
      </c>
      <c r="O35" s="932">
        <v>0.78</v>
      </c>
      <c r="P35" s="95"/>
      <c r="Q35" s="95" t="s">
        <v>50</v>
      </c>
      <c r="R35" s="932">
        <v>0.42</v>
      </c>
      <c r="S35" s="95" t="s">
        <v>13491</v>
      </c>
      <c r="T35" s="97" t="s">
        <v>13278</v>
      </c>
      <c r="U35" s="63"/>
      <c r="V35" s="63"/>
      <c r="W35" s="63"/>
      <c r="X35" s="63"/>
      <c r="Y35" s="63"/>
      <c r="Z35" s="63"/>
      <c r="AA35" s="63"/>
      <c r="AB35" s="63"/>
      <c r="AC35" s="64" t="s">
        <v>10133</v>
      </c>
      <c r="AD35" s="182" t="s">
        <v>13259</v>
      </c>
      <c r="AE35" s="946" t="s">
        <v>13490</v>
      </c>
      <c r="AF35" s="945">
        <v>33741</v>
      </c>
      <c r="AG35" s="177" t="s">
        <v>13489</v>
      </c>
      <c r="AH35" s="790" t="s">
        <v>13488</v>
      </c>
      <c r="AI35" s="177" t="s">
        <v>13487</v>
      </c>
      <c r="AJ35" s="178" t="s">
        <v>3833</v>
      </c>
      <c r="AK35" s="178" t="s">
        <v>3834</v>
      </c>
      <c r="AL35" s="64" t="s">
        <v>1642</v>
      </c>
      <c r="AM35" s="64"/>
      <c r="AN35" s="69"/>
      <c r="AO35" s="854"/>
    </row>
    <row r="36" spans="1:41" ht="78.75">
      <c r="A36" s="907"/>
      <c r="B36" t="s">
        <v>13269</v>
      </c>
      <c r="C36" s="97" t="s">
        <v>13486</v>
      </c>
      <c r="D36" s="95"/>
      <c r="E36" s="95" t="s">
        <v>3837</v>
      </c>
      <c r="F36" t="s">
        <v>45</v>
      </c>
      <c r="G36" t="s">
        <v>13266</v>
      </c>
      <c r="H36" t="s">
        <v>13265</v>
      </c>
      <c r="I36" s="95" t="s">
        <v>12901</v>
      </c>
      <c r="J36" s="95">
        <v>1</v>
      </c>
      <c r="K36" s="933" t="s">
        <v>13485</v>
      </c>
      <c r="L36" s="97">
        <v>9831725461</v>
      </c>
      <c r="M36" s="932">
        <v>0.75119999999999998</v>
      </c>
      <c r="N36" s="95" t="s">
        <v>13263</v>
      </c>
      <c r="O36" s="932">
        <v>0.65400000000000003</v>
      </c>
      <c r="P36" s="95" t="s">
        <v>6213</v>
      </c>
      <c r="Q36" s="95" t="s">
        <v>13262</v>
      </c>
      <c r="R36" s="932">
        <v>0.77</v>
      </c>
      <c r="S36" s="95" t="s">
        <v>13261</v>
      </c>
      <c r="T36" s="96" t="s">
        <v>13260</v>
      </c>
      <c r="U36" s="63"/>
      <c r="V36" s="63"/>
      <c r="W36" s="63"/>
      <c r="X36" s="63"/>
      <c r="Y36" s="63"/>
      <c r="Z36" s="63"/>
      <c r="AA36" s="63"/>
      <c r="AB36" s="63"/>
      <c r="AC36" s="64" t="s">
        <v>10133</v>
      </c>
      <c r="AD36" s="182" t="s">
        <v>13259</v>
      </c>
      <c r="AE36" s="946" t="s">
        <v>13484</v>
      </c>
      <c r="AF36" s="945">
        <v>33725</v>
      </c>
      <c r="AG36" s="177" t="s">
        <v>13483</v>
      </c>
      <c r="AH36" s="790" t="s">
        <v>13482</v>
      </c>
      <c r="AI36" s="177">
        <v>8479073785</v>
      </c>
      <c r="AJ36" s="178" t="s">
        <v>3833</v>
      </c>
      <c r="AK36" s="178" t="s">
        <v>3834</v>
      </c>
      <c r="AL36" s="64" t="s">
        <v>1642</v>
      </c>
      <c r="AM36" s="64"/>
      <c r="AN36" s="947"/>
      <c r="AO36" s="937"/>
    </row>
    <row r="37" spans="1:41" ht="90">
      <c r="A37" s="924">
        <v>26</v>
      </c>
      <c r="B37" t="s">
        <v>13269</v>
      </c>
      <c r="C37" s="938" t="s">
        <v>13481</v>
      </c>
      <c r="D37" s="790" t="s">
        <v>13480</v>
      </c>
      <c r="E37" s="178" t="s">
        <v>3823</v>
      </c>
      <c r="F37" t="s">
        <v>45</v>
      </c>
      <c r="G37" t="s">
        <v>13266</v>
      </c>
      <c r="H37" t="s">
        <v>13265</v>
      </c>
      <c r="I37" s="178" t="s">
        <v>12901</v>
      </c>
      <c r="J37" s="178">
        <v>2</v>
      </c>
      <c r="K37" s="931" t="s">
        <v>13479</v>
      </c>
      <c r="L37" s="177" t="s">
        <v>13478</v>
      </c>
      <c r="M37" s="930">
        <v>0.5887</v>
      </c>
      <c r="N37" s="178" t="s">
        <v>13263</v>
      </c>
      <c r="O37" s="930">
        <v>0.61299999999999999</v>
      </c>
      <c r="P37" s="178" t="s">
        <v>13477</v>
      </c>
      <c r="Q37" s="178" t="s">
        <v>13262</v>
      </c>
      <c r="R37" s="930">
        <v>0.46870000000000001</v>
      </c>
      <c r="S37" s="178" t="s">
        <v>13345</v>
      </c>
      <c r="T37" s="169" t="s">
        <v>13278</v>
      </c>
      <c r="U37" s="63"/>
      <c r="V37" s="63"/>
      <c r="W37" s="63"/>
      <c r="X37" s="63"/>
      <c r="Y37" s="63"/>
      <c r="Z37" s="63"/>
      <c r="AA37" s="63"/>
      <c r="AB37" s="63"/>
      <c r="AC37" s="64" t="s">
        <v>10133</v>
      </c>
      <c r="AD37" s="182" t="s">
        <v>13259</v>
      </c>
      <c r="AE37" s="946" t="s">
        <v>13476</v>
      </c>
      <c r="AF37" s="945">
        <v>33153</v>
      </c>
      <c r="AG37" s="177" t="s">
        <v>13475</v>
      </c>
      <c r="AH37" s="790" t="s">
        <v>13474</v>
      </c>
      <c r="AI37" s="177" t="s">
        <v>13473</v>
      </c>
      <c r="AJ37" s="178" t="s">
        <v>3833</v>
      </c>
      <c r="AK37" s="178" t="s">
        <v>3834</v>
      </c>
      <c r="AL37" s="64" t="s">
        <v>1642</v>
      </c>
      <c r="AM37" s="64"/>
      <c r="AN37" s="69"/>
      <c r="AO37" s="854"/>
    </row>
    <row r="38" spans="1:41" ht="135">
      <c r="A38" s="924">
        <v>4</v>
      </c>
      <c r="B38" t="s">
        <v>13269</v>
      </c>
      <c r="C38" s="832" t="s">
        <v>13472</v>
      </c>
      <c r="D38" s="790" t="s">
        <v>13471</v>
      </c>
      <c r="E38" s="182" t="s">
        <v>3837</v>
      </c>
      <c r="F38" t="s">
        <v>45</v>
      </c>
      <c r="G38" t="s">
        <v>13266</v>
      </c>
      <c r="H38" t="s">
        <v>13265</v>
      </c>
      <c r="I38" s="182" t="s">
        <v>12901</v>
      </c>
      <c r="J38" s="182">
        <v>2</v>
      </c>
      <c r="K38" s="936" t="s">
        <v>13470</v>
      </c>
      <c r="L38" s="832" t="s">
        <v>13469</v>
      </c>
      <c r="M38" s="935">
        <v>0.75</v>
      </c>
      <c r="N38" s="182" t="s">
        <v>13263</v>
      </c>
      <c r="O38" s="935">
        <v>0.59</v>
      </c>
      <c r="P38" s="822" t="s">
        <v>6213</v>
      </c>
      <c r="Q38" s="822" t="s">
        <v>13262</v>
      </c>
      <c r="R38" s="935">
        <v>0.65400000000000003</v>
      </c>
      <c r="S38" s="182" t="s">
        <v>13261</v>
      </c>
      <c r="T38" s="821" t="s">
        <v>13260</v>
      </c>
      <c r="U38" s="94"/>
      <c r="V38" s="94"/>
      <c r="W38" s="94"/>
      <c r="X38" s="94"/>
      <c r="Y38" s="94"/>
      <c r="Z38" s="94"/>
      <c r="AA38" s="94"/>
      <c r="AB38" s="94"/>
      <c r="AC38" s="95" t="s">
        <v>10133</v>
      </c>
      <c r="AD38" s="95" t="s">
        <v>13259</v>
      </c>
      <c r="AE38" s="906" t="s">
        <v>13468</v>
      </c>
      <c r="AF38" s="934">
        <v>32924</v>
      </c>
      <c r="AG38" s="97" t="s">
        <v>13467</v>
      </c>
      <c r="AH38" s="181"/>
      <c r="AI38" s="97"/>
      <c r="AJ38" s="95" t="s">
        <v>3833</v>
      </c>
      <c r="AK38" s="95" t="s">
        <v>3834</v>
      </c>
      <c r="AL38" s="95" t="s">
        <v>1642</v>
      </c>
      <c r="AM38" s="95" t="s">
        <v>13276</v>
      </c>
      <c r="AN38" s="97" t="s">
        <v>13315</v>
      </c>
      <c r="AO38" s="905" t="s">
        <v>13314</v>
      </c>
    </row>
    <row r="39" spans="1:41" ht="146.25">
      <c r="A39" s="907"/>
      <c r="B39" t="s">
        <v>13269</v>
      </c>
      <c r="C39" s="97" t="s">
        <v>13466</v>
      </c>
      <c r="D39" s="94"/>
      <c r="E39" s="95" t="s">
        <v>3823</v>
      </c>
      <c r="F39" t="s">
        <v>45</v>
      </c>
      <c r="G39" t="s">
        <v>13266</v>
      </c>
      <c r="H39" t="s">
        <v>13265</v>
      </c>
      <c r="I39" s="95" t="s">
        <v>12901</v>
      </c>
      <c r="J39" s="95">
        <v>1</v>
      </c>
      <c r="K39" s="933" t="s">
        <v>13465</v>
      </c>
      <c r="L39" s="97">
        <v>7003672863</v>
      </c>
      <c r="M39" s="932">
        <v>0.71</v>
      </c>
      <c r="N39" s="95" t="s">
        <v>13263</v>
      </c>
      <c r="O39" s="932">
        <v>0.67700000000000005</v>
      </c>
      <c r="P39" s="95" t="s">
        <v>6151</v>
      </c>
      <c r="Q39" s="95" t="s">
        <v>13262</v>
      </c>
      <c r="R39" s="932">
        <v>0.54249999999999998</v>
      </c>
      <c r="S39" s="95" t="s">
        <v>13288</v>
      </c>
      <c r="T39" s="96" t="s">
        <v>13278</v>
      </c>
      <c r="U39" s="94"/>
      <c r="V39" s="94"/>
      <c r="W39" s="94"/>
      <c r="X39" s="94"/>
      <c r="Y39" s="94"/>
      <c r="Z39" s="94"/>
      <c r="AA39" s="94"/>
      <c r="AB39" s="94"/>
      <c r="AC39" s="95" t="s">
        <v>10133</v>
      </c>
      <c r="AD39" s="95" t="s">
        <v>13259</v>
      </c>
      <c r="AE39" s="906" t="s">
        <v>13464</v>
      </c>
      <c r="AF39" s="934">
        <v>24246</v>
      </c>
      <c r="AG39" s="97" t="s">
        <v>13463</v>
      </c>
      <c r="AH39" s="181"/>
      <c r="AI39" s="97"/>
      <c r="AJ39" s="95" t="s">
        <v>3833</v>
      </c>
      <c r="AK39" s="95" t="s">
        <v>3834</v>
      </c>
      <c r="AL39" s="95" t="s">
        <v>1642</v>
      </c>
      <c r="AM39" s="95" t="s">
        <v>13276</v>
      </c>
      <c r="AN39" s="941" t="s">
        <v>13462</v>
      </c>
      <c r="AO39" s="905" t="s">
        <v>13314</v>
      </c>
    </row>
    <row r="40" spans="1:41" ht="78.75">
      <c r="A40" s="924">
        <v>5</v>
      </c>
      <c r="B40" t="s">
        <v>13269</v>
      </c>
      <c r="C40" s="832" t="s">
        <v>13461</v>
      </c>
      <c r="D40" s="790" t="s">
        <v>13460</v>
      </c>
      <c r="E40" s="64" t="s">
        <v>3837</v>
      </c>
      <c r="F40" t="s">
        <v>45</v>
      </c>
      <c r="G40" t="s">
        <v>13266</v>
      </c>
      <c r="H40" t="s">
        <v>13265</v>
      </c>
      <c r="I40" s="182" t="s">
        <v>12901</v>
      </c>
      <c r="J40" s="182">
        <v>2</v>
      </c>
      <c r="K40" s="936" t="s">
        <v>13459</v>
      </c>
      <c r="L40" s="824" t="s">
        <v>13458</v>
      </c>
      <c r="M40" s="935">
        <v>0.64</v>
      </c>
      <c r="N40" s="182" t="s">
        <v>13457</v>
      </c>
      <c r="O40" s="935">
        <v>0.48</v>
      </c>
      <c r="P40" s="182" t="s">
        <v>6213</v>
      </c>
      <c r="Q40" s="182" t="s">
        <v>13456</v>
      </c>
      <c r="R40" s="935">
        <v>0.64</v>
      </c>
      <c r="S40" s="182" t="s">
        <v>13455</v>
      </c>
      <c r="T40" s="824" t="s">
        <v>13454</v>
      </c>
      <c r="U40" s="63"/>
      <c r="V40" s="63"/>
      <c r="W40" s="63"/>
      <c r="X40" s="63"/>
      <c r="Y40" s="63"/>
      <c r="Z40" s="63"/>
      <c r="AA40" s="63"/>
      <c r="AB40" s="63"/>
      <c r="AC40" s="64" t="s">
        <v>10133</v>
      </c>
      <c r="AD40" s="182" t="s">
        <v>13259</v>
      </c>
      <c r="AE40" s="940" t="s">
        <v>13453</v>
      </c>
      <c r="AF40" s="939">
        <v>32934</v>
      </c>
      <c r="AG40" s="177" t="s">
        <v>13452</v>
      </c>
      <c r="AH40" s="790"/>
      <c r="AI40" s="177">
        <v>9051686517</v>
      </c>
      <c r="AJ40" s="178" t="s">
        <v>3833</v>
      </c>
      <c r="AK40" s="178" t="s">
        <v>3834</v>
      </c>
      <c r="AL40" s="182" t="s">
        <v>1642</v>
      </c>
      <c r="AM40" s="182"/>
      <c r="AN40" s="824"/>
      <c r="AO40" s="937"/>
    </row>
    <row r="41" spans="1:41" ht="101.25">
      <c r="A41" s="924">
        <v>6</v>
      </c>
      <c r="B41" t="s">
        <v>13269</v>
      </c>
      <c r="C41" s="832" t="s">
        <v>13451</v>
      </c>
      <c r="D41" s="790" t="s">
        <v>13450</v>
      </c>
      <c r="E41" s="64" t="s">
        <v>3837</v>
      </c>
      <c r="F41" t="s">
        <v>45</v>
      </c>
      <c r="G41" t="s">
        <v>13266</v>
      </c>
      <c r="H41" t="s">
        <v>13265</v>
      </c>
      <c r="I41" s="182" t="s">
        <v>12901</v>
      </c>
      <c r="J41" s="182">
        <v>2</v>
      </c>
      <c r="K41" s="936" t="s">
        <v>13449</v>
      </c>
      <c r="L41" s="824" t="s">
        <v>13448</v>
      </c>
      <c r="M41" s="935">
        <v>0.79600000000000004</v>
      </c>
      <c r="N41" s="182" t="s">
        <v>126</v>
      </c>
      <c r="O41" s="935">
        <v>0.73</v>
      </c>
      <c r="P41" s="178" t="s">
        <v>6151</v>
      </c>
      <c r="Q41" s="182" t="s">
        <v>127</v>
      </c>
      <c r="R41" s="935">
        <v>0.66</v>
      </c>
      <c r="S41" s="182" t="s">
        <v>13345</v>
      </c>
      <c r="T41" s="821" t="s">
        <v>13278</v>
      </c>
      <c r="U41" s="94"/>
      <c r="V41" s="94"/>
      <c r="W41" s="94"/>
      <c r="X41" s="94"/>
      <c r="Y41" s="94"/>
      <c r="Z41" s="94"/>
      <c r="AA41" s="94"/>
      <c r="AB41" s="94"/>
      <c r="AC41" s="95" t="s">
        <v>10133</v>
      </c>
      <c r="AD41" s="95" t="s">
        <v>13259</v>
      </c>
      <c r="AE41" s="906" t="s">
        <v>13447</v>
      </c>
      <c r="AF41" s="934">
        <v>30809</v>
      </c>
      <c r="AG41" s="97" t="s">
        <v>13446</v>
      </c>
      <c r="AH41" s="181" t="s">
        <v>13445</v>
      </c>
      <c r="AI41" s="97"/>
      <c r="AJ41" s="95"/>
      <c r="AK41" s="95"/>
      <c r="AL41" s="95" t="s">
        <v>1642</v>
      </c>
      <c r="AM41" s="95" t="s">
        <v>13276</v>
      </c>
      <c r="AN41" s="97"/>
      <c r="AO41" s="905" t="s">
        <v>13275</v>
      </c>
    </row>
    <row r="42" spans="1:41" ht="78.75">
      <c r="A42" s="907"/>
      <c r="B42" t="s">
        <v>13269</v>
      </c>
      <c r="C42" s="97" t="s">
        <v>13444</v>
      </c>
      <c r="D42" s="95"/>
      <c r="E42" s="95" t="s">
        <v>3823</v>
      </c>
      <c r="F42" t="s">
        <v>45</v>
      </c>
      <c r="G42" t="s">
        <v>13266</v>
      </c>
      <c r="H42" t="s">
        <v>13265</v>
      </c>
      <c r="I42" s="95" t="s">
        <v>12901</v>
      </c>
      <c r="J42" s="95">
        <v>1</v>
      </c>
      <c r="K42" s="933" t="s">
        <v>13443</v>
      </c>
      <c r="L42" s="97" t="s">
        <v>13442</v>
      </c>
      <c r="M42" s="932">
        <v>0.66</v>
      </c>
      <c r="N42" s="95" t="s">
        <v>13263</v>
      </c>
      <c r="O42" s="932">
        <v>0.71</v>
      </c>
      <c r="P42" s="95"/>
      <c r="Q42" s="95" t="s">
        <v>13262</v>
      </c>
      <c r="R42" s="932">
        <v>0.55349999999999999</v>
      </c>
      <c r="S42" s="95" t="s">
        <v>13338</v>
      </c>
      <c r="T42" s="96" t="s">
        <v>13278</v>
      </c>
      <c r="U42" s="63"/>
      <c r="V42" s="63"/>
      <c r="W42" s="63"/>
      <c r="X42" s="63"/>
      <c r="Y42" s="63"/>
      <c r="Z42" s="63"/>
      <c r="AA42" s="63"/>
      <c r="AB42" s="63"/>
      <c r="AC42" s="64" t="s">
        <v>10133</v>
      </c>
      <c r="AD42" s="182" t="s">
        <v>13259</v>
      </c>
      <c r="AE42" s="940" t="s">
        <v>13441</v>
      </c>
      <c r="AF42" s="939">
        <v>32866</v>
      </c>
      <c r="AG42" s="177" t="s">
        <v>13440</v>
      </c>
      <c r="AH42" s="790" t="s">
        <v>13439</v>
      </c>
      <c r="AI42" s="177">
        <v>9932804434</v>
      </c>
      <c r="AJ42" s="182" t="s">
        <v>3833</v>
      </c>
      <c r="AK42" s="182" t="s">
        <v>3834</v>
      </c>
      <c r="AL42" s="182" t="s">
        <v>1642</v>
      </c>
      <c r="AM42" s="182"/>
      <c r="AN42" s="824"/>
      <c r="AO42" s="937"/>
    </row>
    <row r="43" spans="1:41" ht="135">
      <c r="A43" s="924">
        <v>7</v>
      </c>
      <c r="B43" t="s">
        <v>13269</v>
      </c>
      <c r="C43" s="832" t="s">
        <v>13438</v>
      </c>
      <c r="D43" s="790" t="s">
        <v>13437</v>
      </c>
      <c r="E43" s="64" t="s">
        <v>3823</v>
      </c>
      <c r="F43" t="s">
        <v>45</v>
      </c>
      <c r="G43" t="s">
        <v>13266</v>
      </c>
      <c r="H43" t="s">
        <v>13265</v>
      </c>
      <c r="I43" s="182" t="s">
        <v>12901</v>
      </c>
      <c r="J43" s="182">
        <v>2</v>
      </c>
      <c r="K43" s="936" t="s">
        <v>13436</v>
      </c>
      <c r="L43" s="824">
        <v>9836000606</v>
      </c>
      <c r="M43" s="935">
        <v>0.89200000000000002</v>
      </c>
      <c r="N43" s="182" t="s">
        <v>126</v>
      </c>
      <c r="O43" s="935">
        <v>0.84</v>
      </c>
      <c r="P43" s="182" t="s">
        <v>6151</v>
      </c>
      <c r="Q43" s="182" t="s">
        <v>8010</v>
      </c>
      <c r="R43" s="935">
        <v>0.65329999999999999</v>
      </c>
      <c r="S43" s="182" t="s">
        <v>13345</v>
      </c>
      <c r="T43" s="821" t="s">
        <v>13278</v>
      </c>
      <c r="U43" s="94"/>
      <c r="V43" s="94"/>
      <c r="W43" s="94"/>
      <c r="X43" s="94"/>
      <c r="Y43" s="94"/>
      <c r="Z43" s="94"/>
      <c r="AA43" s="94"/>
      <c r="AB43" s="94"/>
      <c r="AC43" s="95" t="s">
        <v>10133</v>
      </c>
      <c r="AD43" s="95" t="s">
        <v>13259</v>
      </c>
      <c r="AE43" s="906" t="s">
        <v>13435</v>
      </c>
      <c r="AF43" s="934">
        <v>28184</v>
      </c>
      <c r="AG43" s="97" t="s">
        <v>13434</v>
      </c>
      <c r="AH43" s="181"/>
      <c r="AI43" s="97"/>
      <c r="AJ43" s="95"/>
      <c r="AK43" s="95"/>
      <c r="AL43" s="95" t="s">
        <v>1642</v>
      </c>
      <c r="AM43" s="95" t="s">
        <v>13276</v>
      </c>
      <c r="AN43" s="97" t="s">
        <v>13315</v>
      </c>
      <c r="AO43" s="905" t="s">
        <v>13314</v>
      </c>
    </row>
    <row r="44" spans="1:41" ht="56.25">
      <c r="A44" s="924">
        <v>8</v>
      </c>
      <c r="B44" t="s">
        <v>13269</v>
      </c>
      <c r="C44" s="832" t="s">
        <v>13433</v>
      </c>
      <c r="D44" s="790" t="s">
        <v>13432</v>
      </c>
      <c r="E44" s="64" t="s">
        <v>3837</v>
      </c>
      <c r="F44" t="s">
        <v>45</v>
      </c>
      <c r="G44" t="s">
        <v>13266</v>
      </c>
      <c r="H44" t="s">
        <v>13265</v>
      </c>
      <c r="I44" s="182" t="s">
        <v>12901</v>
      </c>
      <c r="J44" s="182">
        <v>2</v>
      </c>
      <c r="K44" s="936" t="s">
        <v>13431</v>
      </c>
      <c r="L44" s="824" t="s">
        <v>13430</v>
      </c>
      <c r="M44" s="935">
        <v>0.62</v>
      </c>
      <c r="N44" s="182" t="s">
        <v>50</v>
      </c>
      <c r="O44" s="935">
        <v>0.65</v>
      </c>
      <c r="P44" s="182" t="s">
        <v>6151</v>
      </c>
      <c r="Q44" s="182" t="s">
        <v>50</v>
      </c>
      <c r="R44" s="935">
        <v>0.63</v>
      </c>
      <c r="S44" s="182" t="s">
        <v>3707</v>
      </c>
      <c r="T44" s="824" t="s">
        <v>13429</v>
      </c>
      <c r="U44" s="63"/>
      <c r="V44" s="63"/>
      <c r="W44" s="63"/>
      <c r="X44" s="63"/>
      <c r="Y44" s="63"/>
      <c r="Z44" s="63"/>
      <c r="AA44" s="63"/>
      <c r="AB44" s="63"/>
      <c r="AC44" s="64" t="s">
        <v>10133</v>
      </c>
      <c r="AD44" s="182" t="s">
        <v>13259</v>
      </c>
      <c r="AE44" s="940" t="s">
        <v>13428</v>
      </c>
      <c r="AF44" s="939">
        <v>33866</v>
      </c>
      <c r="AG44" s="177" t="s">
        <v>13427</v>
      </c>
      <c r="AH44" s="790" t="s">
        <v>13426</v>
      </c>
      <c r="AI44" s="177">
        <v>9432583275</v>
      </c>
      <c r="AJ44" s="178" t="s">
        <v>3833</v>
      </c>
      <c r="AK44" s="178" t="s">
        <v>3834</v>
      </c>
      <c r="AL44" s="182" t="s">
        <v>1642</v>
      </c>
      <c r="AM44" s="182"/>
      <c r="AN44" s="824"/>
      <c r="AO44" s="937"/>
    </row>
    <row r="45" spans="1:41" ht="56.25">
      <c r="A45" s="907">
        <v>43</v>
      </c>
      <c r="B45" t="s">
        <v>13269</v>
      </c>
      <c r="C45" s="97" t="s">
        <v>13425</v>
      </c>
      <c r="D45" s="94"/>
      <c r="E45" s="95" t="s">
        <v>3837</v>
      </c>
      <c r="F45" t="s">
        <v>45</v>
      </c>
      <c r="G45" t="s">
        <v>13266</v>
      </c>
      <c r="H45" t="s">
        <v>13265</v>
      </c>
      <c r="I45" s="95" t="s">
        <v>12901</v>
      </c>
      <c r="J45" s="95">
        <v>1</v>
      </c>
      <c r="K45" s="933" t="s">
        <v>13424</v>
      </c>
      <c r="L45" s="97">
        <v>9051060073</v>
      </c>
      <c r="M45" s="932">
        <v>0.6</v>
      </c>
      <c r="N45" s="95" t="s">
        <v>126</v>
      </c>
      <c r="O45" s="932">
        <v>0.55000000000000004</v>
      </c>
      <c r="P45" s="95" t="s">
        <v>6151</v>
      </c>
      <c r="Q45" s="95" t="s">
        <v>197</v>
      </c>
      <c r="R45" s="932"/>
      <c r="S45" s="95" t="s">
        <v>13423</v>
      </c>
      <c r="T45" s="96" t="s">
        <v>13278</v>
      </c>
      <c r="U45" s="63"/>
      <c r="V45" s="63"/>
      <c r="W45" s="63"/>
      <c r="X45" s="63"/>
      <c r="Y45" s="63"/>
      <c r="Z45" s="63"/>
      <c r="AA45" s="63"/>
      <c r="AB45" s="63"/>
      <c r="AC45" s="64" t="s">
        <v>10133</v>
      </c>
      <c r="AD45" s="182" t="s">
        <v>13259</v>
      </c>
      <c r="AE45" s="940" t="s">
        <v>13422</v>
      </c>
      <c r="AF45" s="939">
        <v>32845</v>
      </c>
      <c r="AG45" s="177" t="s">
        <v>13421</v>
      </c>
      <c r="AH45" s="790"/>
      <c r="AI45" s="177">
        <v>8961925816</v>
      </c>
      <c r="AJ45" s="178" t="s">
        <v>3833</v>
      </c>
      <c r="AK45" s="178" t="s">
        <v>3834</v>
      </c>
      <c r="AL45" s="182" t="s">
        <v>1642</v>
      </c>
      <c r="AM45" s="182"/>
      <c r="AN45" s="824"/>
      <c r="AO45" s="937"/>
    </row>
    <row r="46" spans="1:41" ht="90">
      <c r="A46" s="924">
        <v>9</v>
      </c>
      <c r="B46" t="s">
        <v>13269</v>
      </c>
      <c r="C46" s="56" t="s">
        <v>13420</v>
      </c>
      <c r="D46" s="790" t="s">
        <v>13419</v>
      </c>
      <c r="E46" s="64" t="s">
        <v>3823</v>
      </c>
      <c r="F46" t="s">
        <v>45</v>
      </c>
      <c r="G46" t="s">
        <v>13266</v>
      </c>
      <c r="H46" t="s">
        <v>13265</v>
      </c>
      <c r="I46" s="182" t="s">
        <v>12901</v>
      </c>
      <c r="J46" s="182">
        <v>2</v>
      </c>
      <c r="K46" s="56" t="s">
        <v>13418</v>
      </c>
      <c r="L46" s="821">
        <v>7557898255</v>
      </c>
      <c r="M46" s="56">
        <v>0.89800000000000002</v>
      </c>
      <c r="N46" s="178"/>
      <c r="O46" s="930">
        <v>0.752</v>
      </c>
      <c r="P46" s="178"/>
      <c r="Q46" s="178"/>
      <c r="R46" s="930">
        <v>0.73199999999999998</v>
      </c>
      <c r="S46" s="178" t="s">
        <v>13417</v>
      </c>
      <c r="T46" s="169"/>
      <c r="U46" s="94"/>
      <c r="V46" s="94"/>
      <c r="W46" s="94"/>
      <c r="X46" s="94"/>
      <c r="Y46" s="94"/>
      <c r="Z46" s="94"/>
      <c r="AA46" s="94"/>
      <c r="AB46" s="94"/>
      <c r="AC46" s="95" t="s">
        <v>10133</v>
      </c>
      <c r="AD46" s="95" t="s">
        <v>13259</v>
      </c>
      <c r="AE46" s="906" t="s">
        <v>13416</v>
      </c>
      <c r="AF46" s="934">
        <v>30503</v>
      </c>
      <c r="AG46" s="97" t="s">
        <v>13415</v>
      </c>
      <c r="AH46" s="181"/>
      <c r="AI46" s="97"/>
      <c r="AJ46" s="95"/>
      <c r="AK46" s="95"/>
      <c r="AL46" s="95" t="s">
        <v>1642</v>
      </c>
      <c r="AM46" s="95" t="s">
        <v>13276</v>
      </c>
      <c r="AN46" s="97"/>
      <c r="AO46" s="905" t="s">
        <v>13275</v>
      </c>
    </row>
    <row r="47" spans="1:41">
      <c r="A47" s="887"/>
      <c r="B47" t="s">
        <v>13269</v>
      </c>
      <c r="C47" s="56" t="s">
        <v>13414</v>
      </c>
      <c r="D47" s="56"/>
      <c r="E47" s="56" t="s">
        <v>3823</v>
      </c>
      <c r="F47" t="s">
        <v>45</v>
      </c>
      <c r="G47" t="s">
        <v>13266</v>
      </c>
      <c r="H47" t="s">
        <v>13265</v>
      </c>
      <c r="I47" s="56" t="s">
        <v>12901</v>
      </c>
      <c r="J47" s="56">
        <v>1</v>
      </c>
      <c r="K47" s="56" t="s">
        <v>13413</v>
      </c>
      <c r="L47" s="56">
        <v>8436371184</v>
      </c>
      <c r="M47" s="56">
        <v>0.78700000000000003</v>
      </c>
      <c r="N47" s="56" t="s">
        <v>50</v>
      </c>
      <c r="O47" s="56">
        <v>0.64800000000000002</v>
      </c>
      <c r="P47" s="56" t="s">
        <v>6213</v>
      </c>
      <c r="Q47" s="56" t="s">
        <v>13262</v>
      </c>
      <c r="R47" s="56">
        <v>0.73180000000000001</v>
      </c>
      <c r="S47" s="56" t="s">
        <v>3707</v>
      </c>
      <c r="T47" s="56" t="s">
        <v>13260</v>
      </c>
      <c r="U47" s="895"/>
      <c r="V47" s="895"/>
      <c r="W47" s="895"/>
      <c r="X47" s="895"/>
      <c r="Y47" s="895"/>
      <c r="Z47" s="895"/>
      <c r="AA47" s="895"/>
      <c r="AB47" s="895"/>
      <c r="AC47" s="896"/>
      <c r="AD47" s="896"/>
      <c r="AJ47" s="896"/>
      <c r="AK47" s="896"/>
      <c r="AL47" s="896"/>
      <c r="AM47" s="896"/>
    </row>
    <row r="48" spans="1:41" ht="33.75">
      <c r="A48" s="907"/>
      <c r="B48" t="s">
        <v>13269</v>
      </c>
      <c r="C48" s="97" t="s">
        <v>13412</v>
      </c>
      <c r="D48" s="94"/>
      <c r="E48" s="95" t="s">
        <v>3837</v>
      </c>
      <c r="F48" t="s">
        <v>45</v>
      </c>
      <c r="G48" t="s">
        <v>13266</v>
      </c>
      <c r="H48" t="s">
        <v>13265</v>
      </c>
      <c r="I48" s="95" t="s">
        <v>12901</v>
      </c>
      <c r="J48" s="95">
        <v>1</v>
      </c>
      <c r="K48" s="933" t="s">
        <v>13411</v>
      </c>
      <c r="L48" s="97">
        <v>7278211210</v>
      </c>
      <c r="M48" s="932">
        <v>0.81</v>
      </c>
      <c r="N48" s="95" t="s">
        <v>13263</v>
      </c>
      <c r="O48" s="932">
        <v>0.9</v>
      </c>
      <c r="P48" s="95" t="s">
        <v>6151</v>
      </c>
      <c r="Q48" s="95" t="s">
        <v>13262</v>
      </c>
      <c r="R48" s="932">
        <v>0.54290000000000005</v>
      </c>
      <c r="S48" s="95" t="s">
        <v>13288</v>
      </c>
      <c r="T48" s="96" t="s">
        <v>13278</v>
      </c>
      <c r="U48" s="63"/>
      <c r="V48" s="63"/>
      <c r="W48" s="63"/>
      <c r="X48" s="63"/>
      <c r="Y48" s="63"/>
      <c r="Z48" s="63"/>
      <c r="AA48" s="63"/>
      <c r="AB48" s="63"/>
      <c r="AC48" s="182" t="s">
        <v>10133</v>
      </c>
      <c r="AD48" s="182" t="s">
        <v>13259</v>
      </c>
      <c r="AE48" s="822" t="s">
        <v>13410</v>
      </c>
      <c r="AF48" s="939">
        <v>36263</v>
      </c>
      <c r="AG48" s="177" t="s">
        <v>13409</v>
      </c>
      <c r="AH48" s="790" t="s">
        <v>13408</v>
      </c>
      <c r="AI48" s="177">
        <v>9163291208</v>
      </c>
      <c r="AJ48" s="178" t="s">
        <v>3833</v>
      </c>
      <c r="AK48" s="178" t="s">
        <v>3834</v>
      </c>
      <c r="AL48" s="182" t="s">
        <v>1642</v>
      </c>
      <c r="AM48" s="182"/>
      <c r="AN48" s="824"/>
      <c r="AO48" s="937"/>
    </row>
    <row r="49" spans="1:41" ht="90">
      <c r="A49" s="924">
        <v>10</v>
      </c>
      <c r="B49" t="s">
        <v>13269</v>
      </c>
      <c r="C49" s="832" t="s">
        <v>13407</v>
      </c>
      <c r="D49" s="790" t="s">
        <v>13406</v>
      </c>
      <c r="E49" s="64" t="s">
        <v>3823</v>
      </c>
      <c r="F49" t="s">
        <v>45</v>
      </c>
      <c r="G49" t="s">
        <v>13266</v>
      </c>
      <c r="H49" t="s">
        <v>13265</v>
      </c>
      <c r="I49" s="182" t="s">
        <v>12901</v>
      </c>
      <c r="J49" s="182">
        <v>2</v>
      </c>
      <c r="K49" s="936" t="s">
        <v>13405</v>
      </c>
      <c r="L49" s="824" t="s">
        <v>13404</v>
      </c>
      <c r="M49" s="935">
        <v>0.86</v>
      </c>
      <c r="N49" s="182" t="s">
        <v>126</v>
      </c>
      <c r="O49" s="935">
        <v>0.87</v>
      </c>
      <c r="P49" s="182" t="s">
        <v>6151</v>
      </c>
      <c r="Q49" s="182" t="s">
        <v>8010</v>
      </c>
      <c r="R49" s="935">
        <v>0.7</v>
      </c>
      <c r="S49" s="182" t="s">
        <v>13288</v>
      </c>
      <c r="T49" s="821" t="s">
        <v>13278</v>
      </c>
      <c r="U49" s="94"/>
      <c r="V49" s="94"/>
      <c r="W49" s="94"/>
      <c r="X49" s="94"/>
      <c r="Y49" s="94"/>
      <c r="Z49" s="94"/>
      <c r="AA49" s="94"/>
      <c r="AB49" s="94"/>
      <c r="AC49" s="95" t="s">
        <v>10133</v>
      </c>
      <c r="AD49" s="95" t="s">
        <v>13259</v>
      </c>
      <c r="AE49" s="181" t="s">
        <v>13403</v>
      </c>
      <c r="AF49" s="934">
        <v>34177</v>
      </c>
      <c r="AG49" s="97" t="s">
        <v>13402</v>
      </c>
      <c r="AH49" s="181" t="s">
        <v>13401</v>
      </c>
      <c r="AI49" s="97"/>
      <c r="AJ49" s="95"/>
      <c r="AK49" s="95"/>
      <c r="AL49" s="95" t="s">
        <v>1642</v>
      </c>
      <c r="AM49" s="95" t="s">
        <v>13276</v>
      </c>
      <c r="AN49" s="941" t="s">
        <v>13400</v>
      </c>
      <c r="AO49" s="905" t="s">
        <v>13314</v>
      </c>
    </row>
    <row r="50" spans="1:41" ht="135">
      <c r="A50" s="924">
        <v>11</v>
      </c>
      <c r="B50" t="s">
        <v>13269</v>
      </c>
      <c r="C50" s="832" t="s">
        <v>13399</v>
      </c>
      <c r="D50" s="790" t="s">
        <v>13398</v>
      </c>
      <c r="E50" s="64" t="s">
        <v>3837</v>
      </c>
      <c r="F50" t="s">
        <v>45</v>
      </c>
      <c r="G50" t="s">
        <v>13266</v>
      </c>
      <c r="H50" t="s">
        <v>13265</v>
      </c>
      <c r="I50" s="182" t="s">
        <v>12901</v>
      </c>
      <c r="J50" s="182">
        <v>2</v>
      </c>
      <c r="K50" s="936" t="s">
        <v>13397</v>
      </c>
      <c r="L50" s="824">
        <v>8670030143</v>
      </c>
      <c r="M50" s="935">
        <v>0.84430000000000005</v>
      </c>
      <c r="N50" s="182" t="s">
        <v>126</v>
      </c>
      <c r="O50" s="935">
        <v>0.87</v>
      </c>
      <c r="P50" s="182" t="s">
        <v>6213</v>
      </c>
      <c r="Q50" s="822" t="s">
        <v>8010</v>
      </c>
      <c r="R50" s="935">
        <v>0.56374999999999997</v>
      </c>
      <c r="S50" s="182" t="s">
        <v>13396</v>
      </c>
      <c r="T50" s="824" t="s">
        <v>13278</v>
      </c>
      <c r="U50" s="94"/>
      <c r="V50" s="94"/>
      <c r="W50" s="94"/>
      <c r="X50" s="94"/>
      <c r="Y50" s="94"/>
      <c r="Z50" s="94"/>
      <c r="AA50" s="94"/>
      <c r="AB50" s="94"/>
      <c r="AC50" s="95" t="s">
        <v>10133</v>
      </c>
      <c r="AD50" s="95" t="s">
        <v>13259</v>
      </c>
      <c r="AE50" s="181" t="s">
        <v>13395</v>
      </c>
      <c r="AF50" s="934">
        <v>34956</v>
      </c>
      <c r="AG50" s="97" t="s">
        <v>13394</v>
      </c>
      <c r="AH50" s="181"/>
      <c r="AI50" s="97"/>
      <c r="AJ50" s="95"/>
      <c r="AK50" s="95"/>
      <c r="AL50" s="95" t="s">
        <v>1642</v>
      </c>
      <c r="AM50" s="95" t="s">
        <v>13276</v>
      </c>
      <c r="AN50" s="97" t="s">
        <v>13315</v>
      </c>
      <c r="AO50" s="905" t="s">
        <v>13314</v>
      </c>
    </row>
    <row r="51" spans="1:41" ht="67.5">
      <c r="A51" s="924">
        <v>12</v>
      </c>
      <c r="B51" t="s">
        <v>13269</v>
      </c>
      <c r="C51" s="832" t="s">
        <v>13393</v>
      </c>
      <c r="D51" s="790" t="s">
        <v>13392</v>
      </c>
      <c r="E51" s="64" t="s">
        <v>3823</v>
      </c>
      <c r="F51" t="s">
        <v>45</v>
      </c>
      <c r="G51" t="s">
        <v>13266</v>
      </c>
      <c r="H51" t="s">
        <v>13265</v>
      </c>
      <c r="I51" s="182" t="s">
        <v>12901</v>
      </c>
      <c r="J51" s="182">
        <v>2</v>
      </c>
      <c r="K51" s="936" t="s">
        <v>13391</v>
      </c>
      <c r="L51" s="824" t="s">
        <v>13390</v>
      </c>
      <c r="M51" s="935">
        <v>0.82</v>
      </c>
      <c r="N51" s="182" t="s">
        <v>50</v>
      </c>
      <c r="O51" s="935">
        <v>0.88</v>
      </c>
      <c r="P51" s="178" t="s">
        <v>10625</v>
      </c>
      <c r="Q51" s="182" t="s">
        <v>50</v>
      </c>
      <c r="R51" s="935">
        <v>0.51</v>
      </c>
      <c r="S51" s="182" t="s">
        <v>13345</v>
      </c>
      <c r="T51" s="821" t="s">
        <v>13278</v>
      </c>
      <c r="U51" s="63"/>
      <c r="V51" s="63"/>
      <c r="W51" s="63"/>
      <c r="X51" s="63"/>
      <c r="Y51" s="63"/>
      <c r="Z51" s="63"/>
      <c r="AA51" s="63"/>
      <c r="AB51" s="63"/>
      <c r="AC51" s="182" t="s">
        <v>10133</v>
      </c>
      <c r="AD51" s="182" t="s">
        <v>13259</v>
      </c>
      <c r="AE51" s="822" t="s">
        <v>13389</v>
      </c>
      <c r="AF51" s="929">
        <v>33309</v>
      </c>
      <c r="AG51" s="177" t="s">
        <v>13388</v>
      </c>
      <c r="AH51" s="790" t="s">
        <v>13387</v>
      </c>
      <c r="AI51" s="177" t="s">
        <v>13386</v>
      </c>
      <c r="AJ51" s="182" t="s">
        <v>3833</v>
      </c>
      <c r="AK51" s="182" t="s">
        <v>3834</v>
      </c>
      <c r="AL51" s="182" t="s">
        <v>1642</v>
      </c>
      <c r="AM51" s="182"/>
      <c r="AN51" s="824"/>
      <c r="AO51" s="937"/>
    </row>
    <row r="52" spans="1:41" ht="45">
      <c r="A52" s="924">
        <v>13</v>
      </c>
      <c r="B52" t="s">
        <v>13269</v>
      </c>
      <c r="C52" s="832" t="s">
        <v>13385</v>
      </c>
      <c r="D52" s="790" t="s">
        <v>13384</v>
      </c>
      <c r="E52" s="64" t="s">
        <v>3837</v>
      </c>
      <c r="F52" t="s">
        <v>45</v>
      </c>
      <c r="G52" t="s">
        <v>13266</v>
      </c>
      <c r="H52" t="s">
        <v>13265</v>
      </c>
      <c r="I52" s="182" t="s">
        <v>12901</v>
      </c>
      <c r="J52" s="182">
        <v>2</v>
      </c>
      <c r="K52" s="936" t="s">
        <v>13383</v>
      </c>
      <c r="L52" s="824" t="s">
        <v>13382</v>
      </c>
      <c r="M52" s="935">
        <v>0.76</v>
      </c>
      <c r="N52" s="182" t="s">
        <v>50</v>
      </c>
      <c r="O52" s="935">
        <v>0.67</v>
      </c>
      <c r="P52" s="178" t="s">
        <v>6151</v>
      </c>
      <c r="Q52" s="182" t="s">
        <v>50</v>
      </c>
      <c r="R52" s="935">
        <v>0.57999999999999996</v>
      </c>
      <c r="S52" s="182" t="s">
        <v>13345</v>
      </c>
      <c r="T52" s="821" t="s">
        <v>13278</v>
      </c>
      <c r="U52" s="63"/>
      <c r="V52" s="63"/>
      <c r="W52" s="63"/>
      <c r="X52" s="63"/>
      <c r="Y52" s="63"/>
      <c r="Z52" s="63"/>
      <c r="AA52" s="63"/>
      <c r="AB52" s="63"/>
      <c r="AC52" s="182" t="s">
        <v>10133</v>
      </c>
      <c r="AD52" s="182" t="s">
        <v>13259</v>
      </c>
      <c r="AE52" s="822" t="s">
        <v>13381</v>
      </c>
      <c r="AF52" s="939">
        <v>34874</v>
      </c>
      <c r="AG52" s="821" t="s">
        <v>13380</v>
      </c>
      <c r="AH52" s="790" t="s">
        <v>13379</v>
      </c>
      <c r="AI52" s="177" t="s">
        <v>13378</v>
      </c>
      <c r="AJ52" s="178" t="s">
        <v>3833</v>
      </c>
      <c r="AK52" s="178" t="s">
        <v>3834</v>
      </c>
      <c r="AL52" s="182" t="s">
        <v>1642</v>
      </c>
      <c r="AM52" s="182"/>
      <c r="AN52" s="824"/>
      <c r="AO52" s="937"/>
    </row>
    <row r="53" spans="1:41" ht="135">
      <c r="A53" s="907"/>
      <c r="B53" t="s">
        <v>13269</v>
      </c>
      <c r="C53" s="97" t="s">
        <v>13377</v>
      </c>
      <c r="D53" s="95"/>
      <c r="E53" s="95" t="s">
        <v>3837</v>
      </c>
      <c r="F53" t="s">
        <v>45</v>
      </c>
      <c r="G53" t="s">
        <v>13266</v>
      </c>
      <c r="H53" t="s">
        <v>13265</v>
      </c>
      <c r="I53" s="95" t="s">
        <v>12901</v>
      </c>
      <c r="J53" s="95">
        <v>1</v>
      </c>
      <c r="K53" s="933" t="s">
        <v>13376</v>
      </c>
      <c r="L53" s="97">
        <v>9051115671</v>
      </c>
      <c r="M53" s="932">
        <v>0.8</v>
      </c>
      <c r="N53" s="95" t="s">
        <v>126</v>
      </c>
      <c r="O53" s="932">
        <v>0.8</v>
      </c>
      <c r="P53" s="95" t="s">
        <v>6151</v>
      </c>
      <c r="Q53" s="95" t="s">
        <v>8010</v>
      </c>
      <c r="R53" s="932">
        <v>0.72099999999999997</v>
      </c>
      <c r="S53" s="95" t="s">
        <v>11132</v>
      </c>
      <c r="T53" s="96" t="s">
        <v>13260</v>
      </c>
      <c r="U53" s="94"/>
      <c r="V53" s="94"/>
      <c r="W53" s="94"/>
      <c r="X53" s="94"/>
      <c r="Y53" s="94"/>
      <c r="Z53" s="94"/>
      <c r="AA53" s="94"/>
      <c r="AB53" s="94"/>
      <c r="AC53" s="95" t="s">
        <v>10133</v>
      </c>
      <c r="AD53" s="95" t="s">
        <v>13259</v>
      </c>
      <c r="AE53" s="181" t="s">
        <v>13375</v>
      </c>
      <c r="AF53" s="934">
        <v>34273</v>
      </c>
      <c r="AG53" s="97" t="s">
        <v>13374</v>
      </c>
      <c r="AH53" s="181"/>
      <c r="AI53" s="97"/>
      <c r="AJ53" s="95" t="s">
        <v>3833</v>
      </c>
      <c r="AK53" s="95" t="s">
        <v>3834</v>
      </c>
      <c r="AL53" s="95" t="s">
        <v>1642</v>
      </c>
      <c r="AM53" s="95" t="s">
        <v>13276</v>
      </c>
      <c r="AN53" s="97" t="s">
        <v>13315</v>
      </c>
      <c r="AO53" s="905" t="s">
        <v>13314</v>
      </c>
    </row>
    <row r="54" spans="1:41" ht="56.25">
      <c r="A54" s="924">
        <v>25</v>
      </c>
      <c r="B54" t="s">
        <v>13269</v>
      </c>
      <c r="C54" s="944" t="s">
        <v>13373</v>
      </c>
      <c r="D54" s="790" t="s">
        <v>13372</v>
      </c>
      <c r="E54" s="178" t="s">
        <v>3837</v>
      </c>
      <c r="F54" t="s">
        <v>45</v>
      </c>
      <c r="G54" t="s">
        <v>13266</v>
      </c>
      <c r="H54" t="s">
        <v>13265</v>
      </c>
      <c r="I54" s="178" t="s">
        <v>12901</v>
      </c>
      <c r="J54" s="178">
        <v>2</v>
      </c>
      <c r="K54" s="943" t="s">
        <v>13371</v>
      </c>
      <c r="L54" s="169">
        <v>9051417443</v>
      </c>
      <c r="M54" s="942">
        <v>0.6</v>
      </c>
      <c r="N54" s="178" t="s">
        <v>13263</v>
      </c>
      <c r="O54" s="942">
        <v>0.68</v>
      </c>
      <c r="P54" s="178" t="s">
        <v>13370</v>
      </c>
      <c r="Q54" s="178" t="s">
        <v>13262</v>
      </c>
      <c r="R54" s="930">
        <v>0.495</v>
      </c>
      <c r="S54" s="178" t="s">
        <v>13369</v>
      </c>
      <c r="T54" s="169" t="s">
        <v>13278</v>
      </c>
      <c r="U54" s="63"/>
      <c r="V54" s="63"/>
      <c r="W54" s="63"/>
      <c r="X54" s="63"/>
      <c r="Y54" s="63"/>
      <c r="Z54" s="63"/>
      <c r="AA54" s="63"/>
      <c r="AB54" s="63"/>
      <c r="AC54" s="182" t="s">
        <v>10133</v>
      </c>
      <c r="AD54" s="182" t="s">
        <v>13259</v>
      </c>
      <c r="AE54" s="822" t="s">
        <v>13368</v>
      </c>
      <c r="AF54" s="939">
        <v>34199</v>
      </c>
      <c r="AG54" s="177" t="s">
        <v>13367</v>
      </c>
      <c r="AH54" s="790" t="s">
        <v>13366</v>
      </c>
      <c r="AI54" s="177">
        <v>9830052696</v>
      </c>
      <c r="AJ54" s="178" t="s">
        <v>3833</v>
      </c>
      <c r="AK54" s="178" t="s">
        <v>3834</v>
      </c>
      <c r="AL54" s="182" t="s">
        <v>1642</v>
      </c>
      <c r="AM54" s="182"/>
      <c r="AN54" s="824"/>
      <c r="AO54" s="937"/>
    </row>
    <row r="55" spans="1:41" ht="67.5">
      <c r="A55" s="924">
        <v>14</v>
      </c>
      <c r="B55" t="s">
        <v>13269</v>
      </c>
      <c r="C55" s="832" t="s">
        <v>13365</v>
      </c>
      <c r="D55" s="790" t="s">
        <v>13364</v>
      </c>
      <c r="E55" s="64" t="s">
        <v>3837</v>
      </c>
      <c r="F55" t="s">
        <v>45</v>
      </c>
      <c r="G55" t="s">
        <v>13266</v>
      </c>
      <c r="H55" t="s">
        <v>13265</v>
      </c>
      <c r="I55" s="182" t="s">
        <v>12901</v>
      </c>
      <c r="J55" s="182">
        <v>2</v>
      </c>
      <c r="K55" s="936" t="s">
        <v>13363</v>
      </c>
      <c r="L55" s="824" t="s">
        <v>13362</v>
      </c>
      <c r="M55" s="935">
        <v>0.86599999999999999</v>
      </c>
      <c r="N55" s="182" t="s">
        <v>50</v>
      </c>
      <c r="O55" s="935">
        <v>0.77</v>
      </c>
      <c r="P55" s="178" t="s">
        <v>6213</v>
      </c>
      <c r="Q55" s="182" t="s">
        <v>50</v>
      </c>
      <c r="R55" s="935">
        <v>0.752</v>
      </c>
      <c r="S55" s="182" t="s">
        <v>13361</v>
      </c>
      <c r="T55" s="821" t="s">
        <v>13260</v>
      </c>
      <c r="U55" s="63"/>
      <c r="V55" s="63"/>
      <c r="W55" s="63"/>
      <c r="X55" s="63"/>
      <c r="Y55" s="63"/>
      <c r="Z55" s="63"/>
      <c r="AA55" s="63"/>
      <c r="AB55" s="63"/>
      <c r="AC55" s="182" t="s">
        <v>10133</v>
      </c>
      <c r="AD55" s="182" t="s">
        <v>13259</v>
      </c>
      <c r="AE55" s="822" t="s">
        <v>13360</v>
      </c>
      <c r="AF55" s="939">
        <v>33604</v>
      </c>
      <c r="AG55" s="169" t="s">
        <v>13359</v>
      </c>
      <c r="AH55" s="790" t="s">
        <v>13358</v>
      </c>
      <c r="AI55" s="177">
        <v>9051523256</v>
      </c>
      <c r="AJ55" s="178" t="s">
        <v>3833</v>
      </c>
      <c r="AK55" s="178" t="s">
        <v>3834</v>
      </c>
      <c r="AL55" s="182" t="s">
        <v>1642</v>
      </c>
      <c r="AM55" s="182"/>
      <c r="AN55" s="824"/>
      <c r="AO55" s="937"/>
    </row>
    <row r="56" spans="1:41" ht="90">
      <c r="A56" s="907"/>
      <c r="B56" t="s">
        <v>13269</v>
      </c>
      <c r="C56" s="97" t="s">
        <v>13357</v>
      </c>
      <c r="D56" s="95"/>
      <c r="E56" s="95" t="s">
        <v>3823</v>
      </c>
      <c r="F56" t="s">
        <v>45</v>
      </c>
      <c r="G56" t="s">
        <v>13266</v>
      </c>
      <c r="H56" t="s">
        <v>13265</v>
      </c>
      <c r="I56" s="95" t="s">
        <v>12901</v>
      </c>
      <c r="J56" s="95">
        <v>1</v>
      </c>
      <c r="K56" s="933" t="s">
        <v>13356</v>
      </c>
      <c r="L56" s="97">
        <v>7278327770</v>
      </c>
      <c r="M56" s="932">
        <v>0.83</v>
      </c>
      <c r="N56" s="95" t="s">
        <v>13263</v>
      </c>
      <c r="O56" s="932">
        <v>0.79</v>
      </c>
      <c r="P56" s="95" t="s">
        <v>6213</v>
      </c>
      <c r="Q56" s="95" t="s">
        <v>13262</v>
      </c>
      <c r="R56" s="932">
        <v>0.4375</v>
      </c>
      <c r="S56" s="95" t="s">
        <v>13302</v>
      </c>
      <c r="T56" s="96" t="s">
        <v>13278</v>
      </c>
      <c r="U56" s="94"/>
      <c r="V56" s="94"/>
      <c r="W56" s="94"/>
      <c r="X56" s="94"/>
      <c r="Y56" s="94"/>
      <c r="Z56" s="94"/>
      <c r="AA56" s="94"/>
      <c r="AB56" s="94"/>
      <c r="AC56" s="95" t="s">
        <v>10133</v>
      </c>
      <c r="AD56" s="95" t="s">
        <v>13259</v>
      </c>
      <c r="AE56" s="181" t="s">
        <v>13355</v>
      </c>
      <c r="AF56" s="934">
        <v>34151</v>
      </c>
      <c r="AG56" s="96" t="s">
        <v>13354</v>
      </c>
      <c r="AH56" s="181" t="s">
        <v>13353</v>
      </c>
      <c r="AI56" s="97"/>
      <c r="AJ56" s="95"/>
      <c r="AK56" s="95"/>
      <c r="AL56" s="95" t="s">
        <v>1642</v>
      </c>
      <c r="AM56" s="95" t="s">
        <v>13276</v>
      </c>
      <c r="AN56" s="941" t="s">
        <v>13352</v>
      </c>
      <c r="AO56" s="905" t="s">
        <v>13314</v>
      </c>
    </row>
    <row r="57" spans="1:41" ht="67.5">
      <c r="A57" s="924">
        <v>15</v>
      </c>
      <c r="B57" t="s">
        <v>13269</v>
      </c>
      <c r="C57" s="832" t="s">
        <v>13351</v>
      </c>
      <c r="D57" s="790" t="s">
        <v>13350</v>
      </c>
      <c r="E57" s="64" t="s">
        <v>3837</v>
      </c>
      <c r="F57" t="s">
        <v>45</v>
      </c>
      <c r="G57" t="s">
        <v>13266</v>
      </c>
      <c r="H57" t="s">
        <v>13265</v>
      </c>
      <c r="I57" s="182" t="s">
        <v>12901</v>
      </c>
      <c r="J57" s="182">
        <v>2</v>
      </c>
      <c r="K57" s="936" t="s">
        <v>13349</v>
      </c>
      <c r="L57" s="824">
        <v>9007979373</v>
      </c>
      <c r="M57" s="935">
        <v>0.84</v>
      </c>
      <c r="N57" s="182" t="s">
        <v>126</v>
      </c>
      <c r="O57" s="935">
        <v>0.69</v>
      </c>
      <c r="P57" s="182" t="s">
        <v>6151</v>
      </c>
      <c r="Q57" s="182" t="s">
        <v>127</v>
      </c>
      <c r="R57" s="935">
        <v>0.65</v>
      </c>
      <c r="S57" s="182" t="s">
        <v>13345</v>
      </c>
      <c r="T57" s="821" t="s">
        <v>13278</v>
      </c>
      <c r="U57" s="877"/>
      <c r="V57" s="63"/>
      <c r="W57" s="63"/>
      <c r="X57" s="63"/>
      <c r="Y57" s="63"/>
      <c r="Z57" s="63"/>
      <c r="AA57" s="63"/>
      <c r="AB57" s="63"/>
      <c r="AC57" s="182" t="s">
        <v>10133</v>
      </c>
      <c r="AD57" s="182" t="s">
        <v>13259</v>
      </c>
      <c r="AE57" s="940" t="s">
        <v>13348</v>
      </c>
      <c r="AF57" s="939">
        <v>33414</v>
      </c>
      <c r="AG57" s="177"/>
      <c r="AH57" s="790"/>
      <c r="AI57" s="177"/>
      <c r="AJ57" s="178"/>
      <c r="AK57" s="178"/>
      <c r="AL57" s="182" t="s">
        <v>1642</v>
      </c>
      <c r="AM57" s="182"/>
      <c r="AN57" s="824"/>
      <c r="AO57" s="937"/>
    </row>
    <row r="58" spans="1:41" ht="135">
      <c r="A58" s="907"/>
      <c r="B58" t="s">
        <v>13269</v>
      </c>
      <c r="C58" s="97" t="s">
        <v>13347</v>
      </c>
      <c r="D58" s="95"/>
      <c r="E58" s="95" t="s">
        <v>3837</v>
      </c>
      <c r="F58" t="s">
        <v>45</v>
      </c>
      <c r="G58" t="s">
        <v>13266</v>
      </c>
      <c r="H58" t="s">
        <v>13265</v>
      </c>
      <c r="I58" s="95" t="s">
        <v>12901</v>
      </c>
      <c r="J58" s="95">
        <v>1</v>
      </c>
      <c r="K58" s="933" t="s">
        <v>13346</v>
      </c>
      <c r="L58" s="97">
        <v>9038479984</v>
      </c>
      <c r="M58" s="932">
        <v>0.6</v>
      </c>
      <c r="N58" s="95" t="s">
        <v>13263</v>
      </c>
      <c r="O58" s="932">
        <v>0.72</v>
      </c>
      <c r="P58" s="95" t="s">
        <v>6151</v>
      </c>
      <c r="Q58" s="95" t="s">
        <v>13262</v>
      </c>
      <c r="R58" s="932">
        <v>0.51</v>
      </c>
      <c r="S58" s="95" t="s">
        <v>13345</v>
      </c>
      <c r="T58" s="96" t="s">
        <v>13278</v>
      </c>
      <c r="U58" s="94"/>
      <c r="V58" s="94"/>
      <c r="W58" s="94"/>
      <c r="X58" s="94"/>
      <c r="Y58" s="94"/>
      <c r="Z58" s="94"/>
      <c r="AA58" s="94"/>
      <c r="AB58" s="94"/>
      <c r="AC58" s="95" t="s">
        <v>10133</v>
      </c>
      <c r="AD58" s="95" t="s">
        <v>13259</v>
      </c>
      <c r="AE58" s="181" t="s">
        <v>13344</v>
      </c>
      <c r="AF58" s="934">
        <v>34498</v>
      </c>
      <c r="AG58" s="97" t="s">
        <v>13343</v>
      </c>
      <c r="AH58" s="181"/>
      <c r="AI58" s="97"/>
      <c r="AJ58" s="95"/>
      <c r="AK58" s="95"/>
      <c r="AL58" s="95" t="s">
        <v>1642</v>
      </c>
      <c r="AM58" s="95" t="s">
        <v>13276</v>
      </c>
      <c r="AN58" s="97" t="s">
        <v>13315</v>
      </c>
      <c r="AO58" s="905" t="s">
        <v>13314</v>
      </c>
    </row>
    <row r="59" spans="1:41" ht="78.75">
      <c r="A59" s="924">
        <v>16</v>
      </c>
      <c r="B59" t="s">
        <v>13269</v>
      </c>
      <c r="C59" s="832" t="s">
        <v>13342</v>
      </c>
      <c r="D59" s="790" t="s">
        <v>13341</v>
      </c>
      <c r="E59" s="64" t="s">
        <v>3837</v>
      </c>
      <c r="F59" t="s">
        <v>45</v>
      </c>
      <c r="G59" t="s">
        <v>13266</v>
      </c>
      <c r="H59" t="s">
        <v>13265</v>
      </c>
      <c r="I59" s="182" t="s">
        <v>12901</v>
      </c>
      <c r="J59" s="182">
        <v>2</v>
      </c>
      <c r="K59" s="936" t="s">
        <v>13340</v>
      </c>
      <c r="L59" s="824" t="s">
        <v>13339</v>
      </c>
      <c r="M59" s="935">
        <v>0.6</v>
      </c>
      <c r="N59" s="182" t="s">
        <v>13263</v>
      </c>
      <c r="O59" s="935">
        <v>0.64200000000000002</v>
      </c>
      <c r="P59" s="178" t="s">
        <v>13280</v>
      </c>
      <c r="Q59" s="182" t="s">
        <v>13262</v>
      </c>
      <c r="R59" s="935">
        <v>0.42080000000000001</v>
      </c>
      <c r="S59" s="182" t="s">
        <v>13338</v>
      </c>
      <c r="T59" s="821" t="s">
        <v>13278</v>
      </c>
      <c r="U59" s="63"/>
      <c r="V59" s="63"/>
      <c r="W59" s="63"/>
      <c r="X59" s="63"/>
      <c r="Y59" s="63"/>
      <c r="Z59" s="63"/>
      <c r="AA59" s="63"/>
      <c r="AB59" s="63"/>
      <c r="AC59" s="182" t="s">
        <v>10133</v>
      </c>
      <c r="AD59" s="182" t="s">
        <v>13259</v>
      </c>
      <c r="AE59" s="822" t="s">
        <v>13337</v>
      </c>
      <c r="AF59" s="929">
        <v>33502</v>
      </c>
      <c r="AG59" s="177" t="s">
        <v>13336</v>
      </c>
      <c r="AH59" s="790" t="s">
        <v>13335</v>
      </c>
      <c r="AI59" s="177">
        <v>9830058708</v>
      </c>
      <c r="AJ59" s="178" t="s">
        <v>3833</v>
      </c>
      <c r="AK59" s="178" t="s">
        <v>3834</v>
      </c>
      <c r="AL59" s="182" t="s">
        <v>1642</v>
      </c>
      <c r="AM59" s="182"/>
      <c r="AN59" s="824"/>
      <c r="AO59" s="937"/>
    </row>
    <row r="60" spans="1:41" ht="56.25">
      <c r="A60" s="907"/>
      <c r="B60" t="s">
        <v>13269</v>
      </c>
      <c r="C60" s="97" t="s">
        <v>13334</v>
      </c>
      <c r="D60" s="95"/>
      <c r="E60" s="95" t="s">
        <v>3837</v>
      </c>
      <c r="F60" t="s">
        <v>45</v>
      </c>
      <c r="G60" t="s">
        <v>13266</v>
      </c>
      <c r="H60" t="s">
        <v>13265</v>
      </c>
      <c r="I60" s="95" t="s">
        <v>12901</v>
      </c>
      <c r="J60" s="95">
        <v>1</v>
      </c>
      <c r="K60" s="933" t="s">
        <v>13333</v>
      </c>
      <c r="L60" s="97" t="s">
        <v>13332</v>
      </c>
      <c r="M60" s="932">
        <v>0.74750000000000005</v>
      </c>
      <c r="N60" s="95"/>
      <c r="O60" s="932">
        <v>0.66600000000000004</v>
      </c>
      <c r="P60" s="95" t="s">
        <v>6213</v>
      </c>
      <c r="Q60" s="95" t="s">
        <v>13262</v>
      </c>
      <c r="R60" s="932">
        <v>0.63800000000000001</v>
      </c>
      <c r="S60" s="95" t="s">
        <v>13331</v>
      </c>
      <c r="T60" s="96" t="s">
        <v>13260</v>
      </c>
      <c r="U60" s="94"/>
      <c r="V60" s="94"/>
      <c r="W60" s="94"/>
      <c r="X60" s="94"/>
      <c r="Y60" s="94"/>
      <c r="Z60" s="94"/>
      <c r="AA60" s="94"/>
      <c r="AB60" s="94"/>
      <c r="AC60" s="95" t="s">
        <v>10133</v>
      </c>
      <c r="AD60" s="95" t="s">
        <v>13259</v>
      </c>
      <c r="AE60" s="181" t="s">
        <v>13330</v>
      </c>
      <c r="AF60" s="934">
        <v>34713</v>
      </c>
      <c r="AG60" s="97" t="s">
        <v>13329</v>
      </c>
      <c r="AH60" s="181" t="s">
        <v>13328</v>
      </c>
      <c r="AI60" s="97"/>
      <c r="AJ60" s="95"/>
      <c r="AK60" s="95"/>
      <c r="AL60" s="95" t="s">
        <v>1642</v>
      </c>
      <c r="AM60" s="95" t="s">
        <v>13276</v>
      </c>
      <c r="AN60" s="97"/>
      <c r="AO60" s="905" t="s">
        <v>13275</v>
      </c>
    </row>
    <row r="61" spans="1:41" ht="67.5">
      <c r="A61" s="924">
        <v>17</v>
      </c>
      <c r="B61" t="s">
        <v>13269</v>
      </c>
      <c r="C61" s="832" t="s">
        <v>13327</v>
      </c>
      <c r="D61" s="790" t="s">
        <v>13326</v>
      </c>
      <c r="E61" s="64" t="s">
        <v>3837</v>
      </c>
      <c r="F61" t="s">
        <v>45</v>
      </c>
      <c r="G61" t="s">
        <v>13266</v>
      </c>
      <c r="H61" t="s">
        <v>13265</v>
      </c>
      <c r="I61" s="182" t="s">
        <v>12901</v>
      </c>
      <c r="J61" s="182">
        <v>2</v>
      </c>
      <c r="K61" s="936" t="s">
        <v>13325</v>
      </c>
      <c r="L61" s="824">
        <v>9903448383</v>
      </c>
      <c r="M61" s="935">
        <v>0.83</v>
      </c>
      <c r="N61" s="178" t="s">
        <v>13263</v>
      </c>
      <c r="O61" s="930">
        <v>0.79400000000000004</v>
      </c>
      <c r="P61" s="178" t="s">
        <v>6213</v>
      </c>
      <c r="Q61" s="178" t="s">
        <v>13262</v>
      </c>
      <c r="R61" s="930">
        <v>0.75900000000000001</v>
      </c>
      <c r="S61" s="178" t="s">
        <v>13261</v>
      </c>
      <c r="T61" s="169" t="s">
        <v>13260</v>
      </c>
      <c r="U61" s="63"/>
      <c r="V61" s="63"/>
      <c r="W61" s="63"/>
      <c r="X61" s="63"/>
      <c r="Y61" s="63"/>
      <c r="Z61" s="63"/>
      <c r="AA61" s="63"/>
      <c r="AB61" s="63"/>
      <c r="AC61" s="182" t="s">
        <v>10133</v>
      </c>
      <c r="AD61" s="182" t="s">
        <v>13259</v>
      </c>
      <c r="AE61" s="822" t="s">
        <v>13324</v>
      </c>
      <c r="AF61" s="929">
        <v>33135</v>
      </c>
      <c r="AG61" s="177" t="s">
        <v>13323</v>
      </c>
      <c r="AH61" s="790" t="s">
        <v>13322</v>
      </c>
      <c r="AI61" s="177">
        <v>9830886343</v>
      </c>
      <c r="AJ61" s="178" t="s">
        <v>3833</v>
      </c>
      <c r="AK61" s="178" t="s">
        <v>3834</v>
      </c>
      <c r="AL61" s="182" t="s">
        <v>1642</v>
      </c>
      <c r="AM61" s="182"/>
      <c r="AN61" s="824"/>
      <c r="AO61" s="937"/>
    </row>
    <row r="62" spans="1:41" ht="135">
      <c r="A62" s="924">
        <v>24</v>
      </c>
      <c r="B62" t="s">
        <v>13269</v>
      </c>
      <c r="C62" s="938" t="s">
        <v>13321</v>
      </c>
      <c r="D62" s="790" t="s">
        <v>13320</v>
      </c>
      <c r="E62" s="178" t="s">
        <v>3823</v>
      </c>
      <c r="F62" t="s">
        <v>45</v>
      </c>
      <c r="G62" t="s">
        <v>13266</v>
      </c>
      <c r="H62" t="s">
        <v>13265</v>
      </c>
      <c r="I62" s="178" t="s">
        <v>12901</v>
      </c>
      <c r="J62" s="178">
        <v>2</v>
      </c>
      <c r="K62" s="57" t="s">
        <v>13319</v>
      </c>
      <c r="L62" s="169" t="s">
        <v>13318</v>
      </c>
      <c r="M62" s="930">
        <v>0.70299999999999996</v>
      </c>
      <c r="N62" s="178" t="s">
        <v>13263</v>
      </c>
      <c r="O62" s="930">
        <v>0.70399999999999996</v>
      </c>
      <c r="P62" s="178" t="s">
        <v>6151</v>
      </c>
      <c r="Q62" s="178" t="s">
        <v>50</v>
      </c>
      <c r="R62" s="930">
        <v>0.42699999999999999</v>
      </c>
      <c r="S62" s="178" t="s">
        <v>13302</v>
      </c>
      <c r="T62" s="169" t="s">
        <v>13278</v>
      </c>
      <c r="U62" s="94"/>
      <c r="V62" s="94"/>
      <c r="W62" s="94"/>
      <c r="X62" s="94"/>
      <c r="Y62" s="94"/>
      <c r="Z62" s="94"/>
      <c r="AA62" s="94"/>
      <c r="AB62" s="94"/>
      <c r="AC62" s="95" t="s">
        <v>10133</v>
      </c>
      <c r="AD62" s="95" t="s">
        <v>13259</v>
      </c>
      <c r="AE62" s="181" t="s">
        <v>13317</v>
      </c>
      <c r="AF62" s="934">
        <v>33386</v>
      </c>
      <c r="AG62" s="97" t="s">
        <v>13316</v>
      </c>
      <c r="AH62" s="181"/>
      <c r="AI62" s="97"/>
      <c r="AJ62" s="95"/>
      <c r="AK62" s="95"/>
      <c r="AL62" s="95" t="s">
        <v>1642</v>
      </c>
      <c r="AM62" s="95" t="s">
        <v>13276</v>
      </c>
      <c r="AN62" s="97" t="s">
        <v>13315</v>
      </c>
      <c r="AO62" s="905" t="s">
        <v>13314</v>
      </c>
    </row>
    <row r="63" spans="1:41" ht="90">
      <c r="A63" s="924">
        <v>18</v>
      </c>
      <c r="B63" t="s">
        <v>13269</v>
      </c>
      <c r="C63" s="832" t="s">
        <v>13313</v>
      </c>
      <c r="D63" s="790" t="s">
        <v>13312</v>
      </c>
      <c r="E63" s="64" t="s">
        <v>3837</v>
      </c>
      <c r="F63" t="s">
        <v>45</v>
      </c>
      <c r="G63" t="s">
        <v>13266</v>
      </c>
      <c r="H63" t="s">
        <v>13265</v>
      </c>
      <c r="I63" s="182" t="s">
        <v>12901</v>
      </c>
      <c r="J63" s="182">
        <v>2</v>
      </c>
      <c r="K63" s="936" t="s">
        <v>13311</v>
      </c>
      <c r="L63" s="824">
        <v>7278416227</v>
      </c>
      <c r="M63" s="935">
        <v>0.71</v>
      </c>
      <c r="N63" s="178" t="s">
        <v>126</v>
      </c>
      <c r="O63" s="930">
        <v>0.53</v>
      </c>
      <c r="P63" s="178" t="s">
        <v>6213</v>
      </c>
      <c r="Q63" s="178" t="s">
        <v>50</v>
      </c>
      <c r="R63" s="930">
        <v>0.68400000000000005</v>
      </c>
      <c r="S63" s="178" t="s">
        <v>3707</v>
      </c>
      <c r="T63" s="177" t="s">
        <v>13310</v>
      </c>
      <c r="U63" s="94"/>
      <c r="V63" s="94"/>
      <c r="W63" s="94"/>
      <c r="X63" s="94"/>
      <c r="Y63" s="94"/>
      <c r="Z63" s="94"/>
      <c r="AA63" s="94"/>
      <c r="AB63" s="94"/>
      <c r="AC63" s="95" t="s">
        <v>10133</v>
      </c>
      <c r="AD63" s="95" t="s">
        <v>13259</v>
      </c>
      <c r="AE63" s="181" t="s">
        <v>13309</v>
      </c>
      <c r="AF63" s="934">
        <v>34822</v>
      </c>
      <c r="AG63" s="97" t="s">
        <v>13308</v>
      </c>
      <c r="AH63" s="181" t="s">
        <v>13307</v>
      </c>
      <c r="AI63" s="97"/>
      <c r="AJ63" s="95"/>
      <c r="AK63" s="95"/>
      <c r="AL63" s="95" t="s">
        <v>1642</v>
      </c>
      <c r="AM63" s="95" t="s">
        <v>13276</v>
      </c>
      <c r="AN63" s="97"/>
      <c r="AO63" s="905" t="s">
        <v>13275</v>
      </c>
    </row>
    <row r="64" spans="1:41" ht="45">
      <c r="A64" s="924">
        <v>19</v>
      </c>
      <c r="B64" t="s">
        <v>13269</v>
      </c>
      <c r="C64" s="832" t="s">
        <v>13306</v>
      </c>
      <c r="D64" s="790" t="s">
        <v>13305</v>
      </c>
      <c r="E64" s="64" t="s">
        <v>3837</v>
      </c>
      <c r="F64" t="s">
        <v>45</v>
      </c>
      <c r="G64" t="s">
        <v>13266</v>
      </c>
      <c r="H64" t="s">
        <v>13265</v>
      </c>
      <c r="I64" s="182" t="s">
        <v>12901</v>
      </c>
      <c r="J64" s="182">
        <v>2</v>
      </c>
      <c r="K64" s="936" t="s">
        <v>13304</v>
      </c>
      <c r="L64" s="824" t="s">
        <v>13303</v>
      </c>
      <c r="M64" s="935">
        <v>0.70199999999999996</v>
      </c>
      <c r="N64" s="178" t="s">
        <v>126</v>
      </c>
      <c r="O64" s="930">
        <v>0.6</v>
      </c>
      <c r="P64" s="178" t="s">
        <v>13280</v>
      </c>
      <c r="Q64" s="178" t="s">
        <v>197</v>
      </c>
      <c r="R64" s="930">
        <v>0.49</v>
      </c>
      <c r="S64" s="178" t="s">
        <v>13302</v>
      </c>
      <c r="T64" s="169" t="s">
        <v>13278</v>
      </c>
      <c r="U64" s="63"/>
      <c r="V64" s="63"/>
      <c r="W64" s="63"/>
      <c r="X64" s="63"/>
      <c r="Y64" s="63"/>
      <c r="Z64" s="63"/>
      <c r="AA64" s="63"/>
      <c r="AB64" s="63"/>
      <c r="AC64" s="182" t="s">
        <v>10133</v>
      </c>
      <c r="AD64" s="182" t="s">
        <v>13259</v>
      </c>
      <c r="AE64" s="822" t="s">
        <v>13301</v>
      </c>
      <c r="AF64" s="929">
        <v>34214</v>
      </c>
      <c r="AG64" s="177" t="s">
        <v>13300</v>
      </c>
      <c r="AH64" s="790" t="s">
        <v>13299</v>
      </c>
      <c r="AI64" s="177">
        <v>9433338481</v>
      </c>
      <c r="AJ64" s="178" t="s">
        <v>3833</v>
      </c>
      <c r="AK64" s="178" t="s">
        <v>3834</v>
      </c>
      <c r="AL64" s="182" t="s">
        <v>1642</v>
      </c>
      <c r="AM64" s="182"/>
      <c r="AN64" s="824"/>
      <c r="AO64" s="937"/>
    </row>
    <row r="65" spans="1:41" ht="78.75">
      <c r="A65" s="924">
        <v>20</v>
      </c>
      <c r="B65" t="s">
        <v>13269</v>
      </c>
      <c r="C65" s="832" t="s">
        <v>13298</v>
      </c>
      <c r="D65" s="790" t="s">
        <v>13297</v>
      </c>
      <c r="E65" s="64" t="s">
        <v>3837</v>
      </c>
      <c r="F65" t="s">
        <v>45</v>
      </c>
      <c r="G65" t="s">
        <v>13266</v>
      </c>
      <c r="H65" t="s">
        <v>13265</v>
      </c>
      <c r="I65" s="182" t="s">
        <v>12901</v>
      </c>
      <c r="J65" s="182">
        <v>2</v>
      </c>
      <c r="K65" s="936" t="s">
        <v>13296</v>
      </c>
      <c r="L65" s="832" t="s">
        <v>13295</v>
      </c>
      <c r="M65" s="935">
        <v>0.8</v>
      </c>
      <c r="N65" s="178" t="s">
        <v>13263</v>
      </c>
      <c r="O65" s="930">
        <v>0.67400000000000004</v>
      </c>
      <c r="P65" s="178" t="s">
        <v>6213</v>
      </c>
      <c r="Q65" s="178" t="s">
        <v>13262</v>
      </c>
      <c r="R65" s="930">
        <v>0.7107</v>
      </c>
      <c r="S65" s="178" t="s">
        <v>11132</v>
      </c>
      <c r="T65" s="169" t="s">
        <v>13287</v>
      </c>
      <c r="U65" s="63"/>
      <c r="V65" s="63"/>
      <c r="W65" s="63"/>
      <c r="X65" s="63"/>
      <c r="Y65" s="63"/>
      <c r="Z65" s="63"/>
      <c r="AA65" s="63"/>
      <c r="AB65" s="63"/>
      <c r="AC65" s="182" t="s">
        <v>10133</v>
      </c>
      <c r="AD65" s="182" t="s">
        <v>13259</v>
      </c>
      <c r="AE65" s="822" t="s">
        <v>13294</v>
      </c>
      <c r="AF65" s="929">
        <v>33886</v>
      </c>
      <c r="AG65" s="177" t="s">
        <v>13293</v>
      </c>
      <c r="AH65" s="790"/>
      <c r="AI65" s="177"/>
      <c r="AJ65" s="178" t="s">
        <v>3833</v>
      </c>
      <c r="AK65" s="178" t="s">
        <v>3834</v>
      </c>
      <c r="AL65" s="182" t="s">
        <v>1642</v>
      </c>
      <c r="AM65" s="182"/>
      <c r="AN65" s="824"/>
      <c r="AO65" s="937"/>
    </row>
    <row r="66" spans="1:41" ht="78.75">
      <c r="A66" s="924">
        <v>21</v>
      </c>
      <c r="B66" t="s">
        <v>13269</v>
      </c>
      <c r="C66" s="832" t="s">
        <v>13292</v>
      </c>
      <c r="D66" s="790" t="s">
        <v>13291</v>
      </c>
      <c r="E66" s="64" t="s">
        <v>3837</v>
      </c>
      <c r="F66" t="s">
        <v>45</v>
      </c>
      <c r="G66" t="s">
        <v>13266</v>
      </c>
      <c r="H66" t="s">
        <v>13265</v>
      </c>
      <c r="I66" s="182" t="s">
        <v>12901</v>
      </c>
      <c r="J66" s="182">
        <v>2</v>
      </c>
      <c r="K66" s="936" t="s">
        <v>13290</v>
      </c>
      <c r="L66" s="832" t="s">
        <v>13289</v>
      </c>
      <c r="M66" s="935">
        <v>0.52</v>
      </c>
      <c r="N66" s="178" t="s">
        <v>13263</v>
      </c>
      <c r="O66" s="930">
        <v>0.62</v>
      </c>
      <c r="P66" s="790" t="s">
        <v>6151</v>
      </c>
      <c r="Q66" s="790" t="s">
        <v>13262</v>
      </c>
      <c r="R66" s="930">
        <v>0.55000000000000004</v>
      </c>
      <c r="S66" s="178" t="s">
        <v>13288</v>
      </c>
      <c r="T66" s="169" t="s">
        <v>13287</v>
      </c>
      <c r="U66" s="63"/>
      <c r="V66" s="63"/>
      <c r="W66" s="63"/>
      <c r="X66" s="63"/>
      <c r="Y66" s="63"/>
      <c r="Z66" s="63"/>
      <c r="AA66" s="63"/>
      <c r="AB66" s="63"/>
      <c r="AC66" s="182" t="s">
        <v>10133</v>
      </c>
      <c r="AD66" s="182" t="s">
        <v>13259</v>
      </c>
      <c r="AE66" s="822" t="s">
        <v>13286</v>
      </c>
      <c r="AF66" s="929">
        <v>34188</v>
      </c>
      <c r="AG66" s="177" t="s">
        <v>13285</v>
      </c>
      <c r="AH66" s="790"/>
      <c r="AI66" s="177">
        <v>9851824405</v>
      </c>
      <c r="AJ66" s="178" t="s">
        <v>3833</v>
      </c>
      <c r="AK66" s="178" t="s">
        <v>3911</v>
      </c>
      <c r="AL66" s="182" t="s">
        <v>1642</v>
      </c>
      <c r="AM66" s="182"/>
      <c r="AN66" s="824"/>
      <c r="AO66" s="937"/>
    </row>
    <row r="67" spans="1:41" ht="78.75">
      <c r="A67" s="924">
        <v>22</v>
      </c>
      <c r="B67" t="s">
        <v>13269</v>
      </c>
      <c r="C67" s="832" t="s">
        <v>13284</v>
      </c>
      <c r="D67" s="790" t="s">
        <v>13283</v>
      </c>
      <c r="E67" s="64" t="s">
        <v>3823</v>
      </c>
      <c r="F67" t="s">
        <v>45</v>
      </c>
      <c r="G67" t="s">
        <v>13266</v>
      </c>
      <c r="H67" t="s">
        <v>13265</v>
      </c>
      <c r="I67" s="182" t="s">
        <v>12901</v>
      </c>
      <c r="J67" s="182">
        <v>2</v>
      </c>
      <c r="K67" s="936" t="s">
        <v>13282</v>
      </c>
      <c r="L67" s="824" t="s">
        <v>13281</v>
      </c>
      <c r="M67" s="935">
        <v>0.6</v>
      </c>
      <c r="N67" s="178" t="s">
        <v>13263</v>
      </c>
      <c r="O67" s="930">
        <v>0.624</v>
      </c>
      <c r="P67" s="178" t="s">
        <v>13280</v>
      </c>
      <c r="Q67" s="178" t="s">
        <v>13262</v>
      </c>
      <c r="R67" s="930">
        <v>0.48620000000000002</v>
      </c>
      <c r="S67" s="178" t="s">
        <v>13279</v>
      </c>
      <c r="T67" s="169" t="s">
        <v>13278</v>
      </c>
      <c r="U67" s="94"/>
      <c r="V67" s="94"/>
      <c r="W67" s="94"/>
      <c r="X67" s="94"/>
      <c r="Y67" s="94"/>
      <c r="Z67" s="94"/>
      <c r="AA67" s="94"/>
      <c r="AB67" s="94"/>
      <c r="AC67" s="95" t="s">
        <v>10133</v>
      </c>
      <c r="AD67" s="95" t="s">
        <v>13259</v>
      </c>
      <c r="AE67" s="181" t="s">
        <v>13277</v>
      </c>
      <c r="AF67" s="934">
        <v>34279</v>
      </c>
      <c r="AG67" s="97"/>
      <c r="AH67" s="181"/>
      <c r="AI67" s="97"/>
      <c r="AJ67" s="95"/>
      <c r="AK67" s="95"/>
      <c r="AL67" s="95" t="s">
        <v>1642</v>
      </c>
      <c r="AM67" s="95" t="s">
        <v>13276</v>
      </c>
      <c r="AN67" s="97"/>
      <c r="AO67" s="905" t="s">
        <v>13275</v>
      </c>
    </row>
    <row r="68" spans="1:41" ht="56.25">
      <c r="A68" s="907"/>
      <c r="B68" t="s">
        <v>13269</v>
      </c>
      <c r="C68" s="97" t="s">
        <v>13274</v>
      </c>
      <c r="D68" s="95"/>
      <c r="E68" s="95" t="s">
        <v>3837</v>
      </c>
      <c r="F68" t="s">
        <v>45</v>
      </c>
      <c r="G68" t="s">
        <v>13266</v>
      </c>
      <c r="H68" t="s">
        <v>13265</v>
      </c>
      <c r="I68" s="95" t="s">
        <v>12901</v>
      </c>
      <c r="J68" s="95">
        <v>1</v>
      </c>
      <c r="K68" s="933" t="s">
        <v>13273</v>
      </c>
      <c r="L68" s="97">
        <v>8296521551</v>
      </c>
      <c r="M68" s="932">
        <v>0.85</v>
      </c>
      <c r="N68" s="95"/>
      <c r="O68" s="932">
        <v>0.7</v>
      </c>
      <c r="P68" s="95"/>
      <c r="Q68" s="95"/>
      <c r="R68" s="932">
        <v>0.61</v>
      </c>
      <c r="S68" s="95" t="s">
        <v>13261</v>
      </c>
      <c r="T68" s="96"/>
      <c r="U68" s="877"/>
      <c r="V68" s="877"/>
      <c r="W68" s="877"/>
      <c r="X68" s="877"/>
      <c r="Y68" s="877"/>
      <c r="Z68" s="877"/>
      <c r="AA68" s="877"/>
      <c r="AB68" s="877"/>
      <c r="AC68" s="178" t="s">
        <v>10133</v>
      </c>
      <c r="AD68" s="178" t="s">
        <v>13259</v>
      </c>
      <c r="AE68" s="790" t="s">
        <v>13272</v>
      </c>
      <c r="AF68" s="929">
        <v>33154</v>
      </c>
      <c r="AG68" s="177" t="s">
        <v>13271</v>
      </c>
      <c r="AH68" s="790" t="s">
        <v>13270</v>
      </c>
      <c r="AI68" s="177">
        <v>9433886967</v>
      </c>
      <c r="AJ68" s="178" t="s">
        <v>3833</v>
      </c>
      <c r="AK68" s="178" t="s">
        <v>3834</v>
      </c>
      <c r="AL68" s="178" t="s">
        <v>1642</v>
      </c>
      <c r="AM68" s="178"/>
      <c r="AN68" s="177"/>
      <c r="AO68" s="899"/>
    </row>
    <row r="69" spans="1:41" ht="33.75">
      <c r="A69" s="924">
        <v>23</v>
      </c>
      <c r="B69" t="s">
        <v>13269</v>
      </c>
      <c r="C69" s="832" t="s">
        <v>13268</v>
      </c>
      <c r="D69" s="790" t="s">
        <v>13267</v>
      </c>
      <c r="E69" s="178" t="s">
        <v>3837</v>
      </c>
      <c r="F69" t="s">
        <v>45</v>
      </c>
      <c r="G69" t="s">
        <v>13266</v>
      </c>
      <c r="H69" t="s">
        <v>13265</v>
      </c>
      <c r="I69" s="178" t="s">
        <v>12901</v>
      </c>
      <c r="J69" s="178">
        <v>2</v>
      </c>
      <c r="K69" s="931" t="s">
        <v>13264</v>
      </c>
      <c r="L69" s="177">
        <v>9836332120</v>
      </c>
      <c r="M69" s="930">
        <v>0.79369999999999996</v>
      </c>
      <c r="N69" s="178" t="s">
        <v>13263</v>
      </c>
      <c r="O69" s="930">
        <v>0.70399999999999996</v>
      </c>
      <c r="P69" s="178" t="s">
        <v>6213</v>
      </c>
      <c r="Q69" s="178" t="s">
        <v>13262</v>
      </c>
      <c r="R69" s="930">
        <v>0.68400000000000005</v>
      </c>
      <c r="S69" s="178" t="s">
        <v>13261</v>
      </c>
      <c r="T69" s="169" t="s">
        <v>13260</v>
      </c>
      <c r="U69" s="178"/>
      <c r="V69" s="178"/>
      <c r="W69" s="178"/>
      <c r="X69" s="178"/>
      <c r="Y69" s="178"/>
      <c r="Z69" s="178"/>
      <c r="AA69" s="178"/>
      <c r="AB69" s="178"/>
      <c r="AC69" s="178" t="s">
        <v>10133</v>
      </c>
      <c r="AD69" s="178" t="s">
        <v>13259</v>
      </c>
      <c r="AE69" s="178" t="s">
        <v>13258</v>
      </c>
      <c r="AF69" s="929">
        <v>34722</v>
      </c>
      <c r="AG69" s="169" t="s">
        <v>13257</v>
      </c>
      <c r="AH69" s="178" t="s">
        <v>13256</v>
      </c>
      <c r="AI69" s="177">
        <v>9903261483</v>
      </c>
      <c r="AJ69" s="178" t="s">
        <v>3833</v>
      </c>
      <c r="AK69" s="178" t="s">
        <v>3834</v>
      </c>
      <c r="AL69" s="178" t="s">
        <v>1642</v>
      </c>
      <c r="AM69" s="178"/>
      <c r="AN69" s="177"/>
      <c r="AO69" s="899"/>
    </row>
  </sheetData>
  <hyperlinks>
    <hyperlink ref="K24" r:id="rId1"/>
    <hyperlink ref="K6" r:id="rId2"/>
    <hyperlink ref="K7" r:id="rId3"/>
    <hyperlink ref="K25" r:id="rId4"/>
    <hyperlink ref="K29" r:id="rId5"/>
    <hyperlink ref="K10" r:id="rId6"/>
    <hyperlink ref="K3" r:id="rId7"/>
    <hyperlink ref="K16" r:id="rId8"/>
    <hyperlink ref="K20" r:id="rId9"/>
    <hyperlink ref="K28" r:id="rId10"/>
    <hyperlink ref="K15" r:id="rId11"/>
    <hyperlink ref="K12" r:id="rId12"/>
    <hyperlink ref="K14" r:id="rId13"/>
    <hyperlink ref="K8" r:id="rId14"/>
    <hyperlink ref="K22" r:id="rId15"/>
    <hyperlink ref="K30" r:id="rId16"/>
    <hyperlink ref="K27" r:id="rId17"/>
    <hyperlink ref="K4" r:id="rId18"/>
    <hyperlink ref="K18" r:id="rId19"/>
    <hyperlink ref="K31" r:id="rId20"/>
    <hyperlink ref="K9" r:id="rId21"/>
    <hyperlink ref="K23" r:id="rId22"/>
    <hyperlink ref="K5" r:id="rId23"/>
    <hyperlink ref="K26" r:id="rId24"/>
    <hyperlink ref="K2" r:id="rId25"/>
    <hyperlink ref="K21" r:id="rId26"/>
    <hyperlink ref="K11" r:id="rId27"/>
    <hyperlink ref="K13" r:id="rId28"/>
    <hyperlink ref="K37" r:id="rId29"/>
    <hyperlink ref="K19" r:id="rId30"/>
    <hyperlink ref="K33" r:id="rId31"/>
    <hyperlink ref="K63" r:id="rId32"/>
    <hyperlink ref="K68" r:id="rId33"/>
    <hyperlink ref="K67" r:id="rId34" display="ganguly069trisha@gmail.com"/>
    <hyperlink ref="K40" r:id="rId35"/>
    <hyperlink ref="K51" r:id="rId36"/>
    <hyperlink ref="K59" r:id="rId37"/>
    <hyperlink ref="K32" r:id="rId38"/>
    <hyperlink ref="K65" r:id="rId39"/>
    <hyperlink ref="K52" r:id="rId40"/>
    <hyperlink ref="K61" r:id="rId41"/>
    <hyperlink ref="K38" r:id="rId42"/>
    <hyperlink ref="K66" r:id="rId43"/>
    <hyperlink ref="K55" r:id="rId44"/>
    <hyperlink ref="K43" r:id="rId45"/>
    <hyperlink ref="K64" r:id="rId46"/>
    <hyperlink ref="K53" r:id="rId47"/>
    <hyperlink ref="K45" r:id="rId48"/>
    <hyperlink ref="K60" r:id="rId49"/>
    <hyperlink ref="K58" r:id="rId50"/>
    <hyperlink ref="K56" r:id="rId51"/>
    <hyperlink ref="K57" r:id="rId52"/>
    <hyperlink ref="K35" r:id="rId53"/>
    <hyperlink ref="K46" r:id="rId54"/>
    <hyperlink ref="K50" r:id="rId55"/>
    <hyperlink ref="K44" r:id="rId56"/>
    <hyperlink ref="K36" r:id="rId57"/>
    <hyperlink ref="K34" r:id="rId58"/>
    <hyperlink ref="K42" r:id="rId59"/>
    <hyperlink ref="K69" r:id="rId60"/>
    <hyperlink ref="K49" r:id="rId61"/>
    <hyperlink ref="K47" r:id="rId62"/>
    <hyperlink ref="K41" r:id="rId63"/>
    <hyperlink ref="K48" r:id="rId64"/>
    <hyperlink ref="K39" r:id="rId65"/>
    <hyperlink ref="K62" r:id="rId66"/>
    <hyperlink ref="K17" r:id="rId67"/>
    <hyperlink ref="K54" r:id="rId6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ADYP</vt:lpstr>
      <vt:lpstr>Jain-Kanakapura</vt:lpstr>
      <vt:lpstr>Jain - MLI and FS</vt:lpstr>
      <vt:lpstr>Jain - Animation and IT</vt:lpstr>
      <vt:lpstr>Jain- Ani and IT PG</vt:lpstr>
      <vt:lpstr>JLU</vt:lpstr>
      <vt:lpstr>integral</vt:lpstr>
      <vt:lpstr>smu</vt:lpstr>
      <vt:lpstr>IISWMB</vt:lpstr>
      <vt:lpstr>Kalasalingam University</vt:lpstr>
      <vt:lpstr>Nagpur</vt:lpstr>
      <vt:lpstr>Sharda </vt:lpstr>
      <vt:lpstr>Sheet8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iNurture</dc:creator>
  <cp:lastModifiedBy>iNurture</cp:lastModifiedBy>
  <dcterms:created xsi:type="dcterms:W3CDTF">2018-03-04T05:15:37Z</dcterms:created>
  <dcterms:modified xsi:type="dcterms:W3CDTF">2018-04-29T11:53:17Z</dcterms:modified>
</cp:coreProperties>
</file>