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fgordillo\Dropbox\Avances GP\Vizualizacion\"/>
    </mc:Choice>
  </mc:AlternateContent>
  <bookViews>
    <workbookView xWindow="0" yWindow="0" windowWidth="21600" windowHeight="9740"/>
  </bookViews>
  <sheets>
    <sheet name="Encuesta" sheetId="1" r:id="rId1"/>
    <sheet name="BDD" sheetId="2" r:id="rId2"/>
    <sheet name="Resultados" sheetId="3" r:id="rId3"/>
  </sheets>
  <calcPr calcId="152511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3" i="2" s="1"/>
  <c r="E21" i="2" l="1"/>
  <c r="D21" i="2"/>
  <c r="C21" i="2"/>
  <c r="E20" i="2"/>
  <c r="D20" i="2"/>
  <c r="C20" i="2"/>
  <c r="D19" i="2"/>
  <c r="C19" i="2"/>
  <c r="E18" i="2"/>
  <c r="D18" i="2"/>
  <c r="C18" i="2"/>
  <c r="E10" i="2"/>
  <c r="K10" i="2"/>
  <c r="C10" i="2"/>
  <c r="R9" i="2"/>
  <c r="Q9" i="2"/>
  <c r="P9" i="2"/>
  <c r="K9" i="2"/>
  <c r="J9" i="2"/>
  <c r="I9" i="2"/>
  <c r="E9" i="2"/>
  <c r="D9" i="2"/>
  <c r="C9" i="2"/>
  <c r="J24" i="1" l="1"/>
  <c r="L12" i="1" s="1"/>
  <c r="J11" i="2" s="1"/>
  <c r="F10" i="2"/>
  <c r="R12" i="2"/>
  <c r="Q12" i="2"/>
  <c r="P12" i="2"/>
  <c r="N12" i="2"/>
  <c r="M12" i="2"/>
  <c r="L12" i="2"/>
  <c r="J12" i="2"/>
  <c r="I12" i="2"/>
  <c r="H12" i="2"/>
  <c r="G12" i="2"/>
  <c r="F12" i="2"/>
  <c r="D12" i="2"/>
  <c r="C12" i="2"/>
  <c r="R10" i="2"/>
  <c r="Q10" i="2"/>
  <c r="P10" i="2"/>
  <c r="N10" i="2"/>
  <c r="M10" i="2"/>
  <c r="L10" i="2"/>
  <c r="J10" i="2"/>
  <c r="I10" i="2"/>
  <c r="H10" i="2"/>
  <c r="G10" i="2"/>
  <c r="D10" i="2"/>
  <c r="J18" i="1"/>
  <c r="J17" i="1"/>
  <c r="J16" i="1"/>
  <c r="J9" i="1"/>
  <c r="J8" i="1"/>
  <c r="J7" i="1"/>
  <c r="L21" i="1" l="1"/>
  <c r="P11" i="2" s="1"/>
  <c r="L3" i="1"/>
  <c r="L22" i="1"/>
  <c r="Q11" i="2" s="1"/>
  <c r="Q13" i="2" s="1"/>
  <c r="Q14" i="2" s="1"/>
  <c r="J13" i="2"/>
  <c r="J14" i="2" s="1"/>
  <c r="P13" i="2"/>
  <c r="P14" i="2" s="1"/>
  <c r="L4" i="1"/>
  <c r="D11" i="2" s="1"/>
  <c r="L15" i="1"/>
  <c r="L23" i="1"/>
  <c r="R11" i="2" s="1"/>
  <c r="R13" i="2" s="1"/>
  <c r="R14" i="2" s="1"/>
  <c r="L6" i="1"/>
  <c r="L19" i="1"/>
  <c r="L11" i="1"/>
  <c r="I11" i="2" s="1"/>
  <c r="I13" i="2" s="1"/>
  <c r="I14" i="2" s="1"/>
  <c r="L7" i="1" l="1"/>
  <c r="F11" i="2" s="1"/>
  <c r="F13" i="2" s="1"/>
  <c r="L9" i="1"/>
  <c r="H11" i="2" s="1"/>
  <c r="H13" i="2" s="1"/>
  <c r="L8" i="1"/>
  <c r="G11" i="2" s="1"/>
  <c r="G13" i="2" s="1"/>
  <c r="E11" i="2"/>
  <c r="S11" i="2" s="1"/>
  <c r="K11" i="2"/>
  <c r="L17" i="1"/>
  <c r="M11" i="2" s="1"/>
  <c r="M13" i="2" s="1"/>
  <c r="L18" i="1"/>
  <c r="N11" i="2" s="1"/>
  <c r="N13" i="2" s="1"/>
  <c r="L16" i="1"/>
  <c r="L11" i="2" s="1"/>
  <c r="L13" i="2" s="1"/>
  <c r="C14" i="2"/>
  <c r="E19" i="2" s="1"/>
  <c r="D13" i="2"/>
  <c r="D14" i="2" s="1"/>
  <c r="L24" i="1"/>
  <c r="K13" i="2" l="1"/>
  <c r="K14" i="2" s="1"/>
  <c r="E13" i="2"/>
  <c r="E14" i="2" s="1"/>
  <c r="K4" i="2"/>
  <c r="E4" i="2"/>
  <c r="S13" i="2" l="1"/>
  <c r="S14" i="2" s="1"/>
  <c r="S4" i="2"/>
  <c r="K8" i="2"/>
  <c r="K7" i="2"/>
  <c r="K6" i="2"/>
  <c r="E8" i="2"/>
  <c r="E7" i="2"/>
  <c r="E6" i="2"/>
  <c r="S7" i="2" l="1"/>
  <c r="S8" i="2"/>
  <c r="S6" i="2"/>
  <c r="K5" i="2"/>
  <c r="E5" i="2"/>
  <c r="S5" i="2" l="1"/>
</calcChain>
</file>

<file path=xl/sharedStrings.xml><?xml version="1.0" encoding="utf-8"?>
<sst xmlns="http://schemas.openxmlformats.org/spreadsheetml/2006/main" count="257" uniqueCount="106">
  <si>
    <t>Si</t>
  </si>
  <si>
    <t>No</t>
  </si>
  <si>
    <t>1.- Existe material P.O.P en el exterior del local?</t>
  </si>
  <si>
    <t>CUESTIONARIO EJEMPLO</t>
  </si>
  <si>
    <r>
      <rPr>
        <b/>
        <sz val="11"/>
        <color theme="1"/>
        <rFont val="Calibri"/>
        <family val="2"/>
        <scheme val="minor"/>
      </rPr>
      <t>Seccion 1.</t>
    </r>
    <r>
      <rPr>
        <sz val="11"/>
        <color theme="1"/>
        <rFont val="Calibri"/>
        <family val="2"/>
        <scheme val="minor"/>
      </rPr>
      <t xml:space="preserve"> Control de inventario Existente/Merchandising</t>
    </r>
  </si>
  <si>
    <t>3.- Ejecución de equipos de frío y exhibidores</t>
  </si>
  <si>
    <t>3.1 Inventario suficiente de todos los productos</t>
  </si>
  <si>
    <t>3.2 Equipo de frio en condiciones optimas</t>
  </si>
  <si>
    <t>3.3 Dentro del equipo existen productos invasores</t>
  </si>
  <si>
    <t>4.- Los productos exhibidos por el tendero se encuentran visibles</t>
  </si>
  <si>
    <t>5.- Los productos exhibidos por el tendero estan en optimas condiciones</t>
  </si>
  <si>
    <r>
      <rPr>
        <b/>
        <sz val="11"/>
        <color theme="1"/>
        <rFont val="Calibri"/>
        <family val="2"/>
        <scheme val="minor"/>
      </rPr>
      <t>Seccion 2.</t>
    </r>
    <r>
      <rPr>
        <sz val="11"/>
        <color theme="1"/>
        <rFont val="Calibri"/>
        <family val="2"/>
        <scheme val="minor"/>
      </rPr>
      <t xml:space="preserve"> Ejecución de Venta</t>
    </r>
  </si>
  <si>
    <t>6.1 Primario</t>
  </si>
  <si>
    <t>6.2 Estrategico</t>
  </si>
  <si>
    <t>6.3 Secundario</t>
  </si>
  <si>
    <t>6.- El sbd sugiere promociones para los portafolios</t>
  </si>
  <si>
    <t>7.- El sbd otorga promociones para las marcas</t>
  </si>
  <si>
    <t>9.- El sbd asesoran, recomienda al tendero en el momento de la venta</t>
  </si>
  <si>
    <t>10.- El sbd saluda y es respetuaso con el tendero</t>
  </si>
  <si>
    <t>FORMATO DE DIGITACIÓN Y PLANTILLA DE VALIDACIÓN</t>
  </si>
  <si>
    <t>ENCUESTADOR</t>
  </si>
  <si>
    <t>COD CLIENTE</t>
  </si>
  <si>
    <t>PREG1</t>
  </si>
  <si>
    <t>PREG2</t>
  </si>
  <si>
    <t>PREG3</t>
  </si>
  <si>
    <t>PREG4</t>
  </si>
  <si>
    <t>PREG5</t>
  </si>
  <si>
    <t>PREG6</t>
  </si>
  <si>
    <t>PREG8</t>
  </si>
  <si>
    <t>PREG9</t>
  </si>
  <si>
    <t>PREG10</t>
  </si>
  <si>
    <t>PREG3.1</t>
  </si>
  <si>
    <t>PREG3.2</t>
  </si>
  <si>
    <t>PREG3.3</t>
  </si>
  <si>
    <t>PREG6.1</t>
  </si>
  <si>
    <t>PREG6.2</t>
  </si>
  <si>
    <t>PREG6.3</t>
  </si>
  <si>
    <t>Enc Azul</t>
  </si>
  <si>
    <t>Dylan</t>
  </si>
  <si>
    <t>2.- Existe material P.O.P en el interior del local?</t>
  </si>
  <si>
    <t>Enc Rojo</t>
  </si>
  <si>
    <t>CALIFICACION TIENDA 13</t>
  </si>
  <si>
    <t>Total general</t>
  </si>
  <si>
    <t>Suma de CALIFICACION TIENDA 13</t>
  </si>
  <si>
    <t>Total</t>
  </si>
  <si>
    <t>Promedio de CALIFICACION TIENDA 13</t>
  </si>
  <si>
    <t>Cuenta de COD CLIENTE</t>
  </si>
  <si>
    <t>Producto1</t>
  </si>
  <si>
    <t>Producto3</t>
  </si>
  <si>
    <t>Producto4</t>
  </si>
  <si>
    <t>Producto5</t>
  </si>
  <si>
    <t>PREG7</t>
  </si>
  <si>
    <t>PESO PREGUNTA</t>
  </si>
  <si>
    <t>RESPUESTAS OBTENIDAS</t>
  </si>
  <si>
    <t>CALIFICACION</t>
  </si>
  <si>
    <t xml:space="preserve">TOTAL </t>
  </si>
  <si>
    <t>Amparo</t>
  </si>
  <si>
    <t>LUIS</t>
  </si>
  <si>
    <t>TRAIDO DE RESPUESTAS</t>
  </si>
  <si>
    <t>VENDEDOR</t>
  </si>
  <si>
    <t>RUTA</t>
  </si>
  <si>
    <t>ZONA SUPERVISIOR</t>
  </si>
  <si>
    <t>ZONA REGIONAL</t>
  </si>
  <si>
    <t>CANAL</t>
  </si>
  <si>
    <t>ZONA NACIONAL</t>
  </si>
  <si>
    <t>VEND1</t>
  </si>
  <si>
    <t>VEND2</t>
  </si>
  <si>
    <t>PEDRO</t>
  </si>
  <si>
    <t>VEND3</t>
  </si>
  <si>
    <t>RUTA1</t>
  </si>
  <si>
    <t>RUTA2</t>
  </si>
  <si>
    <t>RUTA3</t>
  </si>
  <si>
    <t>TRAIDO DE BASE EN FUNCION DE CLIENTE</t>
  </si>
  <si>
    <t>ZONA1</t>
  </si>
  <si>
    <t>ZONA2</t>
  </si>
  <si>
    <t>QUITO</t>
  </si>
  <si>
    <t>AMBATO</t>
  </si>
  <si>
    <t>GUYAQUIL</t>
  </si>
  <si>
    <t>DETALLISTA</t>
  </si>
  <si>
    <t>MAYORISTA</t>
  </si>
  <si>
    <t>SIERRA</t>
  </si>
  <si>
    <t>COSTA</t>
  </si>
  <si>
    <t>CUMPLIMIENTO</t>
  </si>
  <si>
    <t>ACCION</t>
  </si>
  <si>
    <t>BLANCO</t>
  </si>
  <si>
    <t>REGISTROS TOTALES</t>
  </si>
  <si>
    <t>Etiquetas de fila</t>
  </si>
  <si>
    <t xml:space="preserve">PREG1 </t>
  </si>
  <si>
    <t xml:space="preserve">PREG2 </t>
  </si>
  <si>
    <t xml:space="preserve">PREG3 </t>
  </si>
  <si>
    <t xml:space="preserve">PREG4 </t>
  </si>
  <si>
    <t xml:space="preserve"> PREG5</t>
  </si>
  <si>
    <t xml:space="preserve"> PREG6</t>
  </si>
  <si>
    <t xml:space="preserve"> PREG8</t>
  </si>
  <si>
    <t xml:space="preserve"> PREG9</t>
  </si>
  <si>
    <t xml:space="preserve"> PREG10</t>
  </si>
  <si>
    <t>8.- El sbd hace uso del catalogo de productos y/u otras herramientas otorgadas</t>
  </si>
  <si>
    <t xml:space="preserve">Mensaje: Numero registros totales 5, faltan por aprobar 3 </t>
  </si>
  <si>
    <t>*se necesita que la informacion cambie en funcion de jerarquia</t>
  </si>
  <si>
    <t>PREGUNTAS</t>
  </si>
  <si>
    <t xml:space="preserve">RESPUESTAS OBTENIDAS </t>
  </si>
  <si>
    <t xml:space="preserve"> PESO PREGUNTA</t>
  </si>
  <si>
    <t xml:space="preserve"> CUMPLIMIENTO</t>
  </si>
  <si>
    <t>Peso valor absoluto pregunta</t>
  </si>
  <si>
    <t>Participacion opciones</t>
  </si>
  <si>
    <t>Peso de pregunta en relacion a encuesta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</si>
</sst>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0" xfId="0" applyFont="1" applyFill="1"/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3" fillId="0" borderId="0" xfId="0" applyFont="1"/>
    <xf numFmtId="9" fontId="0" fillId="0" borderId="0" xfId="1" applyNumberFormat="1" applyFont="1"/>
    <xf numFmtId="9" fontId="0" fillId="5" borderId="0" xfId="1" applyFont="1" applyFill="1"/>
    <xf numFmtId="0" fontId="0" fillId="3" borderId="0" xfId="0" applyFill="1"/>
    <xf numFmtId="0" fontId="0" fillId="0" borderId="0" xfId="0" applyAlignment="1">
      <alignment horizontal="left"/>
    </xf>
    <xf numFmtId="9" fontId="0" fillId="3" borderId="0" xfId="1" applyFont="1" applyFill="1"/>
    <xf numFmtId="164" fontId="0" fillId="3" borderId="0" xfId="1" applyNumberFormat="1" applyFont="1" applyFill="1"/>
    <xf numFmtId="164" fontId="0" fillId="0" borderId="0" xfId="0" applyNumberFormat="1"/>
    <xf numFmtId="0" fontId="3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</a:t>
            </a:r>
            <a:r>
              <a:rPr lang="en-US" baseline="0"/>
              <a:t> DE CLIENTES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Resultados!$G$3:$G$4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Resultados!$A$5:$F$9</c:f>
              <c:multiLvlStrCache>
                <c:ptCount val="4"/>
                <c:lvl>
                  <c:pt idx="0">
                    <c:v>PEDRO</c:v>
                  </c:pt>
                  <c:pt idx="1">
                    <c:v>Dylan</c:v>
                  </c:pt>
                  <c:pt idx="2">
                    <c:v>Amparo</c:v>
                  </c:pt>
                  <c:pt idx="3">
                    <c:v>LUIS</c:v>
                  </c:pt>
                </c:lvl>
                <c:lvl>
                  <c:pt idx="0">
                    <c:v>VEND3</c:v>
                  </c:pt>
                  <c:pt idx="1">
                    <c:v>VEND1</c:v>
                  </c:pt>
                  <c:pt idx="3">
                    <c:v>VEND2</c:v>
                  </c:pt>
                </c:lvl>
                <c:lvl>
                  <c:pt idx="0">
                    <c:v>ZONA2</c:v>
                  </c:pt>
                  <c:pt idx="1">
                    <c:v>ZONA1</c:v>
                  </c:pt>
                  <c:pt idx="3">
                    <c:v>ZONA1</c:v>
                  </c:pt>
                </c:lvl>
                <c:lvl>
                  <c:pt idx="0">
                    <c:v>GUYAQUIL</c:v>
                  </c:pt>
                  <c:pt idx="1">
                    <c:v>QUITO</c:v>
                  </c:pt>
                  <c:pt idx="3">
                    <c:v>AMBATO</c:v>
                  </c:pt>
                </c:lvl>
                <c:lvl>
                  <c:pt idx="0">
                    <c:v>COSTA</c:v>
                  </c:pt>
                  <c:pt idx="1">
                    <c:v>SIERRA</c:v>
                  </c:pt>
                  <c:pt idx="3">
                    <c:v>SIERRA</c:v>
                  </c:pt>
                </c:lvl>
                <c:lvl>
                  <c:pt idx="0">
                    <c:v>DETALLISTA</c:v>
                  </c:pt>
                  <c:pt idx="3">
                    <c:v>MAYORISTA</c:v>
                  </c:pt>
                </c:lvl>
              </c:multiLvlStrCache>
            </c:multiLvlStrRef>
          </c:cat>
          <c:val>
            <c:numRef>
              <c:f>Resultados!$G$5:$G$9</c:f>
              <c:numCache>
                <c:formatCode>General</c:formatCode>
                <c:ptCount val="4"/>
                <c:pt idx="0">
                  <c:v>4</c:v>
                </c:pt>
                <c:pt idx="1">
                  <c:v>10.5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3282032"/>
        <c:axId val="-673284208"/>
      </c:barChart>
      <c:catAx>
        <c:axId val="-6732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3284208"/>
        <c:crosses val="autoZero"/>
        <c:auto val="1"/>
        <c:lblAlgn val="ctr"/>
        <c:lblOffset val="100"/>
        <c:noMultiLvlLbl val="0"/>
      </c:catAx>
      <c:valAx>
        <c:axId val="-673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328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dinámica12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Resultados!$Q$25</c:f>
              <c:strCache>
                <c:ptCount val="1"/>
                <c:pt idx="0">
                  <c:v>PREG1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Resultados!$Q$26:$Q$27</c:f>
              <c:numCache>
                <c:formatCode>General</c:formatCode>
                <c:ptCount val="1"/>
                <c:pt idx="0">
                  <c:v>8.771929824561403E-2</c:v>
                </c:pt>
              </c:numCache>
            </c:numRef>
          </c:val>
        </c:ser>
        <c:ser>
          <c:idx val="1"/>
          <c:order val="1"/>
          <c:tx>
            <c:strRef>
              <c:f>Resultados!$R$25</c:f>
              <c:strCache>
                <c:ptCount val="1"/>
                <c:pt idx="0">
                  <c:v>PREG2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Resultados!$R$26:$R$27</c:f>
              <c:numCache>
                <c:formatCode>General</c:formatCode>
                <c:ptCount val="1"/>
                <c:pt idx="0">
                  <c:v>8.771929824561403E-2</c:v>
                </c:pt>
              </c:numCache>
            </c:numRef>
          </c:val>
        </c:ser>
        <c:ser>
          <c:idx val="2"/>
          <c:order val="2"/>
          <c:tx>
            <c:strRef>
              <c:f>Resultados!$S$25</c:f>
              <c:strCache>
                <c:ptCount val="1"/>
                <c:pt idx="0">
                  <c:v>PREG3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Resultados!$S$26:$S$27</c:f>
              <c:numCache>
                <c:formatCode>General</c:formatCode>
                <c:ptCount val="1"/>
                <c:pt idx="0">
                  <c:v>0.14035087719298245</c:v>
                </c:pt>
              </c:numCache>
            </c:numRef>
          </c:val>
        </c:ser>
        <c:ser>
          <c:idx val="3"/>
          <c:order val="3"/>
          <c:tx>
            <c:strRef>
              <c:f>Resultados!$T$25</c:f>
              <c:strCache>
                <c:ptCount val="1"/>
                <c:pt idx="0">
                  <c:v>PREG4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Resultados!$T$26:$T$27</c:f>
              <c:numCache>
                <c:formatCode>General</c:formatCode>
                <c:ptCount val="1"/>
                <c:pt idx="0">
                  <c:v>8.771929824561403E-2</c:v>
                </c:pt>
              </c:numCache>
            </c:numRef>
          </c:val>
        </c:ser>
        <c:ser>
          <c:idx val="4"/>
          <c:order val="4"/>
          <c:tx>
            <c:strRef>
              <c:f>Resultados!$U$25</c:f>
              <c:strCache>
                <c:ptCount val="1"/>
                <c:pt idx="0">
                  <c:v> PREG5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Resultados!$U$26:$U$27</c:f>
              <c:numCache>
                <c:formatCode>General</c:formatCode>
                <c:ptCount val="1"/>
                <c:pt idx="0">
                  <c:v>8.771929824561403E-2</c:v>
                </c:pt>
              </c:numCache>
            </c:numRef>
          </c:val>
        </c:ser>
        <c:ser>
          <c:idx val="5"/>
          <c:order val="5"/>
          <c:tx>
            <c:strRef>
              <c:f>Resultados!$V$25</c:f>
              <c:strCache>
                <c:ptCount val="1"/>
                <c:pt idx="0">
                  <c:v> PREG6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Resultados!$V$26:$V$27</c:f>
              <c:numCache>
                <c:formatCode>General</c:formatCode>
                <c:ptCount val="1"/>
                <c:pt idx="0">
                  <c:v>0.15789473684210525</c:v>
                </c:pt>
              </c:numCache>
            </c:numRef>
          </c:val>
        </c:ser>
        <c:ser>
          <c:idx val="6"/>
          <c:order val="6"/>
          <c:tx>
            <c:strRef>
              <c:f>Resultados!$W$25</c:f>
              <c:strCache>
                <c:ptCount val="1"/>
                <c:pt idx="0">
                  <c:v> PREG8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Resultados!$W$26:$W$27</c:f>
              <c:numCache>
                <c:formatCode>General</c:formatCode>
                <c:ptCount val="1"/>
                <c:pt idx="0">
                  <c:v>0.17543859649122806</c:v>
                </c:pt>
              </c:numCache>
            </c:numRef>
          </c:val>
        </c:ser>
        <c:ser>
          <c:idx val="7"/>
          <c:order val="7"/>
          <c:tx>
            <c:strRef>
              <c:f>Resultados!$X$25</c:f>
              <c:strCache>
                <c:ptCount val="1"/>
                <c:pt idx="0">
                  <c:v> PREG9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Resultados!$X$26:$X$27</c:f>
              <c:numCache>
                <c:formatCode>General</c:formatCode>
                <c:ptCount val="1"/>
                <c:pt idx="0">
                  <c:v>0.15789473684210525</c:v>
                </c:pt>
              </c:numCache>
            </c:numRef>
          </c:val>
        </c:ser>
        <c:ser>
          <c:idx val="8"/>
          <c:order val="8"/>
          <c:tx>
            <c:strRef>
              <c:f>Resultados!$Y$25</c:f>
              <c:strCache>
                <c:ptCount val="1"/>
                <c:pt idx="0">
                  <c:v> PREG10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Resultados!$P$26:$P$27</c:f>
              <c:strCache>
                <c:ptCount val="1"/>
                <c:pt idx="0">
                  <c:v>PESO PREGUNTA</c:v>
                </c:pt>
              </c:strCache>
            </c:strRef>
          </c:cat>
          <c:val>
            <c:numRef>
              <c:f>Resultados!$Y$26:$Y$27</c:f>
              <c:numCache>
                <c:formatCode>General</c:formatCode>
                <c:ptCount val="1"/>
                <c:pt idx="0">
                  <c:v>1.7543859649122806E-2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806176"/>
        <c:axId val="-154805632"/>
      </c:barChart>
      <c:catAx>
        <c:axId val="-1548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05632"/>
        <c:crosses val="autoZero"/>
        <c:auto val="1"/>
        <c:lblAlgn val="ctr"/>
        <c:lblOffset val="100"/>
        <c:noMultiLvlLbl val="0"/>
      </c:catAx>
      <c:valAx>
        <c:axId val="-1548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dinámica13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Resultados!$Q$48</c:f>
              <c:strCache>
                <c:ptCount val="1"/>
                <c:pt idx="0">
                  <c:v>PREG1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Resultados!$Q$49:$Q$50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Resultados!$R$48</c:f>
              <c:strCache>
                <c:ptCount val="1"/>
                <c:pt idx="0">
                  <c:v>PREG2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Resultados!$R$49:$R$50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Resultados!$S$48</c:f>
              <c:strCache>
                <c:ptCount val="1"/>
                <c:pt idx="0">
                  <c:v>PREG3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Resultados!$S$49:$S$50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Resultados!$T$48</c:f>
              <c:strCache>
                <c:ptCount val="1"/>
                <c:pt idx="0">
                  <c:v>PREG4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Resultados!$T$49:$T$50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Resultados!$U$48</c:f>
              <c:strCache>
                <c:ptCount val="1"/>
                <c:pt idx="0">
                  <c:v> PREG5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Resultados!$U$49:$U$50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5"/>
          <c:order val="5"/>
          <c:tx>
            <c:strRef>
              <c:f>Resultados!$V$48</c:f>
              <c:strCache>
                <c:ptCount val="1"/>
                <c:pt idx="0">
                  <c:v> PREG6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Resultados!$V$49:$V$50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Resultados!$W$48</c:f>
              <c:strCache>
                <c:ptCount val="1"/>
                <c:pt idx="0">
                  <c:v> PREG8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Resultados!$W$49:$W$50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7"/>
          <c:order val="7"/>
          <c:tx>
            <c:strRef>
              <c:f>Resultados!$X$48</c:f>
              <c:strCache>
                <c:ptCount val="1"/>
                <c:pt idx="0">
                  <c:v> PREG9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Resultados!$X$49:$X$50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8"/>
          <c:order val="8"/>
          <c:tx>
            <c:strRef>
              <c:f>Resultados!$Y$48</c:f>
              <c:strCache>
                <c:ptCount val="1"/>
                <c:pt idx="0">
                  <c:v> PREG10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Resultados!$P$49:$P$50</c:f>
              <c:strCache>
                <c:ptCount val="1"/>
                <c:pt idx="0">
                  <c:v>RESPUESTAS OBTENIDAS</c:v>
                </c:pt>
              </c:strCache>
            </c:strRef>
          </c:cat>
          <c:val>
            <c:numRef>
              <c:f>Resultados!$Y$49:$Y$50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631232"/>
        <c:axId val="-154626336"/>
      </c:barChart>
      <c:catAx>
        <c:axId val="-1546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626336"/>
        <c:crosses val="autoZero"/>
        <c:auto val="1"/>
        <c:lblAlgn val="ctr"/>
        <c:lblOffset val="100"/>
        <c:noMultiLvlLbl val="0"/>
      </c:catAx>
      <c:valAx>
        <c:axId val="-1546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63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Resultados!$AE$6</c:f>
              <c:strCache>
                <c:ptCount val="1"/>
                <c:pt idx="0">
                  <c:v>RESPUESTAS OBTENIDAS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Resultados!$AD$7:$AD$10</c:f>
              <c:strCache>
                <c:ptCount val="3"/>
                <c:pt idx="0">
                  <c:v>PREG1</c:v>
                </c:pt>
                <c:pt idx="1">
                  <c:v>PREG2</c:v>
                </c:pt>
                <c:pt idx="2">
                  <c:v>PREG3</c:v>
                </c:pt>
              </c:strCache>
            </c:strRef>
          </c:cat>
          <c:val>
            <c:numRef>
              <c:f>Resultados!$AE$7:$AE$10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629056"/>
        <c:axId val="-154631776"/>
      </c:barChart>
      <c:lineChart>
        <c:grouping val="standard"/>
        <c:varyColors val="0"/>
        <c:ser>
          <c:idx val="1"/>
          <c:order val="1"/>
          <c:tx>
            <c:strRef>
              <c:f>Resultados!$AF$6</c:f>
              <c:strCache>
                <c:ptCount val="1"/>
                <c:pt idx="0">
                  <c:v> PESO PREGUNTA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Resultados!$AD$7:$AD$10</c:f>
              <c:strCache>
                <c:ptCount val="3"/>
                <c:pt idx="0">
                  <c:v>PREG1</c:v>
                </c:pt>
                <c:pt idx="1">
                  <c:v>PREG2</c:v>
                </c:pt>
                <c:pt idx="2">
                  <c:v>PREG3</c:v>
                </c:pt>
              </c:strCache>
            </c:strRef>
          </c:cat>
          <c:val>
            <c:numRef>
              <c:f>Resultados!$AF$7:$AF$10</c:f>
              <c:numCache>
                <c:formatCode>General</c:formatCode>
                <c:ptCount val="3"/>
                <c:pt idx="0">
                  <c:v>8.771929824561403E-2</c:v>
                </c:pt>
                <c:pt idx="1">
                  <c:v>8.771929824561403E-2</c:v>
                </c:pt>
                <c:pt idx="2">
                  <c:v>0.14035087719298245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Resultados!$AG$6</c:f>
              <c:strCache>
                <c:ptCount val="1"/>
                <c:pt idx="0">
                  <c:v> CUMPLIMIENTO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Resultados!$AD$7:$AD$10</c:f>
              <c:strCache>
                <c:ptCount val="3"/>
                <c:pt idx="0">
                  <c:v>PREG1</c:v>
                </c:pt>
                <c:pt idx="1">
                  <c:v>PREG2</c:v>
                </c:pt>
                <c:pt idx="2">
                  <c:v>PREG3</c:v>
                </c:pt>
              </c:strCache>
            </c:strRef>
          </c:cat>
          <c:val>
            <c:numRef>
              <c:f>Resultados!$AG$7:$AG$10</c:f>
              <c:numCache>
                <c:formatCode>General</c:formatCode>
                <c:ptCount val="3"/>
                <c:pt idx="0">
                  <c:v>0.4</c:v>
                </c:pt>
                <c:pt idx="1">
                  <c:v>0.8</c:v>
                </c:pt>
                <c:pt idx="2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625792"/>
        <c:axId val="-154627424"/>
      </c:lineChart>
      <c:catAx>
        <c:axId val="-1546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631776"/>
        <c:crosses val="autoZero"/>
        <c:auto val="1"/>
        <c:lblAlgn val="ctr"/>
        <c:lblOffset val="100"/>
        <c:noMultiLvlLbl val="0"/>
      </c:catAx>
      <c:valAx>
        <c:axId val="-1546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629056"/>
        <c:crosses val="autoZero"/>
        <c:crossBetween val="between"/>
      </c:valAx>
      <c:valAx>
        <c:axId val="-154627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625792"/>
        <c:crosses val="max"/>
        <c:crossBetween val="between"/>
      </c:valAx>
      <c:catAx>
        <c:axId val="-154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462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CALIFICACION DE CLIENTES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Resultados!$C$19:$C$20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Resultados!$A$21:$B$26</c:f>
              <c:multiLvlStrCache>
                <c:ptCount val="5"/>
                <c:lvl>
                  <c:pt idx="0">
                    <c:v>Dylan</c:v>
                  </c:pt>
                  <c:pt idx="1">
                    <c:v>Amparo</c:v>
                  </c:pt>
                  <c:pt idx="2">
                    <c:v>LUIS</c:v>
                  </c:pt>
                  <c:pt idx="3">
                    <c:v>Dylan</c:v>
                  </c:pt>
                  <c:pt idx="4">
                    <c:v>PEDRO</c:v>
                  </c:pt>
                </c:lvl>
                <c:lvl>
                  <c:pt idx="0">
                    <c:v>Enc Azul</c:v>
                  </c:pt>
                  <c:pt idx="3">
                    <c:v>Enc Rojo</c:v>
                  </c:pt>
                </c:lvl>
              </c:multiLvlStrCache>
            </c:multiLvlStrRef>
          </c:cat>
          <c:val>
            <c:numRef>
              <c:f>Resultados!$C$21:$C$26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3279312"/>
        <c:axId val="-673280400"/>
      </c:barChart>
      <c:catAx>
        <c:axId val="-6732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3280400"/>
        <c:crosses val="autoZero"/>
        <c:auto val="1"/>
        <c:lblAlgn val="ctr"/>
        <c:lblOffset val="100"/>
        <c:noMultiLvlLbl val="0"/>
      </c:catAx>
      <c:valAx>
        <c:axId val="-67328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32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Promocion</a:t>
            </a:r>
            <a:r>
              <a:rPr lang="en-US" baseline="0"/>
              <a:t> Preg 7.1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Resultados!$BJ$3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Resultados!$BK$3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3283120"/>
        <c:axId val="-983048224"/>
      </c:barChart>
      <c:catAx>
        <c:axId val="-6732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83048224"/>
        <c:crosses val="autoZero"/>
        <c:auto val="1"/>
        <c:lblAlgn val="ctr"/>
        <c:lblOffset val="100"/>
        <c:noMultiLvlLbl val="0"/>
      </c:catAx>
      <c:valAx>
        <c:axId val="-9830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732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Promocion</a:t>
            </a:r>
            <a:r>
              <a:rPr lang="en-US" baseline="0"/>
              <a:t> Preg 7.1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Resultados!$BK$19:$BK$20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Resultados!$BJ$21:$BJ$23</c:f>
              <c:strCache>
                <c:ptCount val="2"/>
                <c:pt idx="0">
                  <c:v>Enc Azul</c:v>
                </c:pt>
                <c:pt idx="1">
                  <c:v>Enc Rojo</c:v>
                </c:pt>
              </c:strCache>
            </c:strRef>
          </c:cat>
          <c:val>
            <c:numRef>
              <c:f>Resultados!$BK$21:$BK$23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2084624"/>
        <c:axId val="-662084080"/>
      </c:barChart>
      <c:catAx>
        <c:axId val="-6620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2084080"/>
        <c:crosses val="autoZero"/>
        <c:auto val="1"/>
        <c:lblAlgn val="ctr"/>
        <c:lblOffset val="100"/>
        <c:noMultiLvlLbl val="0"/>
      </c:catAx>
      <c:valAx>
        <c:axId val="-662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208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Promocion Preg 7.2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Resultados!$BV$4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Resultados!$BW$4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62088432"/>
        <c:axId val="-662087344"/>
      </c:barChart>
      <c:catAx>
        <c:axId val="-6620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2087344"/>
        <c:crosses val="autoZero"/>
        <c:auto val="1"/>
        <c:lblAlgn val="ctr"/>
        <c:lblOffset val="100"/>
        <c:noMultiLvlLbl val="0"/>
      </c:catAx>
      <c:valAx>
        <c:axId val="-6620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20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Promocion Preg 7.2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Resultados!$BW$18:$BW$19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Resultados!$BV$20:$BV$22</c:f>
              <c:strCache>
                <c:ptCount val="2"/>
                <c:pt idx="0">
                  <c:v>Enc Azul</c:v>
                </c:pt>
                <c:pt idx="1">
                  <c:v>Enc Rojo</c:v>
                </c:pt>
              </c:strCache>
            </c:strRef>
          </c:cat>
          <c:val>
            <c:numRef>
              <c:f>Resultados!$BW$20:$BW$22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62085712"/>
        <c:axId val="-662083536"/>
      </c:barChart>
      <c:catAx>
        <c:axId val="-6620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2083536"/>
        <c:crosses val="autoZero"/>
        <c:auto val="1"/>
        <c:lblAlgn val="ctr"/>
        <c:lblOffset val="100"/>
        <c:noMultiLvlLbl val="0"/>
      </c:catAx>
      <c:valAx>
        <c:axId val="-662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20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Existe material P.O.P en el exterior del local?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Resultados!$BA$3:$BA$4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Resultados!$AZ$5:$AZ$7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Resultados!$BA$5:$BA$7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808896"/>
        <c:axId val="-154808352"/>
      </c:barChart>
      <c:catAx>
        <c:axId val="-1548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08352"/>
        <c:crosses val="autoZero"/>
        <c:auto val="1"/>
        <c:lblAlgn val="ctr"/>
        <c:lblOffset val="100"/>
        <c:noMultiLvlLbl val="0"/>
      </c:catAx>
      <c:valAx>
        <c:axId val="-1548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Existe material P.O.P en el exterior del local?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Resultados!$BB$20:$BB$21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Resultados!$AZ$22:$BA$25</c:f>
              <c:multiLvlStrCache>
                <c:ptCount val="3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</c:lvl>
                <c:lvl>
                  <c:pt idx="0">
                    <c:v>Enc Azul</c:v>
                  </c:pt>
                  <c:pt idx="2">
                    <c:v>Enc Rojo</c:v>
                  </c:pt>
                </c:lvl>
              </c:multiLvlStrCache>
            </c:multiLvlStrRef>
          </c:cat>
          <c:val>
            <c:numRef>
              <c:f>Resultados!$BB$22:$BB$25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811616"/>
        <c:axId val="-154809984"/>
      </c:barChart>
      <c:catAx>
        <c:axId val="-1548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09984"/>
        <c:crosses val="autoZero"/>
        <c:auto val="1"/>
        <c:lblAlgn val="ctr"/>
        <c:lblOffset val="100"/>
        <c:noMultiLvlLbl val="0"/>
      </c:catAx>
      <c:valAx>
        <c:axId val="-1548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[Propuesta de Investigación.xlsx]Resultados!Tabla dinámica11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PREG1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Resultados!$Q$4:$Q$7</c:f>
              <c:numCache>
                <c:formatCode>General</c:formatCode>
                <c:ptCount val="3"/>
                <c:pt idx="0">
                  <c:v>0.4</c:v>
                </c:pt>
                <c:pt idx="1">
                  <c:v>8.771929824561403E-2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Resultados!$R$3</c:f>
              <c:strCache>
                <c:ptCount val="1"/>
                <c:pt idx="0">
                  <c:v>PREG2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Resultados!$R$4:$R$7</c:f>
              <c:numCache>
                <c:formatCode>General</c:formatCode>
                <c:ptCount val="3"/>
                <c:pt idx="0">
                  <c:v>0.8</c:v>
                </c:pt>
                <c:pt idx="1">
                  <c:v>8.771929824561403E-2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Resultados!$S$3</c:f>
              <c:strCache>
                <c:ptCount val="1"/>
                <c:pt idx="0">
                  <c:v>PREG3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Resultados!$S$4:$S$7</c:f>
              <c:numCache>
                <c:formatCode>General</c:formatCode>
                <c:ptCount val="3"/>
                <c:pt idx="0">
                  <c:v>0.62</c:v>
                </c:pt>
                <c:pt idx="1">
                  <c:v>0.14035087719298245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Resultados!$T$3</c:f>
              <c:strCache>
                <c:ptCount val="1"/>
                <c:pt idx="0">
                  <c:v>PREG4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Resultados!$T$4:$T$7</c:f>
              <c:numCache>
                <c:formatCode>General</c:formatCode>
                <c:ptCount val="3"/>
                <c:pt idx="0">
                  <c:v>0.8</c:v>
                </c:pt>
                <c:pt idx="1">
                  <c:v>8.771929824561403E-2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Resultados!$U$3</c:f>
              <c:strCache>
                <c:ptCount val="1"/>
                <c:pt idx="0">
                  <c:v> PREG5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Resultados!$U$4:$U$7</c:f>
              <c:numCache>
                <c:formatCode>General</c:formatCode>
                <c:ptCount val="3"/>
                <c:pt idx="0">
                  <c:v>0.6</c:v>
                </c:pt>
                <c:pt idx="1">
                  <c:v>8.771929824561403E-2</c:v>
                </c:pt>
                <c:pt idx="2">
                  <c:v>3</c:v>
                </c:pt>
              </c:numCache>
            </c:numRef>
          </c:val>
        </c:ser>
        <c:ser>
          <c:idx val="5"/>
          <c:order val="5"/>
          <c:tx>
            <c:strRef>
              <c:f>Resultados!$V$3</c:f>
              <c:strCache>
                <c:ptCount val="1"/>
                <c:pt idx="0">
                  <c:v> PREG6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Resultados!$V$4:$V$7</c:f>
              <c:numCache>
                <c:formatCode>General</c:formatCode>
                <c:ptCount val="3"/>
                <c:pt idx="0">
                  <c:v>0.45999999999999996</c:v>
                </c:pt>
                <c:pt idx="1">
                  <c:v>0.15789473684210525</c:v>
                </c:pt>
                <c:pt idx="2">
                  <c:v>4</c:v>
                </c:pt>
              </c:numCache>
            </c:numRef>
          </c:val>
        </c:ser>
        <c:ser>
          <c:idx val="6"/>
          <c:order val="6"/>
          <c:tx>
            <c:strRef>
              <c:f>Resultados!$W$3</c:f>
              <c:strCache>
                <c:ptCount val="1"/>
                <c:pt idx="0">
                  <c:v> PREG8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Resultados!$W$4:$W$7</c:f>
              <c:numCache>
                <c:formatCode>General</c:formatCode>
                <c:ptCount val="3"/>
                <c:pt idx="0">
                  <c:v>0.8</c:v>
                </c:pt>
                <c:pt idx="1">
                  <c:v>0.17543859649122806</c:v>
                </c:pt>
                <c:pt idx="2">
                  <c:v>4</c:v>
                </c:pt>
              </c:numCache>
            </c:numRef>
          </c:val>
        </c:ser>
        <c:ser>
          <c:idx val="7"/>
          <c:order val="7"/>
          <c:tx>
            <c:strRef>
              <c:f>Resultados!$X$3</c:f>
              <c:strCache>
                <c:ptCount val="1"/>
                <c:pt idx="0">
                  <c:v> PREG9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Resultados!$X$4:$X$7</c:f>
              <c:numCache>
                <c:formatCode>General</c:formatCode>
                <c:ptCount val="3"/>
                <c:pt idx="0">
                  <c:v>0.8</c:v>
                </c:pt>
                <c:pt idx="1">
                  <c:v>0.15789473684210525</c:v>
                </c:pt>
                <c:pt idx="2">
                  <c:v>4</c:v>
                </c:pt>
              </c:numCache>
            </c:numRef>
          </c:val>
        </c:ser>
        <c:ser>
          <c:idx val="8"/>
          <c:order val="8"/>
          <c:tx>
            <c:strRef>
              <c:f>Resultados!$Y$3</c:f>
              <c:strCache>
                <c:ptCount val="1"/>
                <c:pt idx="0">
                  <c:v> PREG10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Resultados!$P$4:$P$7</c:f>
              <c:strCache>
                <c:ptCount val="3"/>
                <c:pt idx="0">
                  <c:v>CUMPLIMIENTO</c:v>
                </c:pt>
                <c:pt idx="1">
                  <c:v>PESO PREGUNTA</c:v>
                </c:pt>
                <c:pt idx="2">
                  <c:v>RESPUESTAS OBTENIDAS</c:v>
                </c:pt>
              </c:strCache>
            </c:strRef>
          </c:cat>
          <c:val>
            <c:numRef>
              <c:f>Resultados!$Y$4:$Y$7</c:f>
              <c:numCache>
                <c:formatCode>General</c:formatCode>
                <c:ptCount val="3"/>
                <c:pt idx="0">
                  <c:v>0.6</c:v>
                </c:pt>
                <c:pt idx="1">
                  <c:v>1.7543859649122806E-2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807808"/>
        <c:axId val="-154812160"/>
      </c:barChart>
      <c:catAx>
        <c:axId val="-1548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12160"/>
        <c:crosses val="autoZero"/>
        <c:auto val="1"/>
        <c:lblAlgn val="ctr"/>
        <c:lblOffset val="100"/>
        <c:noMultiLvlLbl val="0"/>
      </c:catAx>
      <c:valAx>
        <c:axId val="-1548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48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9525</xdr:rowOff>
    </xdr:from>
    <xdr:to>
      <xdr:col>7</xdr:col>
      <xdr:colOff>438150</xdr:colOff>
      <xdr:row>3</xdr:row>
      <xdr:rowOff>189525</xdr:rowOff>
    </xdr:to>
    <xdr:sp macro="" textlink="">
      <xdr:nvSpPr>
        <xdr:cNvPr id="2" name="Rectángulo redondeado 1"/>
        <xdr:cNvSpPr/>
      </xdr:nvSpPr>
      <xdr:spPr>
        <a:xfrm>
          <a:off x="3981450" y="3905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3</xdr:row>
      <xdr:rowOff>9525</xdr:rowOff>
    </xdr:from>
    <xdr:to>
      <xdr:col>8</xdr:col>
      <xdr:colOff>504525</xdr:colOff>
      <xdr:row>3</xdr:row>
      <xdr:rowOff>189525</xdr:rowOff>
    </xdr:to>
    <xdr:sp macro="" textlink="">
      <xdr:nvSpPr>
        <xdr:cNvPr id="3" name="Rectángulo redondeado 2"/>
        <xdr:cNvSpPr/>
      </xdr:nvSpPr>
      <xdr:spPr>
        <a:xfrm>
          <a:off x="4543425" y="3905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177800</xdr:colOff>
      <xdr:row>2</xdr:row>
      <xdr:rowOff>9525</xdr:rowOff>
    </xdr:from>
    <xdr:to>
      <xdr:col>7</xdr:col>
      <xdr:colOff>444500</xdr:colOff>
      <xdr:row>2</xdr:row>
      <xdr:rowOff>189525</xdr:rowOff>
    </xdr:to>
    <xdr:sp macro="" textlink="">
      <xdr:nvSpPr>
        <xdr:cNvPr id="4" name="Rectángulo redondeado 3"/>
        <xdr:cNvSpPr/>
      </xdr:nvSpPr>
      <xdr:spPr>
        <a:xfrm>
          <a:off x="5016500" y="4286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2</xdr:row>
      <xdr:rowOff>9525</xdr:rowOff>
    </xdr:from>
    <xdr:to>
      <xdr:col>8</xdr:col>
      <xdr:colOff>504525</xdr:colOff>
      <xdr:row>2</xdr:row>
      <xdr:rowOff>189525</xdr:rowOff>
    </xdr:to>
    <xdr:sp macro="" textlink="">
      <xdr:nvSpPr>
        <xdr:cNvPr id="5" name="Rectángulo redondeado 4"/>
        <xdr:cNvSpPr/>
      </xdr:nvSpPr>
      <xdr:spPr>
        <a:xfrm>
          <a:off x="4543425" y="3905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6</xdr:row>
      <xdr:rowOff>9525</xdr:rowOff>
    </xdr:from>
    <xdr:to>
      <xdr:col>7</xdr:col>
      <xdr:colOff>438150</xdr:colOff>
      <xdr:row>6</xdr:row>
      <xdr:rowOff>189525</xdr:rowOff>
    </xdr:to>
    <xdr:sp macro="" textlink="">
      <xdr:nvSpPr>
        <xdr:cNvPr id="6" name="Rectángulo redondeado 5"/>
        <xdr:cNvSpPr/>
      </xdr:nvSpPr>
      <xdr:spPr>
        <a:xfrm>
          <a:off x="3438525" y="3905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6</xdr:row>
      <xdr:rowOff>9525</xdr:rowOff>
    </xdr:from>
    <xdr:to>
      <xdr:col>8</xdr:col>
      <xdr:colOff>504525</xdr:colOff>
      <xdr:row>6</xdr:row>
      <xdr:rowOff>189525</xdr:rowOff>
    </xdr:to>
    <xdr:sp macro="" textlink="">
      <xdr:nvSpPr>
        <xdr:cNvPr id="7" name="Rectángulo redondeado 6"/>
        <xdr:cNvSpPr/>
      </xdr:nvSpPr>
      <xdr:spPr>
        <a:xfrm>
          <a:off x="4000500" y="3905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7</xdr:row>
      <xdr:rowOff>9525</xdr:rowOff>
    </xdr:from>
    <xdr:to>
      <xdr:col>7</xdr:col>
      <xdr:colOff>438150</xdr:colOff>
      <xdr:row>7</xdr:row>
      <xdr:rowOff>189525</xdr:rowOff>
    </xdr:to>
    <xdr:sp macro="" textlink="">
      <xdr:nvSpPr>
        <xdr:cNvPr id="8" name="Rectángulo redondeado 7"/>
        <xdr:cNvSpPr/>
      </xdr:nvSpPr>
      <xdr:spPr>
        <a:xfrm>
          <a:off x="3438525" y="5810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7</xdr:row>
      <xdr:rowOff>9525</xdr:rowOff>
    </xdr:from>
    <xdr:to>
      <xdr:col>8</xdr:col>
      <xdr:colOff>504525</xdr:colOff>
      <xdr:row>7</xdr:row>
      <xdr:rowOff>189525</xdr:rowOff>
    </xdr:to>
    <xdr:sp macro="" textlink="">
      <xdr:nvSpPr>
        <xdr:cNvPr id="9" name="Rectángulo redondeado 8"/>
        <xdr:cNvSpPr/>
      </xdr:nvSpPr>
      <xdr:spPr>
        <a:xfrm>
          <a:off x="4000500" y="5810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8</xdr:row>
      <xdr:rowOff>9525</xdr:rowOff>
    </xdr:from>
    <xdr:to>
      <xdr:col>7</xdr:col>
      <xdr:colOff>438150</xdr:colOff>
      <xdr:row>8</xdr:row>
      <xdr:rowOff>189525</xdr:rowOff>
    </xdr:to>
    <xdr:sp macro="" textlink="">
      <xdr:nvSpPr>
        <xdr:cNvPr id="10" name="Rectángulo redondeado 9"/>
        <xdr:cNvSpPr/>
      </xdr:nvSpPr>
      <xdr:spPr>
        <a:xfrm>
          <a:off x="3438525" y="3905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8</xdr:row>
      <xdr:rowOff>9525</xdr:rowOff>
    </xdr:from>
    <xdr:to>
      <xdr:col>8</xdr:col>
      <xdr:colOff>504525</xdr:colOff>
      <xdr:row>8</xdr:row>
      <xdr:rowOff>189525</xdr:rowOff>
    </xdr:to>
    <xdr:sp macro="" textlink="">
      <xdr:nvSpPr>
        <xdr:cNvPr id="11" name="Rectángulo redondeado 10"/>
        <xdr:cNvSpPr/>
      </xdr:nvSpPr>
      <xdr:spPr>
        <a:xfrm>
          <a:off x="4000500" y="3905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10</xdr:row>
      <xdr:rowOff>9525</xdr:rowOff>
    </xdr:from>
    <xdr:to>
      <xdr:col>7</xdr:col>
      <xdr:colOff>438150</xdr:colOff>
      <xdr:row>10</xdr:row>
      <xdr:rowOff>189525</xdr:rowOff>
    </xdr:to>
    <xdr:sp macro="" textlink="">
      <xdr:nvSpPr>
        <xdr:cNvPr id="14" name="Rectángulo redondeado 13"/>
        <xdr:cNvSpPr/>
      </xdr:nvSpPr>
      <xdr:spPr>
        <a:xfrm>
          <a:off x="3438525" y="16859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10</xdr:row>
      <xdr:rowOff>9525</xdr:rowOff>
    </xdr:from>
    <xdr:to>
      <xdr:col>8</xdr:col>
      <xdr:colOff>504525</xdr:colOff>
      <xdr:row>10</xdr:row>
      <xdr:rowOff>189525</xdr:rowOff>
    </xdr:to>
    <xdr:sp macro="" textlink="">
      <xdr:nvSpPr>
        <xdr:cNvPr id="15" name="Rectángulo redondeado 14"/>
        <xdr:cNvSpPr/>
      </xdr:nvSpPr>
      <xdr:spPr>
        <a:xfrm>
          <a:off x="4000500" y="16859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11</xdr:row>
      <xdr:rowOff>9525</xdr:rowOff>
    </xdr:from>
    <xdr:to>
      <xdr:col>7</xdr:col>
      <xdr:colOff>438150</xdr:colOff>
      <xdr:row>11</xdr:row>
      <xdr:rowOff>189525</xdr:rowOff>
    </xdr:to>
    <xdr:sp macro="" textlink="">
      <xdr:nvSpPr>
        <xdr:cNvPr id="16" name="Rectángulo redondeado 15"/>
        <xdr:cNvSpPr/>
      </xdr:nvSpPr>
      <xdr:spPr>
        <a:xfrm>
          <a:off x="3438525" y="16859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11</xdr:row>
      <xdr:rowOff>9525</xdr:rowOff>
    </xdr:from>
    <xdr:to>
      <xdr:col>8</xdr:col>
      <xdr:colOff>504525</xdr:colOff>
      <xdr:row>11</xdr:row>
      <xdr:rowOff>189525</xdr:rowOff>
    </xdr:to>
    <xdr:sp macro="" textlink="">
      <xdr:nvSpPr>
        <xdr:cNvPr id="17" name="Rectángulo redondeado 16"/>
        <xdr:cNvSpPr/>
      </xdr:nvSpPr>
      <xdr:spPr>
        <a:xfrm>
          <a:off x="4000500" y="16859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15</xdr:row>
      <xdr:rowOff>9525</xdr:rowOff>
    </xdr:from>
    <xdr:to>
      <xdr:col>7</xdr:col>
      <xdr:colOff>438150</xdr:colOff>
      <xdr:row>15</xdr:row>
      <xdr:rowOff>189525</xdr:rowOff>
    </xdr:to>
    <xdr:sp macro="" textlink="">
      <xdr:nvSpPr>
        <xdr:cNvPr id="18" name="Rectángulo redondeado 17"/>
        <xdr:cNvSpPr/>
      </xdr:nvSpPr>
      <xdr:spPr>
        <a:xfrm>
          <a:off x="4962525" y="21050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15</xdr:row>
      <xdr:rowOff>9525</xdr:rowOff>
    </xdr:from>
    <xdr:to>
      <xdr:col>8</xdr:col>
      <xdr:colOff>504525</xdr:colOff>
      <xdr:row>15</xdr:row>
      <xdr:rowOff>189525</xdr:rowOff>
    </xdr:to>
    <xdr:sp macro="" textlink="">
      <xdr:nvSpPr>
        <xdr:cNvPr id="19" name="Rectángulo redondeado 18"/>
        <xdr:cNvSpPr/>
      </xdr:nvSpPr>
      <xdr:spPr>
        <a:xfrm>
          <a:off x="5524500" y="21050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16</xdr:row>
      <xdr:rowOff>9525</xdr:rowOff>
    </xdr:from>
    <xdr:to>
      <xdr:col>7</xdr:col>
      <xdr:colOff>438150</xdr:colOff>
      <xdr:row>16</xdr:row>
      <xdr:rowOff>189525</xdr:rowOff>
    </xdr:to>
    <xdr:sp macro="" textlink="">
      <xdr:nvSpPr>
        <xdr:cNvPr id="20" name="Rectángulo redondeado 19"/>
        <xdr:cNvSpPr/>
      </xdr:nvSpPr>
      <xdr:spPr>
        <a:xfrm>
          <a:off x="4962525" y="231457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16</xdr:row>
      <xdr:rowOff>9525</xdr:rowOff>
    </xdr:from>
    <xdr:to>
      <xdr:col>8</xdr:col>
      <xdr:colOff>504525</xdr:colOff>
      <xdr:row>16</xdr:row>
      <xdr:rowOff>189525</xdr:rowOff>
    </xdr:to>
    <xdr:sp macro="" textlink="">
      <xdr:nvSpPr>
        <xdr:cNvPr id="21" name="Rectángulo redondeado 20"/>
        <xdr:cNvSpPr/>
      </xdr:nvSpPr>
      <xdr:spPr>
        <a:xfrm>
          <a:off x="5524500" y="231457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17</xdr:row>
      <xdr:rowOff>9525</xdr:rowOff>
    </xdr:from>
    <xdr:to>
      <xdr:col>7</xdr:col>
      <xdr:colOff>438150</xdr:colOff>
      <xdr:row>17</xdr:row>
      <xdr:rowOff>189525</xdr:rowOff>
    </xdr:to>
    <xdr:sp macro="" textlink="">
      <xdr:nvSpPr>
        <xdr:cNvPr id="22" name="Rectángulo redondeado 21"/>
        <xdr:cNvSpPr/>
      </xdr:nvSpPr>
      <xdr:spPr>
        <a:xfrm>
          <a:off x="4962525" y="21050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17</xdr:row>
      <xdr:rowOff>9525</xdr:rowOff>
    </xdr:from>
    <xdr:to>
      <xdr:col>8</xdr:col>
      <xdr:colOff>504525</xdr:colOff>
      <xdr:row>17</xdr:row>
      <xdr:rowOff>189525</xdr:rowOff>
    </xdr:to>
    <xdr:sp macro="" textlink="">
      <xdr:nvSpPr>
        <xdr:cNvPr id="23" name="Rectángulo redondeado 22"/>
        <xdr:cNvSpPr/>
      </xdr:nvSpPr>
      <xdr:spPr>
        <a:xfrm>
          <a:off x="5524500" y="21050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20</xdr:row>
      <xdr:rowOff>9525</xdr:rowOff>
    </xdr:from>
    <xdr:to>
      <xdr:col>7</xdr:col>
      <xdr:colOff>438150</xdr:colOff>
      <xdr:row>20</xdr:row>
      <xdr:rowOff>189525</xdr:rowOff>
    </xdr:to>
    <xdr:sp macro="" textlink="">
      <xdr:nvSpPr>
        <xdr:cNvPr id="26" name="Rectángulo redondeado 25"/>
        <xdr:cNvSpPr/>
      </xdr:nvSpPr>
      <xdr:spPr>
        <a:xfrm>
          <a:off x="4962525" y="357187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20</xdr:row>
      <xdr:rowOff>9525</xdr:rowOff>
    </xdr:from>
    <xdr:to>
      <xdr:col>8</xdr:col>
      <xdr:colOff>504525</xdr:colOff>
      <xdr:row>20</xdr:row>
      <xdr:rowOff>189525</xdr:rowOff>
    </xdr:to>
    <xdr:sp macro="" textlink="">
      <xdr:nvSpPr>
        <xdr:cNvPr id="27" name="Rectángulo redondeado 26"/>
        <xdr:cNvSpPr/>
      </xdr:nvSpPr>
      <xdr:spPr>
        <a:xfrm>
          <a:off x="5524500" y="357187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21</xdr:row>
      <xdr:rowOff>9525</xdr:rowOff>
    </xdr:from>
    <xdr:to>
      <xdr:col>7</xdr:col>
      <xdr:colOff>438150</xdr:colOff>
      <xdr:row>21</xdr:row>
      <xdr:rowOff>189525</xdr:rowOff>
    </xdr:to>
    <xdr:sp macro="" textlink="">
      <xdr:nvSpPr>
        <xdr:cNvPr id="28" name="Rectángulo redondeado 27"/>
        <xdr:cNvSpPr/>
      </xdr:nvSpPr>
      <xdr:spPr>
        <a:xfrm>
          <a:off x="4962525" y="441007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21</xdr:row>
      <xdr:rowOff>9525</xdr:rowOff>
    </xdr:from>
    <xdr:to>
      <xdr:col>8</xdr:col>
      <xdr:colOff>504525</xdr:colOff>
      <xdr:row>21</xdr:row>
      <xdr:rowOff>189525</xdr:rowOff>
    </xdr:to>
    <xdr:sp macro="" textlink="">
      <xdr:nvSpPr>
        <xdr:cNvPr id="29" name="Rectángulo redondeado 28"/>
        <xdr:cNvSpPr/>
      </xdr:nvSpPr>
      <xdr:spPr>
        <a:xfrm>
          <a:off x="5524500" y="441007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7</xdr:col>
      <xdr:colOff>171450</xdr:colOff>
      <xdr:row>22</xdr:row>
      <xdr:rowOff>9525</xdr:rowOff>
    </xdr:from>
    <xdr:to>
      <xdr:col>7</xdr:col>
      <xdr:colOff>438150</xdr:colOff>
      <xdr:row>22</xdr:row>
      <xdr:rowOff>189525</xdr:rowOff>
    </xdr:to>
    <xdr:sp macro="" textlink="">
      <xdr:nvSpPr>
        <xdr:cNvPr id="30" name="Rectángulo redondeado 29"/>
        <xdr:cNvSpPr/>
      </xdr:nvSpPr>
      <xdr:spPr>
        <a:xfrm>
          <a:off x="4962525" y="4619625"/>
          <a:ext cx="2667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8</xdr:col>
      <xdr:colOff>238125</xdr:colOff>
      <xdr:row>22</xdr:row>
      <xdr:rowOff>9525</xdr:rowOff>
    </xdr:from>
    <xdr:to>
      <xdr:col>8</xdr:col>
      <xdr:colOff>504525</xdr:colOff>
      <xdr:row>22</xdr:row>
      <xdr:rowOff>189525</xdr:rowOff>
    </xdr:to>
    <xdr:sp macro="" textlink="">
      <xdr:nvSpPr>
        <xdr:cNvPr id="31" name="Rectángulo redondeado 30"/>
        <xdr:cNvSpPr/>
      </xdr:nvSpPr>
      <xdr:spPr>
        <a:xfrm>
          <a:off x="5524500" y="4619625"/>
          <a:ext cx="266400" cy="180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201705</xdr:colOff>
      <xdr:row>3</xdr:row>
      <xdr:rowOff>149412</xdr:rowOff>
    </xdr:from>
    <xdr:to>
      <xdr:col>13</xdr:col>
      <xdr:colOff>201705</xdr:colOff>
      <xdr:row>18</xdr:row>
      <xdr:rowOff>38847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20</xdr:row>
      <xdr:rowOff>82176</xdr:rowOff>
    </xdr:from>
    <xdr:to>
      <xdr:col>13</xdr:col>
      <xdr:colOff>268941</xdr:colOff>
      <xdr:row>34</xdr:row>
      <xdr:rowOff>158376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33618</xdr:colOff>
      <xdr:row>0</xdr:row>
      <xdr:rowOff>169208</xdr:rowOff>
    </xdr:from>
    <xdr:to>
      <xdr:col>70</xdr:col>
      <xdr:colOff>33618</xdr:colOff>
      <xdr:row>15</xdr:row>
      <xdr:rowOff>54908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71</xdr:col>
      <xdr:colOff>0</xdr:colOff>
      <xdr:row>31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750794</xdr:colOff>
      <xdr:row>0</xdr:row>
      <xdr:rowOff>180414</xdr:rowOff>
    </xdr:from>
    <xdr:to>
      <xdr:col>81</xdr:col>
      <xdr:colOff>750794</xdr:colOff>
      <xdr:row>15</xdr:row>
      <xdr:rowOff>66114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11206</xdr:colOff>
      <xdr:row>17</xdr:row>
      <xdr:rowOff>12326</xdr:rowOff>
    </xdr:from>
    <xdr:to>
      <xdr:col>83</xdr:col>
      <xdr:colOff>11206</xdr:colOff>
      <xdr:row>31</xdr:row>
      <xdr:rowOff>88526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272676</xdr:colOff>
      <xdr:row>1</xdr:row>
      <xdr:rowOff>115048</xdr:rowOff>
    </xdr:from>
    <xdr:to>
      <xdr:col>60</xdr:col>
      <xdr:colOff>272676</xdr:colOff>
      <xdr:row>16</xdr:row>
      <xdr:rowOff>56778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556559</xdr:colOff>
      <xdr:row>18</xdr:row>
      <xdr:rowOff>62753</xdr:rowOff>
    </xdr:from>
    <xdr:to>
      <xdr:col>60</xdr:col>
      <xdr:colOff>556559</xdr:colOff>
      <xdr:row>33</xdr:row>
      <xdr:rowOff>4483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582706</xdr:colOff>
      <xdr:row>7</xdr:row>
      <xdr:rowOff>2989</xdr:rowOff>
    </xdr:from>
    <xdr:to>
      <xdr:col>24</xdr:col>
      <xdr:colOff>59765</xdr:colOff>
      <xdr:row>21</xdr:row>
      <xdr:rowOff>131483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694765</xdr:colOff>
      <xdr:row>29</xdr:row>
      <xdr:rowOff>115048</xdr:rowOff>
    </xdr:from>
    <xdr:to>
      <xdr:col>24</xdr:col>
      <xdr:colOff>171824</xdr:colOff>
      <xdr:row>44</xdr:row>
      <xdr:rowOff>56777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817654</xdr:colOff>
      <xdr:row>50</xdr:row>
      <xdr:rowOff>25400</xdr:rowOff>
    </xdr:from>
    <xdr:to>
      <xdr:col>24</xdr:col>
      <xdr:colOff>395941</xdr:colOff>
      <xdr:row>68</xdr:row>
      <xdr:rowOff>37352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212911</xdr:colOff>
      <xdr:row>11</xdr:row>
      <xdr:rowOff>144929</xdr:rowOff>
    </xdr:from>
    <xdr:to>
      <xdr:col>33</xdr:col>
      <xdr:colOff>926353</xdr:colOff>
      <xdr:row>31</xdr:row>
      <xdr:rowOff>44823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 Gordillo" refreshedDate="42854.604774884261" createdVersion="5" refreshedVersion="5" minRefreshableVersion="3" recordCount="5">
  <cacheSource type="worksheet">
    <worksheetSource ref="A9:R14" sheet="BDD"/>
  </cacheSource>
  <cacheFields count="18">
    <cacheField name="ACCION" numFmtId="0">
      <sharedItems count="6">
        <s v="RESPUESTAS OBTENIDAS"/>
        <s v="PESO PREGUNTA"/>
        <s v="REGISTROS TOTALES"/>
        <s v="CALIFICACION"/>
        <s v="CUMPLIMIENTO"/>
        <s v="NUMERO DE RESPUESTAS" u="1"/>
      </sharedItems>
    </cacheField>
    <cacheField name="BLANCO" numFmtId="0">
      <sharedItems containsNonDate="0" containsString="0" containsBlank="1"/>
    </cacheField>
    <cacheField name="PREG1" numFmtId="0">
      <sharedItems containsSemiMixedTypes="0" containsString="0" containsNumber="1" minValue="3.5087719298245612E-2" maxValue="5"/>
    </cacheField>
    <cacheField name="PREG2" numFmtId="0">
      <sharedItems containsSemiMixedTypes="0" containsString="0" containsNumber="1" minValue="7.0175438596491224E-2" maxValue="5"/>
    </cacheField>
    <cacheField name="PREG3" numFmtId="0">
      <sharedItems containsString="0" containsBlank="1" containsNumber="1" minValue="8.7017543859649119E-2" maxValue="5"/>
    </cacheField>
    <cacheField name="BLANCO2" numFmtId="0">
      <sharedItems containsString="0" containsBlank="1" containsNumber="1" minValue="6.7368421052631577E-2" maxValue="5"/>
    </cacheField>
    <cacheField name="BLANCO3" numFmtId="0">
      <sharedItems containsString="0" containsBlank="1" containsNumber="1" minValue="5.6140350877192987E-3" maxValue="5"/>
    </cacheField>
    <cacheField name="BLANCO4" numFmtId="0">
      <sharedItems containsString="0" containsBlank="1" containsNumber="1" minValue="1.4035087719298246E-2" maxValue="5"/>
    </cacheField>
    <cacheField name="PREG4" numFmtId="0">
      <sharedItems containsSemiMixedTypes="0" containsString="0" containsNumber="1" minValue="7.0175438596491224E-2" maxValue="5"/>
    </cacheField>
    <cacheField name="PREG5" numFmtId="0">
      <sharedItems containsSemiMixedTypes="0" containsString="0" containsNumber="1" minValue="5.2631578947368418E-2" maxValue="5"/>
    </cacheField>
    <cacheField name="PREG6" numFmtId="0">
      <sharedItems containsString="0" containsBlank="1" containsNumber="1" minValue="7.2631578947368408E-2" maxValue="4"/>
    </cacheField>
    <cacheField name="BLANCO5" numFmtId="0">
      <sharedItems containsString="0" containsBlank="1" containsNumber="1" minValue="3.7894736842105259E-2" maxValue="5"/>
    </cacheField>
    <cacheField name="BLANCO6" numFmtId="0">
      <sharedItems containsString="0" containsBlank="1" containsNumber="1" minValue="2.8421052631578944E-2" maxValue="5"/>
    </cacheField>
    <cacheField name="BLANCO7" numFmtId="0">
      <sharedItems containsString="0" containsBlank="1" containsNumber="1" minValue="6.3157894736842113E-3" maxValue="5"/>
    </cacheField>
    <cacheField name="BLANCO8" numFmtId="0">
      <sharedItems containsNonDate="0" containsString="0" containsBlank="1"/>
    </cacheField>
    <cacheField name="PREG8" numFmtId="0">
      <sharedItems containsSemiMixedTypes="0" containsString="0" containsNumber="1" minValue="0.14035087719298245" maxValue="5"/>
    </cacheField>
    <cacheField name="PREG9" numFmtId="0">
      <sharedItems containsSemiMixedTypes="0" containsString="0" containsNumber="1" minValue="0.12631578947368421" maxValue="5"/>
    </cacheField>
    <cacheField name="PREG10" numFmtId="0">
      <sharedItems containsSemiMixedTypes="0" containsString="0" containsNumber="1" minValue="1.0526315789473684E-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cisco Gordillo" refreshedDate="42854.6047755787" createdVersion="5" refreshedVersion="5" minRefreshableVersion="3" recordCount="5">
  <cacheSource type="worksheet">
    <worksheetSource ref="A3:S8" sheet="BDD"/>
  </cacheSource>
  <cacheFields count="19">
    <cacheField name="ENCUESTADOR" numFmtId="0">
      <sharedItems count="4">
        <s v="Enc Azul"/>
        <s v="Enc Rojo"/>
        <s v="Enc Roja" u="1"/>
        <s v="Enc Roj0" u="1"/>
      </sharedItems>
    </cacheField>
    <cacheField name="COD CLIENTE" numFmtId="0">
      <sharedItems/>
    </cacheField>
    <cacheField name="PREG1" numFmtId="0">
      <sharedItems containsSemiMixedTypes="0" containsString="0" containsNumber="1" containsInteger="1" minValue="0" maxValue="1" count="2">
        <n v="1"/>
        <n v="0"/>
      </sharedItems>
    </cacheField>
    <cacheField name="PREG2" numFmtId="0">
      <sharedItems containsSemiMixedTypes="0" containsString="0" containsNumber="1" containsInteger="1" minValue="0" maxValue="1"/>
    </cacheField>
    <cacheField name="PREG3" numFmtId="0">
      <sharedItems containsSemiMixedTypes="0" containsString="0" containsNumber="1" containsInteger="1" minValue="1" maxValue="3"/>
    </cacheField>
    <cacheField name="PREG3.1" numFmtId="0">
      <sharedItems containsSemiMixedTypes="0" containsString="0" containsNumber="1" containsInteger="1" minValue="0" maxValue="1"/>
    </cacheField>
    <cacheField name="PREG3.2" numFmtId="0">
      <sharedItems containsSemiMixedTypes="0" containsString="0" containsNumber="1" containsInteger="1" minValue="0" maxValue="1"/>
    </cacheField>
    <cacheField name="PREG3.3" numFmtId="0">
      <sharedItems containsSemiMixedTypes="0" containsString="0" containsNumber="1" containsInteger="1" minValue="1" maxValue="1"/>
    </cacheField>
    <cacheField name="PREG4" numFmtId="0">
      <sharedItems containsSemiMixedTypes="0" containsString="0" containsNumber="1" containsInteger="1" minValue="0" maxValue="1"/>
    </cacheField>
    <cacheField name="PREG5" numFmtId="0">
      <sharedItems containsSemiMixedTypes="0" containsString="0" containsNumber="1" containsInteger="1" minValue="0" maxValue="1"/>
    </cacheField>
    <cacheField name="PREG6" numFmtId="0">
      <sharedItems containsSemiMixedTypes="0" containsString="0" containsNumber="1" containsInteger="1" minValue="0" maxValue="3"/>
    </cacheField>
    <cacheField name="PREG6.1" numFmtId="0">
      <sharedItems containsSemiMixedTypes="0" containsString="0" containsNumber="1" containsInteger="1" minValue="0" maxValue="1"/>
    </cacheField>
    <cacheField name="PREG6.2" numFmtId="0">
      <sharedItems containsSemiMixedTypes="0" containsString="0" containsNumber="1" containsInteger="1" minValue="0" maxValue="1"/>
    </cacheField>
    <cacheField name="PREG6.3" numFmtId="0">
      <sharedItems containsSemiMixedTypes="0" containsString="0" containsNumber="1" containsInteger="1" minValue="0" maxValue="1"/>
    </cacheField>
    <cacheField name="PREG7" numFmtId="0">
      <sharedItems/>
    </cacheField>
    <cacheField name="PREG8" numFmtId="0">
      <sharedItems containsSemiMixedTypes="0" containsString="0" containsNumber="1" containsInteger="1" minValue="0" maxValue="1"/>
    </cacheField>
    <cacheField name="PREG9" numFmtId="0">
      <sharedItems containsSemiMixedTypes="0" containsString="0" containsNumber="1" containsInteger="1" minValue="0" maxValue="1"/>
    </cacheField>
    <cacheField name="PREG10" numFmtId="0">
      <sharedItems containsSemiMixedTypes="0" containsString="0" containsNumber="1" containsInteger="1" minValue="0" maxValue="1"/>
    </cacheField>
    <cacheField name="CALIFICACION TIENDA 13" numFmtId="0">
      <sharedItems containsSemiMixedTypes="0" containsString="0" containsNumber="1" containsInteger="1" minValue="4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cisco Gordillo" refreshedDate="42854.60477662037" createdVersion="5" refreshedVersion="5" minRefreshableVersion="3" recordCount="5">
  <cacheSource type="worksheet">
    <worksheetSource ref="A3:Y8" sheet="BDD"/>
  </cacheSource>
  <cacheFields count="25">
    <cacheField name="ENCUESTADOR" numFmtId="0">
      <sharedItems count="2">
        <s v="Enc Azul"/>
        <s v="Enc Rojo"/>
      </sharedItems>
    </cacheField>
    <cacheField name="COD CLIENTE" numFmtId="0">
      <sharedItems count="4">
        <s v="Dylan"/>
        <s v="Amparo"/>
        <s v="LUIS"/>
        <s v="PEDRO"/>
      </sharedItems>
    </cacheField>
    <cacheField name="PREG1" numFmtId="0">
      <sharedItems containsSemiMixedTypes="0" containsString="0" containsNumber="1" containsInteger="1" minValue="0" maxValue="1"/>
    </cacheField>
    <cacheField name="PREG2" numFmtId="0">
      <sharedItems containsSemiMixedTypes="0" containsString="0" containsNumber="1" containsInteger="1" minValue="0" maxValue="1"/>
    </cacheField>
    <cacheField name="PREG3" numFmtId="0">
      <sharedItems containsSemiMixedTypes="0" containsString="0" containsNumber="1" containsInteger="1" minValue="1" maxValue="3"/>
    </cacheField>
    <cacheField name="PREG3.1" numFmtId="0">
      <sharedItems containsSemiMixedTypes="0" containsString="0" containsNumber="1" containsInteger="1" minValue="0" maxValue="1"/>
    </cacheField>
    <cacheField name="PREG3.2" numFmtId="0">
      <sharedItems containsSemiMixedTypes="0" containsString="0" containsNumber="1" containsInteger="1" minValue="0" maxValue="1"/>
    </cacheField>
    <cacheField name="PREG3.3" numFmtId="0">
      <sharedItems containsSemiMixedTypes="0" containsString="0" containsNumber="1" containsInteger="1" minValue="1" maxValue="1"/>
    </cacheField>
    <cacheField name="PREG4" numFmtId="0">
      <sharedItems containsSemiMixedTypes="0" containsString="0" containsNumber="1" containsInteger="1" minValue="0" maxValue="1"/>
    </cacheField>
    <cacheField name="PREG5" numFmtId="0">
      <sharedItems containsSemiMixedTypes="0" containsString="0" containsNumber="1" containsInteger="1" minValue="0" maxValue="1"/>
    </cacheField>
    <cacheField name="PREG6" numFmtId="0">
      <sharedItems containsSemiMixedTypes="0" containsString="0" containsNumber="1" containsInteger="1" minValue="0" maxValue="3"/>
    </cacheField>
    <cacheField name="PREG6.1" numFmtId="0">
      <sharedItems containsSemiMixedTypes="0" containsString="0" containsNumber="1" containsInteger="1" minValue="0" maxValue="1"/>
    </cacheField>
    <cacheField name="PREG6.2" numFmtId="0">
      <sharedItems containsSemiMixedTypes="0" containsString="0" containsNumber="1" containsInteger="1" minValue="0" maxValue="1"/>
    </cacheField>
    <cacheField name="PREG6.3" numFmtId="0">
      <sharedItems containsSemiMixedTypes="0" containsString="0" containsNumber="1" containsInteger="1" minValue="0" maxValue="1"/>
    </cacheField>
    <cacheField name="PREG7" numFmtId="0">
      <sharedItems/>
    </cacheField>
    <cacheField name="PREG8" numFmtId="0">
      <sharedItems containsSemiMixedTypes="0" containsString="0" containsNumber="1" containsInteger="1" minValue="0" maxValue="1"/>
    </cacheField>
    <cacheField name="PREG9" numFmtId="0">
      <sharedItems containsSemiMixedTypes="0" containsString="0" containsNumber="1" containsInteger="1" minValue="0" maxValue="1"/>
    </cacheField>
    <cacheField name="PREG10" numFmtId="0">
      <sharedItems containsSemiMixedTypes="0" containsString="0" containsNumber="1" containsInteger="1" minValue="0" maxValue="1"/>
    </cacheField>
    <cacheField name="CALIFICACION TIENDA 13" numFmtId="0">
      <sharedItems containsSemiMixedTypes="0" containsString="0" containsNumber="1" containsInteger="1" minValue="4" maxValue="11"/>
    </cacheField>
    <cacheField name="VENDEDOR" numFmtId="0">
      <sharedItems count="3">
        <s v="VEND1"/>
        <s v="VEND2"/>
        <s v="VEND3"/>
      </sharedItems>
    </cacheField>
    <cacheField name="RUTA" numFmtId="0">
      <sharedItems/>
    </cacheField>
    <cacheField name="ZONA SUPERVISIOR" numFmtId="0">
      <sharedItems count="2">
        <s v="ZONA1"/>
        <s v="ZONA2"/>
      </sharedItems>
    </cacheField>
    <cacheField name="ZONA REGIONAL" numFmtId="0">
      <sharedItems count="3">
        <s v="QUITO"/>
        <s v="AMBATO"/>
        <s v="GUYAQUIL"/>
      </sharedItems>
    </cacheField>
    <cacheField name="CANAL" numFmtId="0">
      <sharedItems count="2">
        <s v="DETALLISTA"/>
        <s v="MAYORISTA"/>
      </sharedItems>
    </cacheField>
    <cacheField name="ZONA NACIONAL" numFmtId="0">
      <sharedItems count="2">
        <s v="SIERRA"/>
        <s v="CO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rancisco Gordillo" refreshedDate="42854.607920254632" createdVersion="5" refreshedVersion="5" minRefreshableVersion="3" recordCount="3">
  <cacheSource type="worksheet">
    <worksheetSource ref="B18:E21" sheet="BDD"/>
  </cacheSource>
  <cacheFields count="4">
    <cacheField name="PREGUNTAS" numFmtId="0">
      <sharedItems count="3">
        <s v="PREG1"/>
        <s v="PREG2"/>
        <s v="PREG3"/>
      </sharedItems>
    </cacheField>
    <cacheField name="RESPUESTAS OBTENIDAS" numFmtId="0">
      <sharedItems containsSemiMixedTypes="0" containsString="0" containsNumber="1" containsInteger="1" minValue="2" maxValue="5"/>
    </cacheField>
    <cacheField name="PESO PREGUNTA" numFmtId="9">
      <sharedItems containsSemiMixedTypes="0" containsString="0" containsNumber="1" minValue="8.771929824561403E-2" maxValue="0.14035087719298245"/>
    </cacheField>
    <cacheField name="CUMPLIMIENTO" numFmtId="164">
      <sharedItems containsSemiMixedTypes="0" containsString="0" containsNumber="1" minValue="0.4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m/>
    <n v="2"/>
    <n v="4"/>
    <n v="5"/>
    <n v="3"/>
    <n v="2"/>
    <n v="5"/>
    <n v="4"/>
    <n v="3"/>
    <n v="4"/>
    <n v="2"/>
    <n v="3"/>
    <n v="2"/>
    <m/>
    <n v="4"/>
    <n v="4"/>
    <n v="3"/>
  </r>
  <r>
    <x v="1"/>
    <m/>
    <n v="8.771929824561403E-2"/>
    <n v="8.771929824561403E-2"/>
    <n v="0.14035087719298245"/>
    <n v="0.11228070175438597"/>
    <n v="1.4035087719298246E-2"/>
    <n v="1.4035087719298246E-2"/>
    <n v="8.771929824561403E-2"/>
    <n v="8.771929824561403E-2"/>
    <n v="0.15789473684210525"/>
    <n v="9.4736842105263147E-2"/>
    <n v="4.7368421052631574E-2"/>
    <n v="1.5789473684210527E-2"/>
    <m/>
    <n v="0.17543859649122806"/>
    <n v="0.15789473684210525"/>
    <n v="1.7543859649122806E-2"/>
  </r>
  <r>
    <x v="2"/>
    <m/>
    <n v="5"/>
    <n v="5"/>
    <m/>
    <n v="5"/>
    <n v="5"/>
    <n v="5"/>
    <n v="5"/>
    <n v="5"/>
    <m/>
    <n v="5"/>
    <n v="5"/>
    <n v="5"/>
    <m/>
    <n v="5"/>
    <n v="5"/>
    <n v="5"/>
  </r>
  <r>
    <x v="3"/>
    <m/>
    <n v="3.5087719298245612E-2"/>
    <n v="7.0175438596491224E-2"/>
    <n v="8.7017543859649119E-2"/>
    <n v="6.7368421052631577E-2"/>
    <n v="5.6140350877192987E-3"/>
    <n v="1.4035087719298246E-2"/>
    <n v="7.0175438596491224E-2"/>
    <n v="5.2631578947368418E-2"/>
    <n v="7.2631578947368408E-2"/>
    <n v="3.7894736842105259E-2"/>
    <n v="2.8421052631578944E-2"/>
    <n v="6.3157894736842113E-3"/>
    <m/>
    <n v="0.14035087719298245"/>
    <n v="0.12631578947368421"/>
    <n v="1.0526315789473684E-2"/>
  </r>
  <r>
    <x v="4"/>
    <m/>
    <n v="0.4"/>
    <n v="0.8"/>
    <n v="0.62"/>
    <m/>
    <m/>
    <m/>
    <n v="0.8"/>
    <n v="0.6"/>
    <n v="0.45999999999999996"/>
    <m/>
    <m/>
    <m/>
    <m/>
    <n v="0.8"/>
    <n v="0.8"/>
    <n v="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s v="Dylan"/>
    <x v="0"/>
    <n v="1"/>
    <n v="1"/>
    <n v="0"/>
    <n v="0"/>
    <n v="1"/>
    <n v="1"/>
    <n v="1"/>
    <n v="3"/>
    <n v="1"/>
    <n v="1"/>
    <n v="1"/>
    <s v="Producto1"/>
    <n v="1"/>
    <n v="1"/>
    <n v="1"/>
    <n v="11"/>
  </r>
  <r>
    <x v="1"/>
    <s v="Dylan"/>
    <x v="1"/>
    <n v="1"/>
    <n v="3"/>
    <n v="1"/>
    <n v="1"/>
    <n v="1"/>
    <n v="1"/>
    <n v="1"/>
    <n v="1"/>
    <n v="1"/>
    <n v="0"/>
    <n v="0"/>
    <s v="Producto1"/>
    <n v="1"/>
    <n v="1"/>
    <n v="1"/>
    <n v="10"/>
  </r>
  <r>
    <x v="0"/>
    <s v="Amparo"/>
    <x v="0"/>
    <n v="1"/>
    <n v="3"/>
    <n v="1"/>
    <n v="1"/>
    <n v="1"/>
    <n v="1"/>
    <n v="1"/>
    <n v="2"/>
    <n v="0"/>
    <n v="1"/>
    <n v="1"/>
    <s v="Producto3"/>
    <n v="0"/>
    <n v="0"/>
    <n v="1"/>
    <n v="10"/>
  </r>
  <r>
    <x v="0"/>
    <s v="LUIS"/>
    <x v="1"/>
    <n v="1"/>
    <n v="1"/>
    <n v="0"/>
    <n v="0"/>
    <n v="1"/>
    <n v="1"/>
    <n v="0"/>
    <n v="1"/>
    <n v="0"/>
    <n v="1"/>
    <n v="0"/>
    <s v="Producto4"/>
    <n v="1"/>
    <n v="1"/>
    <n v="0"/>
    <n v="6"/>
  </r>
  <r>
    <x v="1"/>
    <s v="PEDRO"/>
    <x v="1"/>
    <n v="0"/>
    <n v="2"/>
    <n v="1"/>
    <n v="0"/>
    <n v="1"/>
    <n v="0"/>
    <n v="0"/>
    <n v="0"/>
    <n v="0"/>
    <n v="0"/>
    <n v="0"/>
    <s v="Producto5"/>
    <n v="1"/>
    <n v="1"/>
    <n v="0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x v="0"/>
    <n v="1"/>
    <n v="1"/>
    <n v="1"/>
    <n v="0"/>
    <n v="0"/>
    <n v="1"/>
    <n v="1"/>
    <n v="1"/>
    <n v="3"/>
    <n v="1"/>
    <n v="1"/>
    <n v="1"/>
    <s v="Producto1"/>
    <n v="1"/>
    <n v="1"/>
    <n v="1"/>
    <n v="11"/>
    <x v="0"/>
    <s v="RUTA1"/>
    <x v="0"/>
    <x v="0"/>
    <x v="0"/>
    <x v="0"/>
  </r>
  <r>
    <x v="1"/>
    <x v="0"/>
    <n v="0"/>
    <n v="1"/>
    <n v="3"/>
    <n v="1"/>
    <n v="1"/>
    <n v="1"/>
    <n v="1"/>
    <n v="1"/>
    <n v="1"/>
    <n v="1"/>
    <n v="0"/>
    <n v="0"/>
    <s v="Producto1"/>
    <n v="1"/>
    <n v="1"/>
    <n v="1"/>
    <n v="10"/>
    <x v="0"/>
    <s v="RUTA1"/>
    <x v="0"/>
    <x v="0"/>
    <x v="0"/>
    <x v="0"/>
  </r>
  <r>
    <x v="0"/>
    <x v="1"/>
    <n v="1"/>
    <n v="1"/>
    <n v="3"/>
    <n v="1"/>
    <n v="1"/>
    <n v="1"/>
    <n v="1"/>
    <n v="1"/>
    <n v="2"/>
    <n v="0"/>
    <n v="1"/>
    <n v="1"/>
    <s v="Producto3"/>
    <n v="0"/>
    <n v="0"/>
    <n v="1"/>
    <n v="10"/>
    <x v="0"/>
    <s v="RUTA1"/>
    <x v="0"/>
    <x v="0"/>
    <x v="0"/>
    <x v="0"/>
  </r>
  <r>
    <x v="0"/>
    <x v="2"/>
    <n v="0"/>
    <n v="1"/>
    <n v="1"/>
    <n v="0"/>
    <n v="0"/>
    <n v="1"/>
    <n v="1"/>
    <n v="0"/>
    <n v="1"/>
    <n v="0"/>
    <n v="1"/>
    <n v="0"/>
    <s v="Producto4"/>
    <n v="1"/>
    <n v="1"/>
    <n v="0"/>
    <n v="6"/>
    <x v="1"/>
    <s v="RUTA2"/>
    <x v="0"/>
    <x v="1"/>
    <x v="1"/>
    <x v="0"/>
  </r>
  <r>
    <x v="1"/>
    <x v="3"/>
    <n v="0"/>
    <n v="0"/>
    <n v="2"/>
    <n v="1"/>
    <n v="0"/>
    <n v="1"/>
    <n v="0"/>
    <n v="0"/>
    <n v="0"/>
    <n v="0"/>
    <n v="0"/>
    <n v="0"/>
    <s v="Producto5"/>
    <n v="1"/>
    <n v="1"/>
    <n v="0"/>
    <n v="4"/>
    <x v="2"/>
    <s v="RUTA3"/>
    <x v="1"/>
    <x v="2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x v="0"/>
    <n v="2"/>
    <n v="8.771929824561403E-2"/>
    <n v="0.4"/>
  </r>
  <r>
    <x v="1"/>
    <n v="4"/>
    <n v="8.771929824561403E-2"/>
    <n v="0.8"/>
  </r>
  <r>
    <x v="2"/>
    <n v="5"/>
    <n v="0.14035087719298245"/>
    <n v="0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8" cacheId="1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20">
  <location ref="BV18:BW22" firstHeaderRow="2" firstDataRow="2" firstDataCol="1"/>
  <pivotFields count="19">
    <pivotField axis="axisRow" compact="0" outline="0" showAll="0" defaultSubtotal="0">
      <items count="4">
        <item x="0"/>
        <item m="1" x="2"/>
        <item x="1"/>
        <item m="1" x="3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uenta de COD CLIENTE" fld="1" subtotal="count" baseField="0" baseItem="0"/>
  </dataField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P48:Y50" firstHeaderRow="0" firstDataRow="1" firstDataCol="1"/>
  <pivotFields count="18">
    <pivotField axis="axisRow" multipleItemSelectionAllowed="1" showAll="0">
      <items count="7">
        <item h="1" x="3"/>
        <item h="1" x="4"/>
        <item h="1" m="1" x="5"/>
        <item h="1" x="1"/>
        <item x="0"/>
        <item h="1" x="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PREG1 " fld="2" baseField="0" baseItem="1"/>
    <dataField name="PREG2 " fld="3" baseField="0" baseItem="1"/>
    <dataField name="PREG3 " fld="4" baseField="0" baseItem="1"/>
    <dataField name="PREG4 " fld="8" baseField="0" baseItem="1"/>
    <dataField name=" PREG5" fld="9" baseField="0" baseItem="1"/>
    <dataField name=" PREG6" fld="10" baseField="0" baseItem="1"/>
    <dataField name=" PREG8" fld="15" baseField="0" baseItem="1"/>
    <dataField name=" PREG9" fld="16" baseField="0" baseItem="1"/>
    <dataField name=" PREG10" fld="17" baseField="0" baseItem="1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1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8">
  <location ref="P3:Y7" firstHeaderRow="0" firstDataRow="1" firstDataCol="1"/>
  <pivotFields count="18">
    <pivotField axis="axisRow" multipleItemSelectionAllowed="1" showAll="0">
      <items count="7">
        <item h="1" x="3"/>
        <item x="4"/>
        <item h="1" m="1" x="5"/>
        <item x="1"/>
        <item x="0"/>
        <item h="1" x="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 v="1"/>
    </i>
    <i>
      <x v="3"/>
    </i>
    <i>
      <x v="4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PREG1 " fld="2" baseField="0" baseItem="1"/>
    <dataField name="PREG2 " fld="3" baseField="0" baseItem="1"/>
    <dataField name="PREG3 " fld="4" baseField="0" baseItem="1"/>
    <dataField name="PREG4 " fld="8" baseField="0" baseItem="1"/>
    <dataField name=" PREG5" fld="9" baseField="0" baseItem="1"/>
    <dataField name=" PREG6" fld="10" baseField="0" baseItem="1"/>
    <dataField name=" PREG8" fld="15" baseField="0" baseItem="1"/>
    <dataField name=" PREG9" fld="16" baseField="0" baseItem="1"/>
    <dataField name=" PREG10" fld="17" baseField="0" baseItem="1"/>
  </dataFields>
  <chartFormats count="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7" cacheId="1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19">
  <location ref="BV3:BW4" firstHeaderRow="1" firstDataRow="1" firstDataCol="1"/>
  <pivotFields count="19"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</pivotFields>
  <rowItems count="1">
    <i/>
  </rowItems>
  <colItems count="1">
    <i/>
  </colItems>
  <dataFields count="1">
    <dataField name="Cuenta de COD CLIENTE" fld="1" subtotal="count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9">
  <location ref="A19:C26" firstHeaderRow="2" firstDataRow="2" firstDataCol="2"/>
  <pivotFields count="25">
    <pivotField axis="axisRow" compact="0" outline="0" showAll="0" defaultSubtotal="0">
      <items count="2">
        <item x="0"/>
        <item x="1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6">
    <i>
      <x/>
      <x/>
    </i>
    <i r="1">
      <x v="1"/>
    </i>
    <i r="1">
      <x v="2"/>
    </i>
    <i>
      <x v="1"/>
      <x/>
    </i>
    <i r="1">
      <x v="3"/>
    </i>
    <i t="grand">
      <x/>
    </i>
  </rowItems>
  <colItems count="1">
    <i/>
  </colItems>
  <dataFields count="1">
    <dataField name="Suma de CALIFICACION TIENDA 13" fld="18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5" cacheId="1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15">
  <location ref="BJ2:BK3" firstHeaderRow="1" firstDataRow="1" firstDataCol="1"/>
  <pivotFields count="19"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</pivotFields>
  <rowItems count="1">
    <i/>
  </rowItems>
  <colItems count="1">
    <i/>
  </colItems>
  <dataFields count="1">
    <dataField name="Cuenta de COD CLIENTE" fld="1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9" cacheId="1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15">
  <location ref="AZ20:BB25" firstHeaderRow="2" firstDataRow="2" firstDataCol="2"/>
  <pivotFields count="19">
    <pivotField axis="axisRow" compact="0" outline="0" showAll="0" defaultSubtotal="0">
      <items count="4">
        <item x="0"/>
        <item m="1" x="2"/>
        <item x="1"/>
        <item m="1" x="3"/>
      </items>
    </pivotField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2">
    <field x="0"/>
    <field x="2"/>
  </rowFields>
  <rowItems count="4">
    <i>
      <x/>
      <x/>
    </i>
    <i r="1">
      <x v="1"/>
    </i>
    <i>
      <x v="2"/>
      <x/>
    </i>
    <i t="grand">
      <x/>
    </i>
  </rowItems>
  <colItems count="1">
    <i/>
  </colItems>
  <dataFields count="1">
    <dataField name="Cuenta de COD CLIENTE" fld="1" subtotal="count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0" cacheId="1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13">
  <location ref="AZ3:BA7" firstHeaderRow="2" firstDataRow="2" firstDataCol="1"/>
  <pivotFields count="19">
    <pivotField compact="0" outline="0" showAll="0" defaultSubtotal="0"/>
    <pivotField dataField="1"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COD CLIENTE" fld="1" subtotal="count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P25:Y27" firstHeaderRow="0" firstDataRow="1" firstDataCol="1"/>
  <pivotFields count="18">
    <pivotField axis="axisRow" multipleItemSelectionAllowed="1" showAll="0">
      <items count="7">
        <item h="1" x="3"/>
        <item h="1" x="4"/>
        <item h="1" m="1" x="5"/>
        <item x="1"/>
        <item h="1" x="0"/>
        <item h="1" x="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2"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PREG1 " fld="2" baseField="0" baseItem="1"/>
    <dataField name="PREG2 " fld="3" baseField="0" baseItem="1"/>
    <dataField name="PREG3 " fld="4" baseField="0" baseItem="1"/>
    <dataField name="PREG4 " fld="8" baseField="0" baseItem="1"/>
    <dataField name=" PREG5" fld="9" baseField="0" baseItem="1"/>
    <dataField name=" PREG6" fld="10" baseField="0" baseItem="1"/>
    <dataField name=" PREG8" fld="15" baseField="0" baseItem="1"/>
    <dataField name=" PREG9" fld="16" baseField="0" baseItem="1"/>
    <dataField name=" PREG10" fld="17" baseField="0" baseItem="1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4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D6:AG10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numFmtId="9"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ESPUESTAS OBTENIDAS " fld="1" baseField="0" baseItem="0"/>
    <dataField name=" PESO PREGUNTA" fld="2" baseField="0" baseItem="0"/>
    <dataField name=" CUMPLIMIENTO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1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18">
  <location ref="BJ19:BK23" firstHeaderRow="2" firstDataRow="2" firstDataCol="1"/>
  <pivotFields count="19">
    <pivotField axis="axisRow" compact="0" outline="0" showAll="0" defaultSubtotal="0">
      <items count="4">
        <item x="0"/>
        <item m="1" x="2"/>
        <item x="1"/>
        <item m="1" x="3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Cuenta de COD CLIENTE" fld="1" subtotal="count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errorCaption="0" showError="1" missingCaption="0" updatedVersion="5" minRefreshableVersion="3" itemPrintTitles="1" createdVersion="5" indent="0" compact="0" compactData="0" gridDropZones="1" multipleFieldFilters="0" chartFormat="4">
  <location ref="A3:G9" firstHeaderRow="2" firstDataRow="2" firstDataCol="6"/>
  <pivotFields count="25">
    <pivotField compact="0" outline="0" showAll="0" defaultSubtota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1"/>
        <item x="0"/>
      </items>
    </pivotField>
  </pivotFields>
  <rowFields count="6">
    <field x="23"/>
    <field x="24"/>
    <field x="22"/>
    <field x="21"/>
    <field x="19"/>
    <field x="1"/>
  </rowFields>
  <rowItems count="5">
    <i>
      <x/>
      <x/>
      <x v="1"/>
      <x v="1"/>
      <x v="2"/>
      <x v="3"/>
    </i>
    <i r="1">
      <x v="1"/>
      <x v="2"/>
      <x/>
      <x/>
      <x/>
    </i>
    <i r="5">
      <x v="1"/>
    </i>
    <i>
      <x v="1"/>
      <x v="1"/>
      <x/>
      <x/>
      <x v="1"/>
      <x v="2"/>
    </i>
    <i t="grand">
      <x/>
    </i>
  </rowItems>
  <colItems count="1">
    <i/>
  </colItems>
  <dataFields count="1">
    <dataField name="Promedio de CALIFICACION TIENDA 13" fld="18" subtotal="average" baseField="1" baseItem="1"/>
  </dataField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L2" sqref="L2"/>
    </sheetView>
  </sheetViews>
  <sheetFormatPr baseColWidth="10" defaultRowHeight="16.5" customHeight="1" x14ac:dyDescent="0.35"/>
  <cols>
    <col min="1" max="1" width="3.26953125" customWidth="1"/>
    <col min="2" max="2" width="11.453125" customWidth="1"/>
    <col min="8" max="8" width="7.453125" customWidth="1"/>
    <col min="9" max="9" width="8.7265625" customWidth="1"/>
    <col min="12" max="12" width="8.81640625" customWidth="1"/>
  </cols>
  <sheetData>
    <row r="1" spans="1:13" ht="16.5" customHeight="1" x14ac:dyDescent="0.35">
      <c r="A1" s="1" t="s">
        <v>3</v>
      </c>
    </row>
    <row r="2" spans="1:13" ht="16.5" customHeight="1" x14ac:dyDescent="0.35">
      <c r="A2" t="s">
        <v>4</v>
      </c>
      <c r="F2" s="6"/>
      <c r="J2" t="s">
        <v>103</v>
      </c>
      <c r="K2" t="s">
        <v>104</v>
      </c>
      <c r="L2" s="19" t="s">
        <v>105</v>
      </c>
    </row>
    <row r="3" spans="1:13" ht="16.5" customHeight="1" x14ac:dyDescent="0.35">
      <c r="A3" t="s">
        <v>2</v>
      </c>
      <c r="H3" t="s">
        <v>0</v>
      </c>
      <c r="I3" t="s">
        <v>1</v>
      </c>
      <c r="J3">
        <v>5</v>
      </c>
      <c r="L3" s="7">
        <f>J3/$J$24</f>
        <v>8.771929824561403E-2</v>
      </c>
    </row>
    <row r="4" spans="1:13" ht="16.5" customHeight="1" x14ac:dyDescent="0.35">
      <c r="A4" t="s">
        <v>39</v>
      </c>
      <c r="H4" t="s">
        <v>0</v>
      </c>
      <c r="I4" t="s">
        <v>1</v>
      </c>
      <c r="J4">
        <v>5</v>
      </c>
      <c r="L4" s="7">
        <f>J4/$J$24</f>
        <v>8.771929824561403E-2</v>
      </c>
    </row>
    <row r="6" spans="1:13" ht="16.5" customHeight="1" x14ac:dyDescent="0.35">
      <c r="A6" t="s">
        <v>5</v>
      </c>
      <c r="J6">
        <v>8</v>
      </c>
      <c r="L6" s="7">
        <f>J6/$J$24</f>
        <v>0.14035087719298245</v>
      </c>
    </row>
    <row r="7" spans="1:13" ht="16.5" customHeight="1" x14ac:dyDescent="0.35">
      <c r="B7" t="s">
        <v>6</v>
      </c>
      <c r="H7" t="s">
        <v>0</v>
      </c>
      <c r="I7" t="s">
        <v>1</v>
      </c>
      <c r="J7" s="9">
        <f>$J$6*K7</f>
        <v>6.4</v>
      </c>
      <c r="K7" s="6">
        <v>0.8</v>
      </c>
      <c r="L7" s="10">
        <f>$L$6*K7</f>
        <v>0.11228070175438597</v>
      </c>
    </row>
    <row r="8" spans="1:13" ht="16.5" customHeight="1" x14ac:dyDescent="0.35">
      <c r="B8" t="s">
        <v>7</v>
      </c>
      <c r="H8" t="s">
        <v>0</v>
      </c>
      <c r="I8" t="s">
        <v>1</v>
      </c>
      <c r="J8" s="9">
        <f t="shared" ref="J8:J9" si="0">$J$6*K8</f>
        <v>0.8</v>
      </c>
      <c r="K8" s="6">
        <v>0.1</v>
      </c>
      <c r="L8" s="10">
        <f t="shared" ref="L8:L9" si="1">$L$6*K8</f>
        <v>1.4035087719298246E-2</v>
      </c>
    </row>
    <row r="9" spans="1:13" ht="16.5" customHeight="1" x14ac:dyDescent="0.35">
      <c r="B9" t="s">
        <v>8</v>
      </c>
      <c r="H9" t="s">
        <v>0</v>
      </c>
      <c r="I9" t="s">
        <v>1</v>
      </c>
      <c r="J9" s="9">
        <f t="shared" si="0"/>
        <v>0.8</v>
      </c>
      <c r="K9" s="6">
        <v>0.1</v>
      </c>
      <c r="L9" s="10">
        <f t="shared" si="1"/>
        <v>1.4035087719298246E-2</v>
      </c>
    </row>
    <row r="10" spans="1:13" ht="16.5" customHeight="1" x14ac:dyDescent="0.35">
      <c r="M10" s="6"/>
    </row>
    <row r="11" spans="1:13" ht="16.5" customHeight="1" x14ac:dyDescent="0.35">
      <c r="A11" t="s">
        <v>9</v>
      </c>
      <c r="H11" t="s">
        <v>0</v>
      </c>
      <c r="I11" t="s">
        <v>1</v>
      </c>
      <c r="J11">
        <v>5</v>
      </c>
      <c r="L11" s="7">
        <f t="shared" ref="L11:L12" si="2">J11/$J$24</f>
        <v>8.771929824561403E-2</v>
      </c>
    </row>
    <row r="12" spans="1:13" ht="16.5" customHeight="1" x14ac:dyDescent="0.35">
      <c r="A12" t="s">
        <v>10</v>
      </c>
      <c r="H12" t="s">
        <v>0</v>
      </c>
      <c r="I12" t="s">
        <v>1</v>
      </c>
      <c r="J12">
        <v>5</v>
      </c>
      <c r="L12" s="7">
        <f t="shared" si="2"/>
        <v>8.771929824561403E-2</v>
      </c>
    </row>
    <row r="14" spans="1:13" ht="16.5" customHeight="1" x14ac:dyDescent="0.35">
      <c r="A14" t="s">
        <v>11</v>
      </c>
      <c r="F14" s="6"/>
    </row>
    <row r="15" spans="1:13" ht="16.5" customHeight="1" x14ac:dyDescent="0.35">
      <c r="A15" t="s">
        <v>15</v>
      </c>
      <c r="J15">
        <v>9</v>
      </c>
      <c r="L15" s="7">
        <f t="shared" ref="L15" si="3">J15/$J$24</f>
        <v>0.15789473684210525</v>
      </c>
    </row>
    <row r="16" spans="1:13" ht="16.5" customHeight="1" x14ac:dyDescent="0.35">
      <c r="B16" t="s">
        <v>12</v>
      </c>
      <c r="H16" t="s">
        <v>0</v>
      </c>
      <c r="I16" t="s">
        <v>1</v>
      </c>
      <c r="J16" s="9">
        <f>$J$15*K16</f>
        <v>5.3999999999999995</v>
      </c>
      <c r="K16" s="6">
        <v>0.6</v>
      </c>
      <c r="L16" s="7">
        <f>K16*$L$15</f>
        <v>9.4736842105263147E-2</v>
      </c>
    </row>
    <row r="17" spans="1:12" ht="16.5" customHeight="1" x14ac:dyDescent="0.35">
      <c r="B17" t="s">
        <v>13</v>
      </c>
      <c r="H17" t="s">
        <v>0</v>
      </c>
      <c r="I17" t="s">
        <v>1</v>
      </c>
      <c r="J17" s="9">
        <f t="shared" ref="J17:J18" si="4">$J$15*K17</f>
        <v>2.6999999999999997</v>
      </c>
      <c r="K17" s="6">
        <v>0.3</v>
      </c>
      <c r="L17" s="7">
        <f>K17*$L$15</f>
        <v>4.7368421052631574E-2</v>
      </c>
    </row>
    <row r="18" spans="1:12" ht="16.5" customHeight="1" x14ac:dyDescent="0.35">
      <c r="B18" t="s">
        <v>14</v>
      </c>
      <c r="H18" t="s">
        <v>0</v>
      </c>
      <c r="I18" t="s">
        <v>1</v>
      </c>
      <c r="J18" s="9">
        <f t="shared" si="4"/>
        <v>0.9</v>
      </c>
      <c r="K18" s="6">
        <v>0.1</v>
      </c>
      <c r="L18" s="7">
        <f t="shared" ref="L18" si="5">K18*$L$15</f>
        <v>1.5789473684210527E-2</v>
      </c>
    </row>
    <row r="19" spans="1:12" ht="16.5" customHeight="1" thickBot="1" x14ac:dyDescent="0.4">
      <c r="A19" t="s">
        <v>16</v>
      </c>
      <c r="H19" s="2"/>
      <c r="I19" s="2"/>
      <c r="J19">
        <v>0</v>
      </c>
      <c r="L19" s="7">
        <f t="shared" ref="L19:L23" si="6">J19/$J$24</f>
        <v>0</v>
      </c>
    </row>
    <row r="20" spans="1:12" ht="16.5" customHeight="1" thickBot="1" x14ac:dyDescent="0.4">
      <c r="H20" s="2"/>
      <c r="I20" s="2"/>
    </row>
    <row r="21" spans="1:12" ht="16.5" customHeight="1" x14ac:dyDescent="0.35">
      <c r="A21" t="s">
        <v>96</v>
      </c>
      <c r="H21" t="s">
        <v>0</v>
      </c>
      <c r="I21" t="s">
        <v>1</v>
      </c>
      <c r="J21">
        <v>10</v>
      </c>
      <c r="L21" s="7">
        <f t="shared" si="6"/>
        <v>0.17543859649122806</v>
      </c>
    </row>
    <row r="22" spans="1:12" ht="16.5" customHeight="1" x14ac:dyDescent="0.35">
      <c r="A22" t="s">
        <v>17</v>
      </c>
      <c r="H22" t="s">
        <v>0</v>
      </c>
      <c r="I22" t="s">
        <v>1</v>
      </c>
      <c r="J22">
        <v>9</v>
      </c>
      <c r="L22" s="7">
        <f t="shared" si="6"/>
        <v>0.15789473684210525</v>
      </c>
    </row>
    <row r="23" spans="1:12" ht="16.5" customHeight="1" x14ac:dyDescent="0.35">
      <c r="A23" t="s">
        <v>18</v>
      </c>
      <c r="H23" t="s">
        <v>0</v>
      </c>
      <c r="I23" t="s">
        <v>1</v>
      </c>
      <c r="J23">
        <v>1</v>
      </c>
      <c r="L23" s="7">
        <f t="shared" si="6"/>
        <v>1.7543859649122806E-2</v>
      </c>
    </row>
    <row r="24" spans="1:12" ht="16.5" customHeight="1" x14ac:dyDescent="0.35">
      <c r="A24" t="s">
        <v>55</v>
      </c>
      <c r="J24">
        <f>J3+J4+J6+J11+J12+J15+J19+J21+J22+J23</f>
        <v>57</v>
      </c>
      <c r="L24" s="7">
        <f>L3+L4+L6+L11+L12+L15+L19+L21+L22+L23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D19" sqref="D19"/>
    </sheetView>
  </sheetViews>
  <sheetFormatPr baseColWidth="10" defaultRowHeight="14.5" x14ac:dyDescent="0.35"/>
  <cols>
    <col min="1" max="1" width="18" customWidth="1"/>
    <col min="2" max="2" width="12.26953125" bestFit="1" customWidth="1"/>
    <col min="3" max="3" width="6.54296875" customWidth="1"/>
    <col min="4" max="4" width="6.54296875" bestFit="1" customWidth="1"/>
    <col min="5" max="5" width="7.81640625" bestFit="1" customWidth="1"/>
    <col min="6" max="8" width="8.1796875" bestFit="1" customWidth="1"/>
    <col min="9" max="10" width="6.54296875" bestFit="1" customWidth="1"/>
    <col min="11" max="11" width="6.81640625" bestFit="1" customWidth="1"/>
    <col min="12" max="14" width="8.1796875" bestFit="1" customWidth="1"/>
    <col min="15" max="15" width="12.453125" customWidth="1"/>
    <col min="16" max="17" width="6.54296875" bestFit="1" customWidth="1"/>
    <col min="18" max="18" width="7.54296875" bestFit="1" customWidth="1"/>
    <col min="19" max="19" width="19.90625" bestFit="1" customWidth="1"/>
  </cols>
  <sheetData>
    <row r="1" spans="1:25" x14ac:dyDescent="0.35">
      <c r="A1" s="1" t="s">
        <v>19</v>
      </c>
    </row>
    <row r="2" spans="1:25" x14ac:dyDescent="0.35">
      <c r="A2" s="1"/>
      <c r="C2" s="17" t="s">
        <v>58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 t="s">
        <v>72</v>
      </c>
      <c r="U2" s="18"/>
      <c r="V2" s="18"/>
      <c r="W2" s="18"/>
      <c r="X2" s="18"/>
      <c r="Y2" s="18"/>
    </row>
    <row r="3" spans="1:25" x14ac:dyDescent="0.35">
      <c r="A3" s="1" t="s">
        <v>20</v>
      </c>
      <c r="B3" s="1" t="s">
        <v>21</v>
      </c>
      <c r="C3" s="1" t="s">
        <v>22</v>
      </c>
      <c r="D3" s="1" t="s">
        <v>23</v>
      </c>
      <c r="E3" s="3" t="s">
        <v>24</v>
      </c>
      <c r="F3" s="1" t="s">
        <v>31</v>
      </c>
      <c r="G3" s="1" t="s">
        <v>32</v>
      </c>
      <c r="H3" s="1" t="s">
        <v>33</v>
      </c>
      <c r="I3" s="1" t="s">
        <v>25</v>
      </c>
      <c r="J3" s="1" t="s">
        <v>26</v>
      </c>
      <c r="K3" s="3" t="s">
        <v>27</v>
      </c>
      <c r="L3" s="1" t="s">
        <v>34</v>
      </c>
      <c r="M3" s="1" t="s">
        <v>35</v>
      </c>
      <c r="N3" s="1" t="s">
        <v>36</v>
      </c>
      <c r="O3" s="1" t="s">
        <v>51</v>
      </c>
      <c r="P3" s="1" t="s">
        <v>28</v>
      </c>
      <c r="Q3" s="1" t="s">
        <v>29</v>
      </c>
      <c r="R3" s="1" t="s">
        <v>30</v>
      </c>
      <c r="S3" s="1" t="s">
        <v>41</v>
      </c>
      <c r="T3" s="1" t="s">
        <v>59</v>
      </c>
      <c r="U3" s="1" t="s">
        <v>60</v>
      </c>
      <c r="V3" s="1" t="s">
        <v>61</v>
      </c>
      <c r="W3" s="1" t="s">
        <v>62</v>
      </c>
      <c r="X3" s="1" t="s">
        <v>63</v>
      </c>
      <c r="Y3" s="1" t="s">
        <v>64</v>
      </c>
    </row>
    <row r="4" spans="1:25" x14ac:dyDescent="0.35">
      <c r="A4" t="s">
        <v>37</v>
      </c>
      <c r="B4" t="s">
        <v>38</v>
      </c>
      <c r="C4">
        <v>1</v>
      </c>
      <c r="D4">
        <v>1</v>
      </c>
      <c r="E4">
        <f>SUM(F4:H4)</f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f>SUM(L4:N4)</f>
        <v>3</v>
      </c>
      <c r="L4">
        <v>1</v>
      </c>
      <c r="M4">
        <v>1</v>
      </c>
      <c r="N4">
        <v>1</v>
      </c>
      <c r="O4" t="s">
        <v>47</v>
      </c>
      <c r="P4">
        <v>1</v>
      </c>
      <c r="Q4">
        <v>1</v>
      </c>
      <c r="R4">
        <v>1</v>
      </c>
      <c r="S4">
        <f>C4+D4+E4+I4+J4+K4+P4+Q4+R4</f>
        <v>11</v>
      </c>
      <c r="T4" t="s">
        <v>65</v>
      </c>
      <c r="U4" t="s">
        <v>69</v>
      </c>
      <c r="V4" t="s">
        <v>73</v>
      </c>
      <c r="W4" t="s">
        <v>75</v>
      </c>
      <c r="X4" t="s">
        <v>78</v>
      </c>
      <c r="Y4" t="s">
        <v>80</v>
      </c>
    </row>
    <row r="5" spans="1:25" x14ac:dyDescent="0.35">
      <c r="A5" t="s">
        <v>40</v>
      </c>
      <c r="B5" t="s">
        <v>38</v>
      </c>
      <c r="C5">
        <v>0</v>
      </c>
      <c r="D5">
        <v>1</v>
      </c>
      <c r="E5">
        <f>SUM(F5:H5)</f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f>SUM(L5:N5)</f>
        <v>1</v>
      </c>
      <c r="L5">
        <v>1</v>
      </c>
      <c r="M5">
        <v>0</v>
      </c>
      <c r="N5">
        <v>0</v>
      </c>
      <c r="O5" t="s">
        <v>47</v>
      </c>
      <c r="P5">
        <v>1</v>
      </c>
      <c r="Q5">
        <v>1</v>
      </c>
      <c r="R5">
        <v>1</v>
      </c>
      <c r="S5">
        <f>C5+D5+E5+I5+J5+K5+P5+Q5+R5</f>
        <v>10</v>
      </c>
      <c r="T5" t="s">
        <v>65</v>
      </c>
      <c r="U5" t="s">
        <v>69</v>
      </c>
      <c r="V5" t="s">
        <v>73</v>
      </c>
      <c r="W5" t="s">
        <v>75</v>
      </c>
      <c r="X5" t="s">
        <v>78</v>
      </c>
      <c r="Y5" t="s">
        <v>80</v>
      </c>
    </row>
    <row r="6" spans="1:25" x14ac:dyDescent="0.35">
      <c r="A6" t="s">
        <v>37</v>
      </c>
      <c r="B6" t="s">
        <v>56</v>
      </c>
      <c r="C6">
        <v>1</v>
      </c>
      <c r="D6">
        <v>1</v>
      </c>
      <c r="E6">
        <f t="shared" ref="E6:E8" si="0">SUM(F6:H6)</f>
        <v>3</v>
      </c>
      <c r="F6">
        <v>1</v>
      </c>
      <c r="G6">
        <v>1</v>
      </c>
      <c r="H6">
        <v>1</v>
      </c>
      <c r="I6">
        <v>1</v>
      </c>
      <c r="J6">
        <v>1</v>
      </c>
      <c r="K6">
        <f t="shared" ref="K6:K8" si="1">SUM(L6:N6)</f>
        <v>2</v>
      </c>
      <c r="L6">
        <v>0</v>
      </c>
      <c r="M6">
        <v>1</v>
      </c>
      <c r="N6">
        <v>1</v>
      </c>
      <c r="O6" t="s">
        <v>48</v>
      </c>
      <c r="P6">
        <v>0</v>
      </c>
      <c r="Q6">
        <v>0</v>
      </c>
      <c r="R6">
        <v>1</v>
      </c>
      <c r="S6">
        <f>C6+D6+E6+I6+J6+K6+P6+Q6+R6</f>
        <v>10</v>
      </c>
      <c r="T6" t="s">
        <v>65</v>
      </c>
      <c r="U6" t="s">
        <v>69</v>
      </c>
      <c r="V6" t="s">
        <v>73</v>
      </c>
      <c r="W6" t="s">
        <v>75</v>
      </c>
      <c r="X6" t="s">
        <v>78</v>
      </c>
      <c r="Y6" t="s">
        <v>80</v>
      </c>
    </row>
    <row r="7" spans="1:25" x14ac:dyDescent="0.35">
      <c r="A7" t="s">
        <v>37</v>
      </c>
      <c r="B7" t="s">
        <v>57</v>
      </c>
      <c r="C7">
        <v>0</v>
      </c>
      <c r="D7">
        <v>1</v>
      </c>
      <c r="E7">
        <f t="shared" si="0"/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f t="shared" si="1"/>
        <v>1</v>
      </c>
      <c r="L7">
        <v>0</v>
      </c>
      <c r="M7">
        <v>1</v>
      </c>
      <c r="N7">
        <v>0</v>
      </c>
      <c r="O7" t="s">
        <v>49</v>
      </c>
      <c r="P7">
        <v>1</v>
      </c>
      <c r="Q7">
        <v>1</v>
      </c>
      <c r="R7">
        <v>0</v>
      </c>
      <c r="S7">
        <f>C7+D7+E7+I7+J7+K7+P7+Q7+R7</f>
        <v>6</v>
      </c>
      <c r="T7" t="s">
        <v>66</v>
      </c>
      <c r="U7" t="s">
        <v>70</v>
      </c>
      <c r="V7" t="s">
        <v>73</v>
      </c>
      <c r="W7" t="s">
        <v>76</v>
      </c>
      <c r="X7" t="s">
        <v>79</v>
      </c>
      <c r="Y7" t="s">
        <v>80</v>
      </c>
    </row>
    <row r="8" spans="1:25" x14ac:dyDescent="0.35">
      <c r="A8" t="s">
        <v>40</v>
      </c>
      <c r="B8" t="s">
        <v>67</v>
      </c>
      <c r="C8">
        <v>0</v>
      </c>
      <c r="D8">
        <v>0</v>
      </c>
      <c r="E8">
        <f t="shared" si="0"/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f t="shared" si="1"/>
        <v>0</v>
      </c>
      <c r="L8">
        <v>0</v>
      </c>
      <c r="M8">
        <v>0</v>
      </c>
      <c r="N8">
        <v>0</v>
      </c>
      <c r="O8" t="s">
        <v>50</v>
      </c>
      <c r="P8">
        <v>1</v>
      </c>
      <c r="Q8">
        <v>1</v>
      </c>
      <c r="R8">
        <v>0</v>
      </c>
      <c r="S8">
        <f>C8+D8+E8+I8+J8+K8+P8+Q8+R8</f>
        <v>4</v>
      </c>
      <c r="T8" t="s">
        <v>68</v>
      </c>
      <c r="U8" t="s">
        <v>71</v>
      </c>
      <c r="V8" t="s">
        <v>74</v>
      </c>
      <c r="W8" t="s">
        <v>77</v>
      </c>
      <c r="X8" t="s">
        <v>78</v>
      </c>
      <c r="Y8" t="s">
        <v>81</v>
      </c>
    </row>
    <row r="9" spans="1:25" x14ac:dyDescent="0.35">
      <c r="A9" t="s">
        <v>83</v>
      </c>
      <c r="B9" t="s">
        <v>84</v>
      </c>
      <c r="C9" t="str">
        <f>C3</f>
        <v>PREG1</v>
      </c>
      <c r="D9" t="str">
        <f t="shared" ref="D9:E9" si="2">D3</f>
        <v>PREG2</v>
      </c>
      <c r="E9" t="str">
        <f t="shared" si="2"/>
        <v>PREG3</v>
      </c>
      <c r="F9" t="s">
        <v>84</v>
      </c>
      <c r="G9" t="s">
        <v>84</v>
      </c>
      <c r="H9" t="s">
        <v>84</v>
      </c>
      <c r="I9" t="str">
        <f t="shared" ref="I9:K9" si="3">I3</f>
        <v>PREG4</v>
      </c>
      <c r="J9" t="str">
        <f t="shared" si="3"/>
        <v>PREG5</v>
      </c>
      <c r="K9" t="str">
        <f t="shared" si="3"/>
        <v>PREG6</v>
      </c>
      <c r="L9" t="s">
        <v>84</v>
      </c>
      <c r="M9" t="s">
        <v>84</v>
      </c>
      <c r="N9" t="s">
        <v>84</v>
      </c>
      <c r="O9" t="s">
        <v>84</v>
      </c>
      <c r="P9" t="str">
        <f t="shared" ref="P9:R9" si="4">P3</f>
        <v>PREG8</v>
      </c>
      <c r="Q9" t="str">
        <f t="shared" si="4"/>
        <v>PREG9</v>
      </c>
      <c r="R9" t="str">
        <f t="shared" si="4"/>
        <v>PREG10</v>
      </c>
    </row>
    <row r="10" spans="1:25" x14ac:dyDescent="0.35">
      <c r="A10" t="s">
        <v>53</v>
      </c>
      <c r="C10" s="12">
        <f>SUM(C4:C8)</f>
        <v>2</v>
      </c>
      <c r="D10">
        <f t="shared" ref="D10:R10" si="5">SUM(D4:D8)</f>
        <v>4</v>
      </c>
      <c r="E10">
        <f>COUNTIF(E4:E8,"&gt;0")</f>
        <v>5</v>
      </c>
      <c r="F10">
        <f t="shared" si="5"/>
        <v>3</v>
      </c>
      <c r="G10">
        <f t="shared" si="5"/>
        <v>2</v>
      </c>
      <c r="H10">
        <f t="shared" si="5"/>
        <v>5</v>
      </c>
      <c r="I10">
        <f t="shared" si="5"/>
        <v>4</v>
      </c>
      <c r="J10">
        <f t="shared" si="5"/>
        <v>3</v>
      </c>
      <c r="K10">
        <f>COUNTIF(K4:K8,"&gt;0")</f>
        <v>4</v>
      </c>
      <c r="L10">
        <f t="shared" si="5"/>
        <v>2</v>
      </c>
      <c r="M10">
        <f t="shared" si="5"/>
        <v>3</v>
      </c>
      <c r="N10">
        <f t="shared" si="5"/>
        <v>2</v>
      </c>
      <c r="P10">
        <f t="shared" si="5"/>
        <v>4</v>
      </c>
      <c r="Q10">
        <f t="shared" si="5"/>
        <v>4</v>
      </c>
      <c r="R10">
        <f t="shared" si="5"/>
        <v>3</v>
      </c>
    </row>
    <row r="11" spans="1:25" x14ac:dyDescent="0.35">
      <c r="A11" t="s">
        <v>52</v>
      </c>
      <c r="C11" s="6">
        <f>Encuesta!$L$3</f>
        <v>8.771929824561403E-2</v>
      </c>
      <c r="D11" s="6">
        <f>Encuesta!$L$4</f>
        <v>8.771929824561403E-2</v>
      </c>
      <c r="E11" s="6">
        <f>Encuesta!$L$6</f>
        <v>0.14035087719298245</v>
      </c>
      <c r="F11" s="6">
        <f>Encuesta!$L$7</f>
        <v>0.11228070175438597</v>
      </c>
      <c r="G11" s="6">
        <f>Encuesta!$L$8</f>
        <v>1.4035087719298246E-2</v>
      </c>
      <c r="H11" s="6">
        <f>Encuesta!$L$9</f>
        <v>1.4035087719298246E-2</v>
      </c>
      <c r="I11" s="6">
        <f>Encuesta!$L$11</f>
        <v>8.771929824561403E-2</v>
      </c>
      <c r="J11" s="6">
        <f>Encuesta!$L$12</f>
        <v>8.771929824561403E-2</v>
      </c>
      <c r="K11" s="6">
        <f>Encuesta!$L$15</f>
        <v>0.15789473684210525</v>
      </c>
      <c r="L11" s="6">
        <f>Encuesta!$L$16</f>
        <v>9.4736842105263147E-2</v>
      </c>
      <c r="M11" s="6">
        <f>Encuesta!$L$17</f>
        <v>4.7368421052631574E-2</v>
      </c>
      <c r="N11" s="6">
        <f>Encuesta!$L$18</f>
        <v>1.5789473684210527E-2</v>
      </c>
      <c r="P11" s="6">
        <f>Encuesta!$L$21</f>
        <v>0.17543859649122806</v>
      </c>
      <c r="Q11" s="6">
        <f>Encuesta!$L$22</f>
        <v>0.15789473684210525</v>
      </c>
      <c r="R11" s="6">
        <f>Encuesta!$L$23</f>
        <v>1.7543859649122806E-2</v>
      </c>
      <c r="S11" s="6">
        <f>C11+D11+E11+I11+J11+K11+P11+Q11+R11</f>
        <v>1</v>
      </c>
    </row>
    <row r="12" spans="1:25" x14ac:dyDescent="0.35">
      <c r="A12" t="s">
        <v>85</v>
      </c>
      <c r="C12">
        <f>COUNT(C4:C8)</f>
        <v>5</v>
      </c>
      <c r="D12">
        <f t="shared" ref="D12:R12" si="6">COUNT(D4:D8)</f>
        <v>5</v>
      </c>
      <c r="F12">
        <f t="shared" si="6"/>
        <v>5</v>
      </c>
      <c r="G12">
        <f t="shared" si="6"/>
        <v>5</v>
      </c>
      <c r="H12">
        <f t="shared" si="6"/>
        <v>5</v>
      </c>
      <c r="I12">
        <f t="shared" si="6"/>
        <v>5</v>
      </c>
      <c r="J12">
        <f t="shared" si="6"/>
        <v>5</v>
      </c>
      <c r="L12">
        <f t="shared" si="6"/>
        <v>5</v>
      </c>
      <c r="M12">
        <f t="shared" si="6"/>
        <v>5</v>
      </c>
      <c r="N12">
        <f t="shared" si="6"/>
        <v>5</v>
      </c>
      <c r="P12">
        <f t="shared" si="6"/>
        <v>5</v>
      </c>
      <c r="Q12">
        <f t="shared" si="6"/>
        <v>5</v>
      </c>
      <c r="R12">
        <f t="shared" si="6"/>
        <v>5</v>
      </c>
    </row>
    <row r="13" spans="1:25" x14ac:dyDescent="0.35">
      <c r="A13" t="s">
        <v>54</v>
      </c>
      <c r="C13" s="14">
        <f>(C10/C12)*C11</f>
        <v>3.5087719298245612E-2</v>
      </c>
      <c r="D13" s="7">
        <f>(D10/D12)*D11</f>
        <v>7.0175438596491224E-2</v>
      </c>
      <c r="E13" s="11">
        <f>SUM(F13:H13)</f>
        <v>8.7017543859649119E-2</v>
      </c>
      <c r="F13" s="7">
        <f t="shared" ref="F13:R13" si="7">(F10/F12)*F11</f>
        <v>6.7368421052631577E-2</v>
      </c>
      <c r="G13" s="7">
        <f t="shared" si="7"/>
        <v>5.6140350877192987E-3</v>
      </c>
      <c r="H13" s="7">
        <f t="shared" si="7"/>
        <v>1.4035087719298246E-2</v>
      </c>
      <c r="I13" s="7">
        <f t="shared" si="7"/>
        <v>7.0175438596491224E-2</v>
      </c>
      <c r="J13" s="7">
        <f t="shared" si="7"/>
        <v>5.2631578947368418E-2</v>
      </c>
      <c r="K13" s="11">
        <f>SUM(L13:N13)</f>
        <v>7.2631578947368408E-2</v>
      </c>
      <c r="L13" s="7">
        <f t="shared" si="7"/>
        <v>3.7894736842105259E-2</v>
      </c>
      <c r="M13" s="7">
        <f t="shared" si="7"/>
        <v>2.8421052631578944E-2</v>
      </c>
      <c r="N13" s="7">
        <f t="shared" si="7"/>
        <v>6.3157894736842113E-3</v>
      </c>
      <c r="O13" s="7"/>
      <c r="P13" s="7">
        <f t="shared" si="7"/>
        <v>0.14035087719298245</v>
      </c>
      <c r="Q13" s="7">
        <f t="shared" si="7"/>
        <v>0.12631578947368421</v>
      </c>
      <c r="R13" s="7">
        <f t="shared" si="7"/>
        <v>1.0526315789473684E-2</v>
      </c>
      <c r="S13" s="6">
        <f>C13+D13+E13+I13+J13+K13+P13+Q13+R13</f>
        <v>0.66491228070175445</v>
      </c>
    </row>
    <row r="14" spans="1:25" x14ac:dyDescent="0.35">
      <c r="A14" t="s">
        <v>82</v>
      </c>
      <c r="C14" s="15">
        <f>C13/C11</f>
        <v>0.4</v>
      </c>
      <c r="D14" s="8">
        <f>D13/D11</f>
        <v>0.8</v>
      </c>
      <c r="E14" s="8">
        <f>E13/E11</f>
        <v>0.62</v>
      </c>
      <c r="I14" s="8">
        <f>I13/I11</f>
        <v>0.8</v>
      </c>
      <c r="J14" s="8">
        <f t="shared" ref="J14" si="8">J13/J11</f>
        <v>0.6</v>
      </c>
      <c r="K14" s="8">
        <f>K13/K11</f>
        <v>0.45999999999999996</v>
      </c>
      <c r="P14" s="8">
        <f t="shared" ref="P14" si="9">P13/P11</f>
        <v>0.8</v>
      </c>
      <c r="Q14" s="8">
        <f t="shared" ref="Q14" si="10">Q13/Q11</f>
        <v>0.8</v>
      </c>
      <c r="R14" s="8">
        <f>R13/R11</f>
        <v>0.6</v>
      </c>
      <c r="S14" s="7">
        <f>S13/S11</f>
        <v>0.66491228070175445</v>
      </c>
    </row>
    <row r="18" spans="2:6" x14ac:dyDescent="0.35">
      <c r="B18" t="s">
        <v>99</v>
      </c>
      <c r="C18" t="str">
        <f>A10</f>
        <v>RESPUESTAS OBTENIDAS</v>
      </c>
      <c r="D18" t="str">
        <f>A11</f>
        <v>PESO PREGUNTA</v>
      </c>
      <c r="E18" t="str">
        <f>A14</f>
        <v>CUMPLIMIENTO</v>
      </c>
      <c r="F18" t="s">
        <v>59</v>
      </c>
    </row>
    <row r="19" spans="2:6" x14ac:dyDescent="0.35">
      <c r="B19" t="s">
        <v>22</v>
      </c>
      <c r="C19">
        <f>C10</f>
        <v>2</v>
      </c>
      <c r="D19" s="6">
        <f>C11</f>
        <v>8.771929824561403E-2</v>
      </c>
      <c r="E19" s="16">
        <f>C14</f>
        <v>0.4</v>
      </c>
    </row>
    <row r="20" spans="2:6" x14ac:dyDescent="0.35">
      <c r="B20" t="s">
        <v>23</v>
      </c>
      <c r="C20">
        <f>D10</f>
        <v>4</v>
      </c>
      <c r="D20" s="6">
        <f>D11</f>
        <v>8.771929824561403E-2</v>
      </c>
      <c r="E20" s="16">
        <f>D14</f>
        <v>0.8</v>
      </c>
    </row>
    <row r="21" spans="2:6" x14ac:dyDescent="0.35">
      <c r="B21" t="s">
        <v>24</v>
      </c>
      <c r="C21">
        <f>E10</f>
        <v>5</v>
      </c>
      <c r="D21" s="6">
        <f>E11</f>
        <v>0.14035087719298245</v>
      </c>
      <c r="E21" s="16">
        <f>E14</f>
        <v>0.62</v>
      </c>
    </row>
  </sheetData>
  <mergeCells count="2">
    <mergeCell ref="C2:S2"/>
    <mergeCell ref="T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0"/>
  <sheetViews>
    <sheetView zoomScale="85" zoomScaleNormal="85" workbookViewId="0">
      <selection activeCell="E14" sqref="E14"/>
    </sheetView>
  </sheetViews>
  <sheetFormatPr baseColWidth="10" defaultRowHeight="14.5" x14ac:dyDescent="0.35"/>
  <cols>
    <col min="1" max="1" width="17.54296875" bestFit="1" customWidth="1"/>
    <col min="2" max="2" width="31.26953125" bestFit="1" customWidth="1"/>
    <col min="15" max="15" width="10.90625" hidden="1" customWidth="1"/>
    <col min="16" max="16" width="21.54296875" hidden="1" customWidth="1"/>
    <col min="17" max="24" width="12.7265625" hidden="1" customWidth="1"/>
    <col min="25" max="25" width="11.6328125" hidden="1" customWidth="1"/>
    <col min="26" max="26" width="15.1796875" hidden="1" customWidth="1"/>
    <col min="27" max="29" width="15.1796875" customWidth="1"/>
    <col min="30" max="30" width="17.26953125" customWidth="1"/>
    <col min="31" max="31" width="22.54296875" customWidth="1"/>
    <col min="32" max="32" width="15.6328125" customWidth="1"/>
    <col min="33" max="33" width="15.08984375" customWidth="1"/>
    <col min="34" max="51" width="15.1796875" customWidth="1"/>
  </cols>
  <sheetData>
    <row r="2" spans="1:75" x14ac:dyDescent="0.35">
      <c r="BJ2" s="4" t="s">
        <v>46</v>
      </c>
      <c r="BK2" t="s">
        <v>44</v>
      </c>
    </row>
    <row r="3" spans="1:75" x14ac:dyDescent="0.35">
      <c r="A3" s="4" t="s">
        <v>45</v>
      </c>
      <c r="I3" t="s">
        <v>97</v>
      </c>
      <c r="P3" s="4" t="s">
        <v>86</v>
      </c>
      <c r="Q3" t="s">
        <v>87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  <c r="X3" t="s">
        <v>94</v>
      </c>
      <c r="Y3" t="s">
        <v>95</v>
      </c>
      <c r="AZ3" s="4" t="s">
        <v>46</v>
      </c>
      <c r="BJ3" t="s">
        <v>44</v>
      </c>
      <c r="BK3" s="5">
        <v>5</v>
      </c>
      <c r="BV3" s="4" t="s">
        <v>46</v>
      </c>
      <c r="BW3" t="s">
        <v>44</v>
      </c>
    </row>
    <row r="4" spans="1:75" x14ac:dyDescent="0.35">
      <c r="A4" s="4" t="s">
        <v>63</v>
      </c>
      <c r="B4" s="4" t="s">
        <v>64</v>
      </c>
      <c r="C4" s="4" t="s">
        <v>62</v>
      </c>
      <c r="D4" s="4" t="s">
        <v>61</v>
      </c>
      <c r="E4" s="4" t="s">
        <v>59</v>
      </c>
      <c r="F4" s="4" t="s">
        <v>21</v>
      </c>
      <c r="G4" t="s">
        <v>44</v>
      </c>
      <c r="P4" s="13" t="s">
        <v>82</v>
      </c>
      <c r="Q4" s="5">
        <v>0.4</v>
      </c>
      <c r="R4" s="5">
        <v>0.8</v>
      </c>
      <c r="S4" s="5">
        <v>0.62</v>
      </c>
      <c r="T4" s="5">
        <v>0.8</v>
      </c>
      <c r="U4" s="5">
        <v>0.6</v>
      </c>
      <c r="V4" s="5">
        <v>0.45999999999999996</v>
      </c>
      <c r="W4" s="5">
        <v>0.8</v>
      </c>
      <c r="X4" s="5">
        <v>0.8</v>
      </c>
      <c r="Y4" s="5">
        <v>0.6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4" t="s">
        <v>22</v>
      </c>
      <c r="BA4" t="s">
        <v>44</v>
      </c>
      <c r="BV4" t="s">
        <v>44</v>
      </c>
      <c r="BW4" s="5">
        <v>5</v>
      </c>
    </row>
    <row r="5" spans="1:75" x14ac:dyDescent="0.35">
      <c r="A5" t="s">
        <v>78</v>
      </c>
      <c r="B5" t="s">
        <v>81</v>
      </c>
      <c r="C5" t="s">
        <v>77</v>
      </c>
      <c r="D5" t="s">
        <v>74</v>
      </c>
      <c r="E5" t="s">
        <v>68</v>
      </c>
      <c r="F5" t="s">
        <v>67</v>
      </c>
      <c r="G5" s="5">
        <v>4</v>
      </c>
      <c r="P5" s="13" t="s">
        <v>52</v>
      </c>
      <c r="Q5" s="5">
        <v>8.771929824561403E-2</v>
      </c>
      <c r="R5" s="5">
        <v>8.771929824561403E-2</v>
      </c>
      <c r="S5" s="5">
        <v>0.14035087719298245</v>
      </c>
      <c r="T5" s="5">
        <v>8.771929824561403E-2</v>
      </c>
      <c r="U5" s="5">
        <v>8.771929824561403E-2</v>
      </c>
      <c r="V5" s="5">
        <v>0.15789473684210525</v>
      </c>
      <c r="W5" s="5">
        <v>0.17543859649122806</v>
      </c>
      <c r="X5" s="5">
        <v>0.15789473684210525</v>
      </c>
      <c r="Y5" s="5">
        <v>1.7543859649122806E-2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>
        <v>0</v>
      </c>
      <c r="BA5" s="5">
        <v>3</v>
      </c>
    </row>
    <row r="6" spans="1:75" x14ac:dyDescent="0.35">
      <c r="B6" t="s">
        <v>80</v>
      </c>
      <c r="C6" t="s">
        <v>75</v>
      </c>
      <c r="D6" t="s">
        <v>73</v>
      </c>
      <c r="E6" t="s">
        <v>65</v>
      </c>
      <c r="F6" t="s">
        <v>38</v>
      </c>
      <c r="G6" s="5">
        <v>10.5</v>
      </c>
      <c r="P6" s="13" t="s">
        <v>53</v>
      </c>
      <c r="Q6" s="5">
        <v>2</v>
      </c>
      <c r="R6" s="5">
        <v>4</v>
      </c>
      <c r="S6" s="5">
        <v>5</v>
      </c>
      <c r="T6" s="5">
        <v>4</v>
      </c>
      <c r="U6" s="5">
        <v>3</v>
      </c>
      <c r="V6" s="5">
        <v>4</v>
      </c>
      <c r="W6" s="5">
        <v>4</v>
      </c>
      <c r="X6" s="5">
        <v>4</v>
      </c>
      <c r="Y6" s="5">
        <v>3</v>
      </c>
      <c r="Z6" s="5"/>
      <c r="AA6" s="5"/>
      <c r="AB6" s="5"/>
      <c r="AC6" s="5"/>
      <c r="AD6" s="4" t="s">
        <v>86</v>
      </c>
      <c r="AE6" t="s">
        <v>100</v>
      </c>
      <c r="AF6" t="s">
        <v>101</v>
      </c>
      <c r="AG6" t="s">
        <v>102</v>
      </c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>
        <v>1</v>
      </c>
      <c r="BA6" s="5">
        <v>2</v>
      </c>
    </row>
    <row r="7" spans="1:75" x14ac:dyDescent="0.35">
      <c r="F7" t="s">
        <v>56</v>
      </c>
      <c r="G7" s="5">
        <v>10</v>
      </c>
      <c r="P7" s="13" t="s">
        <v>42</v>
      </c>
      <c r="Q7" s="5">
        <v>2.4877192982456142</v>
      </c>
      <c r="R7" s="5">
        <v>4.8877192982456137</v>
      </c>
      <c r="S7" s="5">
        <v>5.7603508771929821</v>
      </c>
      <c r="T7" s="5">
        <v>4.8877192982456137</v>
      </c>
      <c r="U7" s="5">
        <v>3.687719298245614</v>
      </c>
      <c r="V7" s="5">
        <v>4.6178947368421053</v>
      </c>
      <c r="W7" s="5">
        <v>4.9754385964912284</v>
      </c>
      <c r="X7" s="5">
        <v>4.9578947368421051</v>
      </c>
      <c r="Y7" s="5">
        <v>3.617543859649123</v>
      </c>
      <c r="Z7" s="5"/>
      <c r="AA7" s="5"/>
      <c r="AB7" s="5"/>
      <c r="AC7" s="5"/>
      <c r="AD7" s="13" t="s">
        <v>22</v>
      </c>
      <c r="AE7" s="5">
        <v>2</v>
      </c>
      <c r="AF7" s="5">
        <v>8.771929824561403E-2</v>
      </c>
      <c r="AG7" s="5">
        <v>0.4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t="s">
        <v>42</v>
      </c>
      <c r="BA7" s="5">
        <v>5</v>
      </c>
    </row>
    <row r="8" spans="1:75" x14ac:dyDescent="0.35">
      <c r="A8" t="s">
        <v>79</v>
      </c>
      <c r="B8" t="s">
        <v>80</v>
      </c>
      <c r="C8" t="s">
        <v>76</v>
      </c>
      <c r="D8" t="s">
        <v>73</v>
      </c>
      <c r="E8" t="s">
        <v>66</v>
      </c>
      <c r="F8" t="s">
        <v>57</v>
      </c>
      <c r="G8" s="5">
        <v>6</v>
      </c>
      <c r="AD8" s="13" t="s">
        <v>23</v>
      </c>
      <c r="AE8" s="5">
        <v>4</v>
      </c>
      <c r="AF8" s="5">
        <v>8.771929824561403E-2</v>
      </c>
      <c r="AG8" s="5">
        <v>0.8</v>
      </c>
    </row>
    <row r="9" spans="1:75" x14ac:dyDescent="0.35">
      <c r="A9" t="s">
        <v>42</v>
      </c>
      <c r="G9" s="5">
        <v>8.1999999999999993</v>
      </c>
      <c r="AD9" s="13" t="s">
        <v>24</v>
      </c>
      <c r="AE9" s="5">
        <v>5</v>
      </c>
      <c r="AF9" s="5">
        <v>0.14035087719298245</v>
      </c>
      <c r="AG9" s="5">
        <v>0.62</v>
      </c>
    </row>
    <row r="10" spans="1:75" x14ac:dyDescent="0.35">
      <c r="AD10" s="13" t="s">
        <v>42</v>
      </c>
      <c r="AE10" s="5">
        <v>11</v>
      </c>
      <c r="AF10" s="5">
        <v>0.31578947368421051</v>
      </c>
      <c r="AG10" s="5">
        <v>1.8200000000000003</v>
      </c>
    </row>
    <row r="14" spans="1:75" x14ac:dyDescent="0.35">
      <c r="AI14" t="s">
        <v>98</v>
      </c>
    </row>
    <row r="18" spans="1:75" x14ac:dyDescent="0.35">
      <c r="BV18" s="4" t="s">
        <v>46</v>
      </c>
    </row>
    <row r="19" spans="1:75" x14ac:dyDescent="0.35">
      <c r="A19" s="4" t="s">
        <v>43</v>
      </c>
      <c r="BJ19" s="4" t="s">
        <v>46</v>
      </c>
      <c r="BV19" s="4" t="s">
        <v>20</v>
      </c>
      <c r="BW19" t="s">
        <v>44</v>
      </c>
    </row>
    <row r="20" spans="1:75" x14ac:dyDescent="0.35">
      <c r="A20" s="4" t="s">
        <v>20</v>
      </c>
      <c r="B20" s="4" t="s">
        <v>21</v>
      </c>
      <c r="C20" t="s">
        <v>44</v>
      </c>
      <c r="AZ20" s="4" t="s">
        <v>46</v>
      </c>
      <c r="BJ20" s="4" t="s">
        <v>20</v>
      </c>
      <c r="BK20" t="s">
        <v>44</v>
      </c>
      <c r="BV20" t="s">
        <v>37</v>
      </c>
      <c r="BW20" s="5">
        <v>3</v>
      </c>
    </row>
    <row r="21" spans="1:75" x14ac:dyDescent="0.35">
      <c r="A21" t="s">
        <v>37</v>
      </c>
      <c r="B21" t="s">
        <v>38</v>
      </c>
      <c r="C21" s="5">
        <v>11</v>
      </c>
      <c r="AZ21" s="4" t="s">
        <v>20</v>
      </c>
      <c r="BA21" s="4" t="s">
        <v>22</v>
      </c>
      <c r="BB21" t="s">
        <v>44</v>
      </c>
      <c r="BJ21" t="s">
        <v>37</v>
      </c>
      <c r="BK21" s="5">
        <v>3</v>
      </c>
      <c r="BV21" t="s">
        <v>40</v>
      </c>
      <c r="BW21" s="5">
        <v>2</v>
      </c>
    </row>
    <row r="22" spans="1:75" x14ac:dyDescent="0.35">
      <c r="B22" t="s">
        <v>56</v>
      </c>
      <c r="C22" s="5">
        <v>10</v>
      </c>
      <c r="AZ22" t="s">
        <v>37</v>
      </c>
      <c r="BA22">
        <v>0</v>
      </c>
      <c r="BB22" s="5">
        <v>1</v>
      </c>
      <c r="BJ22" t="s">
        <v>40</v>
      </c>
      <c r="BK22" s="5">
        <v>2</v>
      </c>
      <c r="BV22" t="s">
        <v>42</v>
      </c>
      <c r="BW22" s="5">
        <v>5</v>
      </c>
    </row>
    <row r="23" spans="1:75" x14ac:dyDescent="0.35">
      <c r="B23" t="s">
        <v>57</v>
      </c>
      <c r="C23" s="5">
        <v>6</v>
      </c>
      <c r="BA23">
        <v>1</v>
      </c>
      <c r="BB23" s="5">
        <v>2</v>
      </c>
      <c r="BJ23" t="s">
        <v>42</v>
      </c>
      <c r="BK23" s="5">
        <v>5</v>
      </c>
    </row>
    <row r="24" spans="1:75" x14ac:dyDescent="0.35">
      <c r="A24" t="s">
        <v>40</v>
      </c>
      <c r="B24" t="s">
        <v>38</v>
      </c>
      <c r="C24" s="5">
        <v>10</v>
      </c>
      <c r="AZ24" t="s">
        <v>40</v>
      </c>
      <c r="BA24">
        <v>0</v>
      </c>
      <c r="BB24" s="5">
        <v>2</v>
      </c>
    </row>
    <row r="25" spans="1:75" x14ac:dyDescent="0.35">
      <c r="B25" t="s">
        <v>67</v>
      </c>
      <c r="C25" s="5">
        <v>4</v>
      </c>
      <c r="P25" s="4" t="s">
        <v>86</v>
      </c>
      <c r="Q25" t="s">
        <v>87</v>
      </c>
      <c r="R25" t="s">
        <v>88</v>
      </c>
      <c r="S25" t="s">
        <v>89</v>
      </c>
      <c r="T25" t="s">
        <v>90</v>
      </c>
      <c r="U25" t="s">
        <v>91</v>
      </c>
      <c r="V25" t="s">
        <v>92</v>
      </c>
      <c r="W25" t="s">
        <v>93</v>
      </c>
      <c r="X25" t="s">
        <v>94</v>
      </c>
      <c r="Y25" t="s">
        <v>95</v>
      </c>
      <c r="AZ25" t="s">
        <v>42</v>
      </c>
      <c r="BB25" s="5">
        <v>5</v>
      </c>
    </row>
    <row r="26" spans="1:75" x14ac:dyDescent="0.35">
      <c r="A26" t="s">
        <v>42</v>
      </c>
      <c r="C26" s="5">
        <v>41</v>
      </c>
      <c r="P26" s="13" t="s">
        <v>52</v>
      </c>
      <c r="Q26" s="5">
        <v>8.771929824561403E-2</v>
      </c>
      <c r="R26" s="5">
        <v>8.771929824561403E-2</v>
      </c>
      <c r="S26" s="5">
        <v>0.14035087719298245</v>
      </c>
      <c r="T26" s="5">
        <v>8.771929824561403E-2</v>
      </c>
      <c r="U26" s="5">
        <v>8.771929824561403E-2</v>
      </c>
      <c r="V26" s="5">
        <v>0.15789473684210525</v>
      </c>
      <c r="W26" s="5">
        <v>0.17543859649122806</v>
      </c>
      <c r="X26" s="5">
        <v>0.15789473684210525</v>
      </c>
      <c r="Y26" s="5">
        <v>1.7543859649122806E-2</v>
      </c>
    </row>
    <row r="27" spans="1:75" x14ac:dyDescent="0.35">
      <c r="P27" s="13" t="s">
        <v>42</v>
      </c>
      <c r="Q27" s="5">
        <v>8.771929824561403E-2</v>
      </c>
      <c r="R27" s="5">
        <v>8.771929824561403E-2</v>
      </c>
      <c r="S27" s="5">
        <v>0.14035087719298245</v>
      </c>
      <c r="T27" s="5">
        <v>8.771929824561403E-2</v>
      </c>
      <c r="U27" s="5">
        <v>8.771929824561403E-2</v>
      </c>
      <c r="V27" s="5">
        <v>0.15789473684210525</v>
      </c>
      <c r="W27" s="5">
        <v>0.17543859649122806</v>
      </c>
      <c r="X27" s="5">
        <v>0.15789473684210525</v>
      </c>
      <c r="Y27" s="5">
        <v>1.7543859649122806E-2</v>
      </c>
    </row>
    <row r="48" spans="16:25" x14ac:dyDescent="0.35">
      <c r="P48" s="4" t="s">
        <v>86</v>
      </c>
      <c r="Q48" t="s">
        <v>87</v>
      </c>
      <c r="R48" t="s">
        <v>88</v>
      </c>
      <c r="S48" t="s">
        <v>89</v>
      </c>
      <c r="T48" t="s">
        <v>90</v>
      </c>
      <c r="U48" t="s">
        <v>91</v>
      </c>
      <c r="V48" t="s">
        <v>92</v>
      </c>
      <c r="W48" t="s">
        <v>93</v>
      </c>
      <c r="X48" t="s">
        <v>94</v>
      </c>
      <c r="Y48" t="s">
        <v>95</v>
      </c>
    </row>
    <row r="49" spans="16:25" x14ac:dyDescent="0.35">
      <c r="P49" s="13" t="s">
        <v>53</v>
      </c>
      <c r="Q49" s="5">
        <v>2</v>
      </c>
      <c r="R49" s="5">
        <v>4</v>
      </c>
      <c r="S49" s="5">
        <v>5</v>
      </c>
      <c r="T49" s="5">
        <v>4</v>
      </c>
      <c r="U49" s="5">
        <v>3</v>
      </c>
      <c r="V49" s="5">
        <v>4</v>
      </c>
      <c r="W49" s="5">
        <v>4</v>
      </c>
      <c r="X49" s="5">
        <v>4</v>
      </c>
      <c r="Y49" s="5">
        <v>3</v>
      </c>
    </row>
    <row r="50" spans="16:25" x14ac:dyDescent="0.35">
      <c r="P50" s="13" t="s">
        <v>42</v>
      </c>
      <c r="Q50" s="5">
        <v>2</v>
      </c>
      <c r="R50" s="5">
        <v>4</v>
      </c>
      <c r="S50" s="5">
        <v>5</v>
      </c>
      <c r="T50" s="5">
        <v>4</v>
      </c>
      <c r="U50" s="5">
        <v>3</v>
      </c>
      <c r="V50" s="5">
        <v>4</v>
      </c>
      <c r="W50" s="5">
        <v>4</v>
      </c>
      <c r="X50" s="5">
        <v>4</v>
      </c>
      <c r="Y50" s="5">
        <v>3</v>
      </c>
    </row>
  </sheetData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</vt:lpstr>
      <vt:lpstr>BDD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Herrera</dc:creator>
  <cp:lastModifiedBy>Francisco Gordillo</cp:lastModifiedBy>
  <dcterms:created xsi:type="dcterms:W3CDTF">2017-04-28T19:46:13Z</dcterms:created>
  <dcterms:modified xsi:type="dcterms:W3CDTF">2017-04-29T22:52:58Z</dcterms:modified>
</cp:coreProperties>
</file>