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94B83A9-7DC9-4FBE-A59F-5A36E5940ABA}" xr6:coauthVersionLast="47" xr6:coauthVersionMax="47" xr10:uidLastSave="{00000000-0000-0000-0000-000000000000}"/>
  <bookViews>
    <workbookView xWindow="-110" yWindow="-110" windowWidth="19420" windowHeight="10420" xr2:uid="{60D21882-E39C-442C-ACE7-7950B3B71E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4" i="1" l="1"/>
  <c r="AB73" i="1"/>
  <c r="AB72" i="1"/>
  <c r="AC71" i="1"/>
  <c r="AC70" i="1"/>
  <c r="Z99" i="1"/>
  <c r="P150" i="1"/>
  <c r="P151" i="1" s="1"/>
  <c r="P149" i="1"/>
  <c r="P153" i="1" s="1"/>
  <c r="B141" i="1"/>
  <c r="C121" i="1"/>
  <c r="B122" i="1" s="1"/>
  <c r="B121" i="1"/>
  <c r="P117" i="1"/>
  <c r="Q116" i="1"/>
  <c r="O116" i="1"/>
  <c r="N98" i="1"/>
  <c r="B98" i="1"/>
  <c r="M92" i="1"/>
  <c r="S83" i="1"/>
  <c r="S82" i="1"/>
  <c r="B82" i="1"/>
  <c r="S68" i="1"/>
  <c r="E68" i="1"/>
  <c r="E70" i="1" s="1"/>
  <c r="S67" i="1"/>
  <c r="R59" i="1"/>
  <c r="B55" i="1"/>
  <c r="N46" i="1"/>
  <c r="E46" i="1"/>
  <c r="AD43" i="1"/>
  <c r="AD45" i="1" s="1"/>
  <c r="P21" i="1"/>
  <c r="O20" i="1"/>
  <c r="P152" i="1" l="1"/>
</calcChain>
</file>

<file path=xl/sharedStrings.xml><?xml version="1.0" encoding="utf-8"?>
<sst xmlns="http://schemas.openxmlformats.org/spreadsheetml/2006/main" count="258" uniqueCount="216">
  <si>
    <t>Questions on Correlation and Covariance</t>
  </si>
  <si>
    <r>
      <rPr>
        <b/>
        <sz val="11"/>
        <color theme="1"/>
        <rFont val="Calibri"/>
        <family val="2"/>
        <scheme val="minor"/>
      </rPr>
      <t>2) Question :</t>
    </r>
    <r>
      <rPr>
        <sz val="11"/>
        <color theme="1"/>
        <rFont val="Calibri"/>
        <family val="2"/>
        <scheme val="minor"/>
      </rPr>
      <t xml:space="preserve"> An investment analyst wants to assess the relationship between the</t>
    </r>
  </si>
  <si>
    <t>Company A</t>
  </si>
  <si>
    <t>Company B</t>
  </si>
  <si>
    <r>
      <rPr>
        <b/>
        <sz val="11"/>
        <color theme="1"/>
        <rFont val="Calibri"/>
        <family val="2"/>
        <scheme val="minor"/>
      </rPr>
      <t>3) Question :</t>
    </r>
    <r>
      <rPr>
        <sz val="11"/>
        <color theme="1"/>
        <rFont val="Calibri"/>
        <family val="2"/>
        <scheme val="minor"/>
      </rPr>
      <t xml:space="preserve"> A researcher wants to examine the relationship between the hours</t>
    </r>
  </si>
  <si>
    <t>Hours Spent Studying</t>
  </si>
  <si>
    <t>Exam Scores</t>
  </si>
  <si>
    <r>
      <rPr>
        <b/>
        <sz val="11"/>
        <color theme="1"/>
        <rFont val="Calibri"/>
        <family val="2"/>
        <scheme val="minor"/>
      </rPr>
      <t>1) Question :</t>
    </r>
    <r>
      <rPr>
        <sz val="11"/>
        <color theme="1"/>
        <rFont val="Calibri"/>
        <family val="2"/>
        <scheme val="minor"/>
      </rPr>
      <t xml:space="preserve"> A marketing department wants to understand the relationship between</t>
    </r>
  </si>
  <si>
    <t>stock prices of two companies to identify potential investment opportunities.</t>
  </si>
  <si>
    <t>spent studying and the exam scores of a group of students.</t>
  </si>
  <si>
    <t>advertising expenditure and sales revenue to assess the effectiveness of their</t>
  </si>
  <si>
    <t>Advertising Expenditure</t>
  </si>
  <si>
    <t>Sales Revenue</t>
  </si>
  <si>
    <t>Data:</t>
  </si>
  <si>
    <t>advertising campaigns.</t>
  </si>
  <si>
    <t>Let's consider the daily closing prices (in dollars) of Company A and Company B for a</t>
  </si>
  <si>
    <t>Let's consider the number of hours spent studying and the corresponding exam scores</t>
  </si>
  <si>
    <t>sample of 20 trading days:</t>
  </si>
  <si>
    <t>for a sample of 30 students:</t>
  </si>
  <si>
    <t>Let's consider the monthly advertising expenditure (in thousands of dollars) and</t>
  </si>
  <si>
    <t>Company A: 45, 47, 48, 50, 52, 53, 55, 56, 58, 60, 62, 64, 65, 67, 69, 70, 72, 74, 76, 77</t>
  </si>
  <si>
    <t>Hours Spent Studying: 10, 12, 15, 18, 20, 22, 25, 28, 30, 32, 35, 38, 40, 42, 45, 48, 50,</t>
  </si>
  <si>
    <t>corresponding sales revenue (in thousands of dollars) for a sample of 12 months:</t>
  </si>
  <si>
    <t>Company B: 52, 54, 55, 57, 59, 60, 61, 62, 64, 66, 67, 69, 71, 73, 74, 76, 78, 80, 82, 83</t>
  </si>
  <si>
    <t>52, 55, 58, 60, 62, 65, 68, 70, 72, 75, 78, 80, 82</t>
  </si>
  <si>
    <t>Advertising Expenditure: 10, 12, 15, 18, 20, 22, 25, 28, 30, 32, 35, 38</t>
  </si>
  <si>
    <t>Question:</t>
  </si>
  <si>
    <t>Exam Scores: 60, 65, 70, 75, 80, 82, 85, 88, 90, 92, 93, 95, 96, 97, 98, 99, 100, 102,</t>
  </si>
  <si>
    <t>Sales Revenue: 50, 55, 60, 65, 70, 75, 80, 85, 90, 95, 100, 105</t>
  </si>
  <si>
    <t>Calculate the covariance between the stock prices of Company A and Company B.</t>
  </si>
  <si>
    <t>105, 106, 107, 108, 110, 112, 114, 115, 116, 118, 120, 122</t>
  </si>
  <si>
    <t>Interpret the value of the covariance and explain the nature of the relationship between</t>
  </si>
  <si>
    <t>Calculate the correlation coefficient between advertising expenditure and sales revenue.</t>
  </si>
  <si>
    <t>the two stocks.</t>
  </si>
  <si>
    <t>Calculate the correlation coefficient between the hours spent studying and the exam</t>
  </si>
  <si>
    <t>Interpret the value of the correlation coefficient and explain the nature of the relationship</t>
  </si>
  <si>
    <t>By analyzing the covariance, the investment analyst can determine whether the stock</t>
  </si>
  <si>
    <t>scores. Interpret the value of the correlation coefficient and explain the nature of the</t>
  </si>
  <si>
    <t>between advertising expenditure and sales revenue.</t>
  </si>
  <si>
    <t>prices of Company A and Company B move together (positive covariance) or in opposite</t>
  </si>
  <si>
    <t>relationship between studying hours and exam scores.</t>
  </si>
  <si>
    <t>By analyzing the correlation coefficient, the marketing department can determine the</t>
  </si>
  <si>
    <t>directions (negative covariance). This information can assist in identifying potential</t>
  </si>
  <si>
    <t>By analyzing the correlation coefficient, the researcher can determine the strength and</t>
  </si>
  <si>
    <t>strength and direction of the relationship between advertising expenditure and sales</t>
  </si>
  <si>
    <t>investment opportunities and understanding the diversification benefits of combining</t>
  </si>
  <si>
    <t>direction of the relationship between studying hours and exam scores. This information</t>
  </si>
  <si>
    <t>revenue. This information can help them make informed decisions about allocating their</t>
  </si>
  <si>
    <t>these stocks in a portfolio.</t>
  </si>
  <si>
    <t>can provide insights into the effectiveness of studying and help students and educators</t>
  </si>
  <si>
    <t>advertising budget and optimizing their marketing strategies.</t>
  </si>
  <si>
    <t>Ans.</t>
  </si>
  <si>
    <t>make informed decisions about study habits and academic performance.</t>
  </si>
  <si>
    <t>Interpret:</t>
  </si>
  <si>
    <t>Exam Score is propotional to Hours Spent Studying.</t>
  </si>
  <si>
    <t xml:space="preserve"> Sales Revenue is propotional to Advertising Expenditure.</t>
  </si>
  <si>
    <t>Questions on discrete and continuous random variable</t>
  </si>
  <si>
    <t>Discrete Random Variable:</t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</si>
  <si>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A fair six-sided die is rolled 100 times. What is the probability of rolling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</si>
  <si>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In a deck of 52 playing cards, five cards are randomly drawn without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</si>
  <si>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A multiple-choice test consists of 10 questions, each with four possible</t>
    </r>
  </si>
  <si>
    <t>exactly five 3's?</t>
  </si>
  <si>
    <t>replacement. What is the probability of getting two hearts?</t>
  </si>
  <si>
    <t>answers. If a student randomly guesses on each question, what is the probability of</t>
  </si>
  <si>
    <t>Data: Number of rolls (n) = 100</t>
  </si>
  <si>
    <t>Data: Number of hearts in the deck (N) = 13, Number of cards drawn (n) = 5</t>
  </si>
  <si>
    <t>getting at least 8 questions correct?</t>
  </si>
  <si>
    <t>Data: Number of questions (n) = 10, Number of possible answers per question (k) = 4</t>
  </si>
  <si>
    <t>Num Result</t>
  </si>
  <si>
    <t>Trials</t>
  </si>
  <si>
    <t>Probability of getting at 7 or less questions correct is</t>
  </si>
  <si>
    <t>Probability</t>
  </si>
  <si>
    <t>0.167(1/6)</t>
  </si>
  <si>
    <t>(2/52</t>
  </si>
  <si>
    <t>Probability of getting at least 8 questions correct is</t>
  </si>
  <si>
    <t>Probability of rolling exactly five 3's is</t>
  </si>
  <si>
    <r>
      <rPr>
        <b/>
        <sz val="11"/>
        <color theme="1"/>
        <rFont val="Calibri"/>
        <family val="2"/>
        <scheme val="minor"/>
      </rPr>
      <t>4. Problem:</t>
    </r>
    <r>
      <rPr>
        <sz val="11"/>
        <color theme="1"/>
        <rFont val="Calibri"/>
        <family val="2"/>
        <scheme val="minor"/>
      </rPr>
      <t xml:space="preserve"> A bag contains 30 red balls, 20 blue balls, and 10 green balls. Three balls</t>
    </r>
  </si>
  <si>
    <r>
      <rPr>
        <b/>
        <sz val="11"/>
        <color theme="1"/>
        <rFont val="Calibri"/>
        <family val="2"/>
        <scheme val="minor"/>
      </rPr>
      <t>5. Problem:</t>
    </r>
    <r>
      <rPr>
        <sz val="11"/>
        <color theme="1"/>
        <rFont val="Calibri"/>
        <family val="2"/>
        <scheme val="minor"/>
      </rPr>
      <t xml:space="preserve"> In a football match, a player scores a goal with a 0.3 probability per shot. If</t>
    </r>
  </si>
  <si>
    <t>are drawn without replacement. What is the probability that all three balls are blue?</t>
  </si>
  <si>
    <t>the player takes 10 shots, what is the probability of scoring exactly three goals?</t>
  </si>
  <si>
    <t>Data: Number of blue balls in the bag (N) = 20, Number of balls drawn (n) = 3</t>
  </si>
  <si>
    <t>Data: Number of shots (n) = 10, Probability of scoring per shot (p) = 0.3</t>
  </si>
  <si>
    <t>Probability of scoring exactly three goals is</t>
  </si>
  <si>
    <t>Continuous Random Variable:</t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</si>
  <si>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The heights of students in a class are normally distributed with a mean of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</si>
  <si>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The waiting times at a coffee shop are exponentially distributed with a mean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</si>
  <si>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The lifetimes of a certain brand of light bulbs are normally distributed with a</t>
    </r>
  </si>
  <si>
    <t>165 cm and a standard deviation of 10 cm. What is the probability that a randomly</t>
  </si>
  <si>
    <t>of 5 minutes. What is the probability that a customer waits less than 3 minutes?</t>
  </si>
  <si>
    <t>mean of 1000 hours and a standard deviation of 100 hours. What is the probability that</t>
  </si>
  <si>
    <t>selected student is taller than 180 cm?</t>
  </si>
  <si>
    <t>Data: Mean waiting time (μ) = 5 minutes, Waiting time threshold (x) = 3 minutes</t>
  </si>
  <si>
    <t>a randomly selected light bulb lasts between 900 and 1100 hours?</t>
  </si>
  <si>
    <t>Data: Mean height (μ) = 165 cm, Standard deviation (σ) = 10 cm, Height threshold (x)</t>
  </si>
  <si>
    <t>Data: Mean lifetime (μ) = 1000 hours, Standard deviation (σ) = 100 hours, Lifetime</t>
  </si>
  <si>
    <t>= 180 cm</t>
  </si>
  <si>
    <t>range (lower limit x1, upper limit x2)</t>
  </si>
  <si>
    <t xml:space="preserve"> Probability that a customer waits less than 3 minutes is</t>
  </si>
  <si>
    <t>Probability of student is upto 180 cm is</t>
  </si>
  <si>
    <t>Probability of student is taller than 180 cm is</t>
  </si>
  <si>
    <r>
      <rPr>
        <b/>
        <sz val="11"/>
        <color theme="1"/>
        <rFont val="Calibri"/>
        <family val="2"/>
        <scheme val="minor"/>
      </rPr>
      <t>4. Problem:</t>
    </r>
    <r>
      <rPr>
        <sz val="11"/>
        <color theme="1"/>
        <rFont val="Calibri"/>
        <family val="2"/>
        <scheme val="minor"/>
      </rPr>
      <t xml:space="preserve"> The weights of apples in a basket follow a uniform distribution between 100</t>
    </r>
  </si>
  <si>
    <r>
      <rPr>
        <b/>
        <sz val="11"/>
        <color theme="1"/>
        <rFont val="Calibri"/>
        <family val="2"/>
        <scheme val="minor"/>
      </rPr>
      <t>5. Problem:</t>
    </r>
    <r>
      <rPr>
        <sz val="11"/>
        <color theme="1"/>
        <rFont val="Calibri"/>
        <family val="2"/>
        <scheme val="minor"/>
      </rPr>
      <t xml:space="preserve"> The time taken to complete a task is exponentially distributed with a mean</t>
    </r>
  </si>
  <si>
    <t>grams and 200 grams. What is the probability that a randomly selected apple weighs</t>
  </si>
  <si>
    <t>of 20 minutes. What is the probability that the task is completed in less than 15</t>
  </si>
  <si>
    <t>between 150 and 170 grams?</t>
  </si>
  <si>
    <t>minutes?</t>
  </si>
  <si>
    <t>Data: Weight range (lower limit x1, upper limit x2)</t>
  </si>
  <si>
    <t>Data: Mean time (μ) = 20 minutes, Time threshold (x) = 15 minutes</t>
  </si>
  <si>
    <t>Probability that the task is completed in less than 15 is</t>
  </si>
  <si>
    <t>Questions on Discrete Distribution and Continuous Distribution</t>
  </si>
  <si>
    <t>Discrete Distribution:</t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</si>
  <si>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A company sells smartphones, and the number of defects per batch follows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</si>
  <si>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In a game, a player has a 0.3 probability of winning each round. If the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</si>
  <si>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A six-sided fair die is rolled three times. What is the probability of obtaining</t>
    </r>
  </si>
  <si>
    <t>a Poisson distribution with a mean of 2 defects. What is the probability of having exactly</t>
  </si>
  <si>
    <t>player plays 10 rounds, what is the probability of winning exactly 3 rounds?</t>
  </si>
  <si>
    <t>at least one 6?</t>
  </si>
  <si>
    <t>3 defects in a randomly selected batch?</t>
  </si>
  <si>
    <t>Data: Probability of winning (p) = 0.3, Number of rounds (n) = 10, Number of wins (x)</t>
  </si>
  <si>
    <t>Data: Number of rolls (n) = 3</t>
  </si>
  <si>
    <t>Data: Mean number of defects (λ) = 2, Number of defects (x) = 3</t>
  </si>
  <si>
    <t>Explanation: Here, we have a discrete distribution (Geometric) since we are interested</t>
  </si>
  <si>
    <t>Explanation: The problem involves a discrete distribution (Poisson) because we are</t>
  </si>
  <si>
    <t>Explanation: This problem also involves a discrete distribution (Binomial) because we</t>
  </si>
  <si>
    <t>in the number of trials required to achieve the first success (rolling a 6) in a sequence of</t>
  </si>
  <si>
    <t>dealing with the count of defects in a batch of smartphones. The Poisson distribution</t>
  </si>
  <si>
    <t>are dealing with a fixed number of independent trials (rounds) with a probability of</t>
  </si>
  <si>
    <t>independent trials. The Geometric distribution models the probability of achieving the</t>
  </si>
  <si>
    <t>models the probability of a given number of events occurring within a fixed interval of</t>
  </si>
  <si>
    <t>success (winning) in each trial. The Binomial distribution models the probability of</t>
  </si>
  <si>
    <t>first success on a specific trial.</t>
  </si>
  <si>
    <t>time or space.</t>
  </si>
  <si>
    <t>achieving a certain number of successes in a fixed number of trials.</t>
  </si>
  <si>
    <t>Continuous Distribution:</t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</si>
  <si>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The weights of apples in a basket follow a normal distribution with a mean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</si>
  <si>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The lifetimes of a certain brand of light bulbs are exponentially distributed</t>
    </r>
  </si>
  <si>
    <t>of 150 grams and a standard deviation of 10 grams. What is the probability that a</t>
  </si>
  <si>
    <t>with a mean of 1000 hours. What is the probability that a randomly selected light bulb</t>
  </si>
  <si>
    <t>randomly selected apple weighs between 140 and 160 grams?</t>
  </si>
  <si>
    <t>lasts more than 900 hours?</t>
  </si>
  <si>
    <t>Data: Mean weight (μ) = 150 grams, Standard deviation (σ) = 10 grams, Weight range</t>
  </si>
  <si>
    <t>Data: Mean lifetime (μ) = 1000 hours, Lifetime threshold (x) = 900 hours</t>
  </si>
  <si>
    <t>(lower limit x1, upper limit x2)</t>
  </si>
  <si>
    <t>Explanation: Here, we have a continuous distribution (Exponential) since we are</t>
  </si>
  <si>
    <t>Explanation: This problem involves a continuous distribution (Normal) since we are</t>
  </si>
  <si>
    <t>interested in the time until an event (light bulb failure) occurs. The Exponential</t>
  </si>
  <si>
    <t>dealing with the weights of apples, which can take on any value within a range. The</t>
  </si>
  <si>
    <t>distribution models the probability of waiting a certain amount of time before the event</t>
  </si>
  <si>
    <t>Normal distribution is commonly used to model continuous variables with a symmetric</t>
  </si>
  <si>
    <t>happens.</t>
  </si>
  <si>
    <t>bell-shaped distribution.</t>
  </si>
  <si>
    <t>1/</t>
  </si>
  <si>
    <t>lambda</t>
  </si>
  <si>
    <t>x1=140</t>
  </si>
  <si>
    <t>Ans =</t>
  </si>
  <si>
    <t>x2=160</t>
  </si>
  <si>
    <t>s.d=10</t>
  </si>
  <si>
    <t>mean=150</t>
  </si>
  <si>
    <t>Questions on Confidence Interval and Hypothesis Testings</t>
  </si>
  <si>
    <t>Confidence Interval Problems:</t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</si>
  <si>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A study is conducted to estimate the mean height of a population. A random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</si>
  <si>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A survey is conducted to estimate the proportion of people in a city who</t>
    </r>
  </si>
  <si>
    <t>sample of 100 individuals is selected, and their heights are measured. Calculate a 95%</t>
  </si>
  <si>
    <t>support a particular policy. A random sample of 500 individuals is surveyed, and 320 of</t>
  </si>
  <si>
    <t>confidence interval for the population mean height, given that the sample mean height is</t>
  </si>
  <si>
    <t>them express support for the policy. Calculate a 90% confidence interval for the</t>
  </si>
  <si>
    <t>170 cm and the sample standard deviation is 8 cm.</t>
  </si>
  <si>
    <t>population proportion, given the sample proportion.</t>
  </si>
  <si>
    <t>Data: Sample size (n) = 100, Sample mean (x̄) = 170 cm, Sample standard deviation</t>
  </si>
  <si>
    <t>Data: Sample size (n) = 500, Number of successes (x) = 320, Confidence level = 90%</t>
  </si>
  <si>
    <t>(s) = 8 cm, Confidence level = 95%</t>
  </si>
  <si>
    <t>Explanation: In this problem, we aim to estimate the population proportion based on the</t>
  </si>
  <si>
    <t>Explanation: In this problem, we use a sample to estimate the population mean height.</t>
  </si>
  <si>
    <t>sample proportion. By constructing a confidence interval, we provide a range of</t>
  </si>
  <si>
    <t>By calculating a confidence interval, we provide a range of plausible values for the</t>
  </si>
  <si>
    <t>plausible values for the population proportion. The 90% confidence level indicates that</t>
  </si>
  <si>
    <t>population mean. The 95% confidence level indicates that we are 95% confident that</t>
  </si>
  <si>
    <t>we are 90% confident that the true population proportion falls within the calculated</t>
  </si>
  <si>
    <t>the true population mean height falls within the calculated interval.</t>
  </si>
  <si>
    <t>interval.</t>
  </si>
  <si>
    <t>Ans</t>
  </si>
  <si>
    <t>Sample Size (n) = 500</t>
  </si>
  <si>
    <t>Number of successes (x) = 320</t>
  </si>
  <si>
    <t>Confidence level = 90%</t>
  </si>
  <si>
    <t>Z-score for 90% confidence level is approximately 1.645</t>
  </si>
  <si>
    <t>In Excel, you can calculate this as follows:</t>
  </si>
  <si>
    <r>
      <t xml:space="preserve"> </t>
    </r>
    <r>
      <rPr>
        <sz val="13.3"/>
        <color rgb="FF0D0D0D"/>
        <rFont val="Times New Roman"/>
        <family val="1"/>
      </rPr>
      <t>Sample Proportion</t>
    </r>
  </si>
  <si>
    <t>Hypothesis Testing Problems:</t>
  </si>
  <si>
    <r>
      <t xml:space="preserve"> </t>
    </r>
    <r>
      <rPr>
        <sz val="13.3"/>
        <color rgb="FF0D0D0D"/>
        <rFont val="Times New Roman"/>
        <family val="1"/>
      </rPr>
      <t>Standard Error=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</si>
  <si>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A researcher wants to test whether a new teaching method improves</t>
    </r>
  </si>
  <si>
    <r>
      <t xml:space="preserve"> </t>
    </r>
    <r>
      <rPr>
        <sz val="13.3"/>
        <color rgb="FF0D0D0D"/>
        <rFont val="Times New Roman"/>
        <family val="1"/>
      </rPr>
      <t>Margin of Error</t>
    </r>
  </si>
  <si>
    <t>student performance. A random sample of 50 students is divided into two groups: one</t>
  </si>
  <si>
    <t>Lower Bound =</t>
  </si>
  <si>
    <t>group taught using the new method and the other using the traditional method. The</t>
  </si>
  <si>
    <t>Upper Bound =</t>
  </si>
  <si>
    <t>average test scores of the two groups are compared. State the null and alternative</t>
  </si>
  <si>
    <t>Here's how you can do it in Excel: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</si>
  <si>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</si>
  <si>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</si>
  <si>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</si>
  <si>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</si>
  <si>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</si>
  <si>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</si>
  <si>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r>
      <t>H</t>
    </r>
    <r>
      <rPr>
        <sz val="7.7"/>
        <color rgb="FF0D0D0D"/>
        <rFont val="Times New Roman"/>
        <family val="1"/>
      </rPr>
      <t>0</t>
    </r>
    <r>
      <rPr>
        <sz val="1"/>
        <color rgb="FF0D0D0D"/>
        <rFont val="Times New Roman"/>
        <family val="1"/>
      </rPr>
      <t>​</t>
    </r>
    <r>
      <rPr>
        <sz val="13.3"/>
        <color rgb="FF0D0D0D"/>
        <rFont val="Times New Roman"/>
        <family val="1"/>
      </rPr>
      <t>:</t>
    </r>
    <r>
      <rPr>
        <i/>
        <sz val="13.3"/>
        <color rgb="FF0D0D0D"/>
        <rFont val="KaTeX_Math"/>
      </rPr>
      <t>μ</t>
    </r>
    <r>
      <rPr>
        <sz val="7.7"/>
        <color rgb="FF0D0D0D"/>
        <rFont val="Times New Roman"/>
        <family val="1"/>
      </rPr>
      <t>1</t>
    </r>
    <r>
      <rPr>
        <sz val="1"/>
        <color rgb="FF0D0D0D"/>
        <rFont val="Times New Roman"/>
        <family val="1"/>
      </rPr>
      <t>​</t>
    </r>
    <r>
      <rPr>
        <sz val="13.3"/>
        <color rgb="FF0D0D0D"/>
        <rFont val="Times New Roman"/>
        <family val="1"/>
      </rPr>
      <t>=</t>
    </r>
    <r>
      <rPr>
        <i/>
        <sz val="13.3"/>
        <color rgb="FF0D0D0D"/>
        <rFont val="KaTeX_Math"/>
      </rPr>
      <t>μ</t>
    </r>
    <r>
      <rPr>
        <sz val="7.7"/>
        <color rgb="FF0D0D0D"/>
        <rFont val="Times New Roman"/>
        <family val="1"/>
      </rPr>
      <t>2</t>
    </r>
    <r>
      <rPr>
        <sz val="1"/>
        <color rgb="FF0D0D0D"/>
        <rFont val="Times New Roman"/>
        <family val="1"/>
      </rPr>
      <t>​</t>
    </r>
  </si>
  <si>
    <r>
      <t>H</t>
    </r>
    <r>
      <rPr>
        <sz val="7.7"/>
        <color rgb="FF0D0D0D"/>
        <rFont val="Calibri"/>
        <family val="2"/>
        <scheme val="minor"/>
      </rPr>
      <t>0</t>
    </r>
    <r>
      <rPr>
        <sz val="1"/>
        <color rgb="FF0D0D0D"/>
        <rFont val="Calibri"/>
        <family val="2"/>
        <scheme val="minor"/>
      </rPr>
      <t>​</t>
    </r>
    <r>
      <rPr>
        <sz val="10"/>
        <color rgb="FF0D0D0D"/>
        <rFont val="Calibri"/>
        <family val="2"/>
        <scheme val="minor"/>
      </rPr>
      <t>:</t>
    </r>
    <r>
      <rPr>
        <i/>
        <sz val="10"/>
        <color rgb="FF0D0D0D"/>
        <rFont val="Calibri"/>
        <family val="2"/>
        <scheme val="minor"/>
      </rPr>
      <t>μ</t>
    </r>
    <r>
      <rPr>
        <sz val="7.7"/>
        <color rgb="FF0D0D0D"/>
        <rFont val="Calibri"/>
        <family val="2"/>
        <scheme val="minor"/>
      </rPr>
      <t>new</t>
    </r>
    <r>
      <rPr>
        <sz val="1"/>
        <color rgb="FF0D0D0D"/>
        <rFont val="Calibri"/>
        <family val="2"/>
        <scheme val="minor"/>
      </rPr>
      <t>​</t>
    </r>
    <r>
      <rPr>
        <sz val="10"/>
        <color rgb="FF0D0D0D"/>
        <rFont val="Calibri"/>
        <family val="2"/>
        <scheme val="minor"/>
      </rPr>
      <t>=</t>
    </r>
    <r>
      <rPr>
        <i/>
        <sz val="10"/>
        <color rgb="FF0D0D0D"/>
        <rFont val="Calibri"/>
        <family val="2"/>
        <scheme val="minor"/>
      </rPr>
      <t>μ</t>
    </r>
    <r>
      <rPr>
        <sz val="7.7"/>
        <color rgb="FF0D0D0D"/>
        <rFont val="Calibri"/>
        <family val="2"/>
        <scheme val="minor"/>
      </rPr>
      <t>traditiona</t>
    </r>
  </si>
  <si>
    <t>Ha:μ1!=μ2​</t>
  </si>
  <si>
    <r>
      <t>H</t>
    </r>
    <r>
      <rPr>
        <i/>
        <sz val="7.7"/>
        <color rgb="FF0D0D0D"/>
        <rFont val="Calibri"/>
        <family val="2"/>
        <scheme val="minor"/>
      </rPr>
      <t>a</t>
    </r>
    <r>
      <rPr>
        <sz val="1"/>
        <color rgb="FF0D0D0D"/>
        <rFont val="Calibri"/>
        <family val="2"/>
        <scheme val="minor"/>
      </rPr>
      <t>​</t>
    </r>
    <r>
      <rPr>
        <sz val="10"/>
        <color rgb="FF0D0D0D"/>
        <rFont val="Calibri"/>
        <family val="2"/>
        <scheme val="minor"/>
      </rPr>
      <t>:</t>
    </r>
    <r>
      <rPr>
        <i/>
        <sz val="10"/>
        <color rgb="FF0D0D0D"/>
        <rFont val="Calibri"/>
        <family val="2"/>
        <scheme val="minor"/>
      </rPr>
      <t>μnew !</t>
    </r>
    <r>
      <rPr>
        <sz val="10"/>
        <color rgb="FF0D0D0D"/>
        <rFont val="Calibri"/>
        <family val="2"/>
        <scheme val="minor"/>
      </rPr>
      <t>=</t>
    </r>
    <r>
      <rPr>
        <i/>
        <sz val="10"/>
        <color rgb="FF0D0D0D"/>
        <rFont val="Calibri"/>
        <family val="2"/>
        <scheme val="minor"/>
      </rPr>
      <t>μ</t>
    </r>
    <r>
      <rPr>
        <sz val="7.7"/>
        <color rgb="FF0D0D0D"/>
        <rFont val="Calibri"/>
        <family val="2"/>
        <scheme val="minor"/>
      </rPr>
      <t>traditional</t>
    </r>
  </si>
  <si>
    <t>Finally, subtract this probability from 1 to find the probability of getting at least one 6:</t>
  </si>
  <si>
    <r>
      <t xml:space="preserve">let's calculate the probability of not rolling a 6 on all three rolls, which is </t>
    </r>
    <r>
      <rPr>
        <sz val="13.3"/>
        <color rgb="FF0D0D0D"/>
        <rFont val="Times New Roman"/>
        <family val="1"/>
      </rPr>
      <t>(5/6)^3</t>
    </r>
  </si>
  <si>
    <r>
      <t>x</t>
    </r>
    <r>
      <rPr>
        <sz val="8"/>
        <color rgb="FF0D0D0D"/>
        <rFont val="Segoe UI"/>
        <family val="2"/>
      </rPr>
      <t xml:space="preserve"> is the value (in this case, 900 and 1100)</t>
    </r>
  </si>
  <si>
    <r>
      <rPr>
        <i/>
        <sz val="13.3"/>
        <color rgb="FF0D0D0D"/>
        <rFont val="KaTeX_Math"/>
      </rPr>
      <t>μ</t>
    </r>
    <r>
      <rPr>
        <sz val="8"/>
        <color rgb="FF0D0D0D"/>
        <rFont val="Segoe UI"/>
        <family val="2"/>
      </rPr>
      <t xml:space="preserve"> is the mean (1000 hours)</t>
    </r>
  </si>
  <si>
    <r>
      <rPr>
        <i/>
        <sz val="13.3"/>
        <color rgb="FF0D0D0D"/>
        <rFont val="KaTeX_Math"/>
      </rPr>
      <t>σ</t>
    </r>
    <r>
      <rPr>
        <sz val="8"/>
        <color rgb="FF0D0D0D"/>
        <rFont val="Segoe UI"/>
        <family val="2"/>
      </rPr>
      <t xml:space="preserve"> is the standard deviation (100 hours)</t>
    </r>
  </si>
  <si>
    <r>
      <t>Calculate the Z-score for 900 hours: Z</t>
    </r>
    <r>
      <rPr>
        <sz val="13.3"/>
        <color rgb="FF0D0D0D"/>
        <rFont val="Times New Roman"/>
        <family val="1"/>
      </rPr>
      <t>900=</t>
    </r>
  </si>
  <si>
    <r>
      <t>Calculate the Z-score for 1100 hours: Z</t>
    </r>
    <r>
      <rPr>
        <sz val="13.3"/>
        <color rgb="FF0D0D0D"/>
        <rFont val="Times New Roman"/>
        <family val="1"/>
      </rPr>
      <t>1100=</t>
    </r>
  </si>
  <si>
    <t>Z-score -1 Formula</t>
  </si>
  <si>
    <t>Z-score 1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</si>
</sst>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color rgb="FF0D0D0D"/>
      <name val="Segoe UI"/>
      <family val="2"/>
    </font>
    <font>
      <sz val="13.3"/>
      <color rgb="FF0D0D0D"/>
      <name val="Times New Roman"/>
      <family val="1"/>
    </font>
    <font>
      <sz val="9"/>
      <color theme="1"/>
      <name val="Calibri"/>
      <family val="2"/>
      <scheme val="minor"/>
    </font>
    <font>
      <i/>
      <sz val="13.3"/>
      <color rgb="FF0D0D0D"/>
      <name val="KaTeX_Math"/>
    </font>
    <font>
      <sz val="7.7"/>
      <color rgb="FF0D0D0D"/>
      <name val="Times New Roman"/>
      <family val="1"/>
    </font>
    <font>
      <sz val="1"/>
      <color rgb="FF0D0D0D"/>
      <name val="Times New Roman"/>
      <family val="1"/>
    </font>
    <font>
      <sz val="7.7"/>
      <color rgb="FF0D0D0D"/>
      <name val="Calibri"/>
      <family val="2"/>
      <scheme val="minor"/>
    </font>
    <font>
      <sz val="1"/>
      <color rgb="FF0D0D0D"/>
      <name val="Calibri"/>
      <family val="2"/>
      <scheme val="minor"/>
    </font>
    <font>
      <sz val="10"/>
      <color rgb="FF0D0D0D"/>
      <name val="Calibri"/>
      <family val="2"/>
      <scheme val="minor"/>
    </font>
    <font>
      <i/>
      <sz val="10"/>
      <color rgb="FF0D0D0D"/>
      <name val="Calibri"/>
      <family val="2"/>
      <scheme val="minor"/>
    </font>
    <font>
      <i/>
      <sz val="10"/>
      <color rgb="FF0D0D0D"/>
      <name val="KaTeX_Math"/>
    </font>
    <font>
      <i/>
      <sz val="7.7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8" fillId="2" borderId="0" xfId="0" applyFont="1" applyFill="1"/>
    <xf numFmtId="0" fontId="9" fillId="0" borderId="0" xfId="0" applyFont="1"/>
    <xf numFmtId="0" fontId="16" fillId="0" borderId="0" xfId="0" applyFont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1" fillId="2" borderId="0" xfId="0" applyFont="1" applyFill="1"/>
    <xf numFmtId="0" fontId="9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wnloads\Introduction%20to%20Statistics(Assignment-2).xlsx" TargetMode="External"/><Relationship Id="rId1" Type="http://schemas.openxmlformats.org/officeDocument/2006/relationships/externalLinkPath" Target="Downloads/Introduction%20to%20Statistics(Assignment-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4">
          <cell r="V4">
            <v>45</v>
          </cell>
          <cell r="W4">
            <v>52</v>
          </cell>
        </row>
        <row r="5">
          <cell r="V5">
            <v>47</v>
          </cell>
          <cell r="W5">
            <v>54</v>
          </cell>
        </row>
        <row r="6">
          <cell r="V6">
            <v>48</v>
          </cell>
          <cell r="W6">
            <v>55</v>
          </cell>
        </row>
        <row r="7">
          <cell r="V7">
            <v>50</v>
          </cell>
          <cell r="W7">
            <v>57</v>
          </cell>
        </row>
        <row r="8">
          <cell r="V8">
            <v>52</v>
          </cell>
          <cell r="W8">
            <v>59</v>
          </cell>
        </row>
        <row r="9">
          <cell r="V9">
            <v>53</v>
          </cell>
          <cell r="W9">
            <v>60</v>
          </cell>
        </row>
        <row r="10">
          <cell r="V10">
            <v>55</v>
          </cell>
          <cell r="W10">
            <v>61</v>
          </cell>
        </row>
        <row r="11">
          <cell r="V11">
            <v>56</v>
          </cell>
          <cell r="W11">
            <v>62</v>
          </cell>
        </row>
        <row r="12">
          <cell r="V12">
            <v>58</v>
          </cell>
          <cell r="W12">
            <v>64</v>
          </cell>
        </row>
        <row r="13">
          <cell r="V13">
            <v>60</v>
          </cell>
          <cell r="W13">
            <v>66</v>
          </cell>
        </row>
        <row r="14">
          <cell r="V14">
            <v>62</v>
          </cell>
          <cell r="W14">
            <v>67</v>
          </cell>
        </row>
        <row r="15">
          <cell r="V15">
            <v>64</v>
          </cell>
          <cell r="W15">
            <v>69</v>
          </cell>
        </row>
        <row r="16">
          <cell r="V16">
            <v>65</v>
          </cell>
          <cell r="W16">
            <v>71</v>
          </cell>
        </row>
        <row r="17">
          <cell r="V17">
            <v>67</v>
          </cell>
          <cell r="W17">
            <v>73</v>
          </cell>
        </row>
        <row r="18">
          <cell r="V18">
            <v>69</v>
          </cell>
          <cell r="W18">
            <v>74</v>
          </cell>
        </row>
        <row r="19">
          <cell r="V19">
            <v>70</v>
          </cell>
          <cell r="W19">
            <v>76</v>
          </cell>
        </row>
        <row r="20">
          <cell r="V20">
            <v>72</v>
          </cell>
          <cell r="W20">
            <v>78</v>
          </cell>
        </row>
        <row r="21">
          <cell r="V21">
            <v>74</v>
          </cell>
          <cell r="W21">
            <v>80</v>
          </cell>
        </row>
        <row r="22">
          <cell r="V22">
            <v>76</v>
          </cell>
          <cell r="W22">
            <v>82</v>
          </cell>
        </row>
        <row r="23">
          <cell r="V23">
            <v>77</v>
          </cell>
          <cell r="W23">
            <v>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DAFE-258B-4F4F-94B8-CC915A343174}">
  <dimension ref="A1:AH171"/>
  <sheetViews>
    <sheetView tabSelected="1" zoomScale="119" workbookViewId="0">
      <selection activeCell="B189" sqref="B189"/>
    </sheetView>
  </sheetViews>
  <sheetFormatPr defaultRowHeight="14.5"/>
  <cols>
    <col min="2" max="2" width="34.36328125" customWidth="1"/>
    <col min="3" max="3" width="18.1796875" customWidth="1"/>
    <col min="8" max="8" width="9.7265625" customWidth="1"/>
    <col min="9" max="10" width="11.08984375" customWidth="1"/>
    <col min="13" max="13" width="13.26953125" customWidth="1"/>
    <col min="15" max="15" width="11.36328125" customWidth="1"/>
    <col min="16" max="16" width="12.6328125" customWidth="1"/>
    <col min="17" max="17" width="10.453125" customWidth="1"/>
    <col min="22" max="22" width="10.81640625" customWidth="1"/>
    <col min="23" max="23" width="10.54296875" customWidth="1"/>
    <col min="26" max="26" width="10.81640625" customWidth="1"/>
    <col min="27" max="27" width="11.36328125" customWidth="1"/>
    <col min="28" max="28" width="10.54296875" customWidth="1"/>
    <col min="33" max="33" width="11.26953125" customWidth="1"/>
    <col min="34" max="34" width="12.36328125" customWidth="1"/>
  </cols>
  <sheetData>
    <row r="1" spans="1:34" ht="15" thickBot="1"/>
    <row r="2" spans="1:34" ht="26" customHeight="1">
      <c r="A2" s="1" t="s">
        <v>0</v>
      </c>
      <c r="M2" t="s">
        <v>1</v>
      </c>
      <c r="V2" s="2" t="s">
        <v>2</v>
      </c>
      <c r="W2" s="3" t="s">
        <v>3</v>
      </c>
      <c r="Y2" t="s">
        <v>4</v>
      </c>
      <c r="AG2" s="4" t="s">
        <v>5</v>
      </c>
      <c r="AH2" s="5" t="s">
        <v>6</v>
      </c>
    </row>
    <row r="3" spans="1:34" ht="15" thickBot="1">
      <c r="A3" t="s">
        <v>7</v>
      </c>
      <c r="M3" t="s">
        <v>8</v>
      </c>
      <c r="V3" s="6">
        <v>45</v>
      </c>
      <c r="W3" s="7">
        <v>52</v>
      </c>
      <c r="Y3" t="s">
        <v>9</v>
      </c>
      <c r="AG3" s="6">
        <v>10</v>
      </c>
      <c r="AH3" s="7">
        <v>60</v>
      </c>
    </row>
    <row r="4" spans="1:34" ht="30" customHeight="1">
      <c r="A4" t="s">
        <v>10</v>
      </c>
      <c r="I4" s="8" t="s">
        <v>11</v>
      </c>
      <c r="J4" s="5" t="s">
        <v>12</v>
      </c>
      <c r="M4" t="s">
        <v>13</v>
      </c>
      <c r="V4" s="6">
        <v>47</v>
      </c>
      <c r="W4" s="7">
        <v>54</v>
      </c>
      <c r="Y4" t="s">
        <v>13</v>
      </c>
      <c r="AG4" s="6">
        <v>12</v>
      </c>
      <c r="AH4" s="7">
        <v>65</v>
      </c>
    </row>
    <row r="5" spans="1:34">
      <c r="A5" t="s">
        <v>14</v>
      </c>
      <c r="I5" s="6">
        <v>10</v>
      </c>
      <c r="J5" s="7">
        <v>50</v>
      </c>
      <c r="M5" t="s">
        <v>15</v>
      </c>
      <c r="V5" s="6">
        <v>48</v>
      </c>
      <c r="W5" s="7">
        <v>55</v>
      </c>
      <c r="Y5" t="s">
        <v>16</v>
      </c>
      <c r="AG5" s="6">
        <v>15</v>
      </c>
      <c r="AH5" s="7">
        <v>70</v>
      </c>
    </row>
    <row r="6" spans="1:34">
      <c r="A6" t="s">
        <v>13</v>
      </c>
      <c r="I6" s="6">
        <v>12</v>
      </c>
      <c r="J6" s="7">
        <v>55</v>
      </c>
      <c r="M6" t="s">
        <v>17</v>
      </c>
      <c r="V6" s="6">
        <v>50</v>
      </c>
      <c r="W6" s="7">
        <v>57</v>
      </c>
      <c r="Y6" t="s">
        <v>18</v>
      </c>
      <c r="AG6" s="6">
        <v>18</v>
      </c>
      <c r="AH6" s="7">
        <v>75</v>
      </c>
    </row>
    <row r="7" spans="1:34">
      <c r="A7" t="s">
        <v>19</v>
      </c>
      <c r="I7" s="6">
        <v>15</v>
      </c>
      <c r="J7" s="7">
        <v>60</v>
      </c>
      <c r="M7" t="s">
        <v>20</v>
      </c>
      <c r="V7" s="6">
        <v>52</v>
      </c>
      <c r="W7" s="7">
        <v>59</v>
      </c>
      <c r="Y7" t="s">
        <v>21</v>
      </c>
      <c r="AG7" s="6">
        <v>20</v>
      </c>
      <c r="AH7" s="7">
        <v>80</v>
      </c>
    </row>
    <row r="8" spans="1:34">
      <c r="A8" t="s">
        <v>22</v>
      </c>
      <c r="I8" s="6">
        <v>18</v>
      </c>
      <c r="J8" s="7">
        <v>65</v>
      </c>
      <c r="M8" t="s">
        <v>23</v>
      </c>
      <c r="V8" s="6">
        <v>53</v>
      </c>
      <c r="W8" s="7">
        <v>60</v>
      </c>
      <c r="Y8" t="s">
        <v>24</v>
      </c>
      <c r="AG8" s="6">
        <v>22</v>
      </c>
      <c r="AH8" s="7">
        <v>82</v>
      </c>
    </row>
    <row r="9" spans="1:34">
      <c r="A9" t="s">
        <v>25</v>
      </c>
      <c r="I9" s="6">
        <v>20</v>
      </c>
      <c r="J9" s="7">
        <v>70</v>
      </c>
      <c r="M9" t="s">
        <v>26</v>
      </c>
      <c r="V9" s="6">
        <v>55</v>
      </c>
      <c r="W9" s="7">
        <v>61</v>
      </c>
      <c r="Y9" t="s">
        <v>27</v>
      </c>
      <c r="AG9" s="6">
        <v>25</v>
      </c>
      <c r="AH9" s="7">
        <v>85</v>
      </c>
    </row>
    <row r="10" spans="1:34">
      <c r="A10" t="s">
        <v>28</v>
      </c>
      <c r="I10" s="6">
        <v>22</v>
      </c>
      <c r="J10" s="7">
        <v>75</v>
      </c>
      <c r="M10" t="s">
        <v>29</v>
      </c>
      <c r="V10" s="6">
        <v>56</v>
      </c>
      <c r="W10" s="7">
        <v>62</v>
      </c>
      <c r="Y10" t="s">
        <v>30</v>
      </c>
      <c r="AG10" s="6">
        <v>28</v>
      </c>
      <c r="AH10" s="7">
        <v>88</v>
      </c>
    </row>
    <row r="11" spans="1:34">
      <c r="A11" t="s">
        <v>26</v>
      </c>
      <c r="I11" s="6">
        <v>25</v>
      </c>
      <c r="J11" s="7">
        <v>80</v>
      </c>
      <c r="M11" t="s">
        <v>31</v>
      </c>
      <c r="V11" s="6">
        <v>58</v>
      </c>
      <c r="W11" s="7">
        <v>64</v>
      </c>
      <c r="Y11" t="s">
        <v>26</v>
      </c>
      <c r="AG11" s="6">
        <v>30</v>
      </c>
      <c r="AH11" s="7">
        <v>90</v>
      </c>
    </row>
    <row r="12" spans="1:34">
      <c r="A12" t="s">
        <v>32</v>
      </c>
      <c r="I12" s="6">
        <v>28</v>
      </c>
      <c r="J12" s="7">
        <v>85</v>
      </c>
      <c r="M12" t="s">
        <v>33</v>
      </c>
      <c r="V12" s="6">
        <v>60</v>
      </c>
      <c r="W12" s="7">
        <v>66</v>
      </c>
      <c r="Y12" t="s">
        <v>34</v>
      </c>
      <c r="AG12" s="6">
        <v>32</v>
      </c>
      <c r="AH12" s="7">
        <v>92</v>
      </c>
    </row>
    <row r="13" spans="1:34">
      <c r="A13" t="s">
        <v>35</v>
      </c>
      <c r="I13" s="6">
        <v>30</v>
      </c>
      <c r="J13" s="7">
        <v>90</v>
      </c>
      <c r="M13" t="s">
        <v>36</v>
      </c>
      <c r="V13" s="6">
        <v>62</v>
      </c>
      <c r="W13" s="7">
        <v>67</v>
      </c>
      <c r="Y13" t="s">
        <v>37</v>
      </c>
      <c r="AG13" s="6">
        <v>35</v>
      </c>
      <c r="AH13" s="7">
        <v>93</v>
      </c>
    </row>
    <row r="14" spans="1:34">
      <c r="A14" t="s">
        <v>38</v>
      </c>
      <c r="I14" s="6">
        <v>32</v>
      </c>
      <c r="J14" s="7">
        <v>95</v>
      </c>
      <c r="M14" t="s">
        <v>39</v>
      </c>
      <c r="V14" s="6">
        <v>64</v>
      </c>
      <c r="W14" s="7">
        <v>69</v>
      </c>
      <c r="Y14" t="s">
        <v>40</v>
      </c>
      <c r="AG14" s="6">
        <v>38</v>
      </c>
      <c r="AH14" s="7">
        <v>95</v>
      </c>
    </row>
    <row r="15" spans="1:34">
      <c r="A15" t="s">
        <v>41</v>
      </c>
      <c r="I15" s="6">
        <v>35</v>
      </c>
      <c r="J15" s="7">
        <v>100</v>
      </c>
      <c r="M15" t="s">
        <v>42</v>
      </c>
      <c r="V15" s="6">
        <v>65</v>
      </c>
      <c r="W15" s="7">
        <v>71</v>
      </c>
      <c r="Y15" t="s">
        <v>43</v>
      </c>
      <c r="AG15" s="6">
        <v>40</v>
      </c>
      <c r="AH15" s="7">
        <v>96</v>
      </c>
    </row>
    <row r="16" spans="1:34" ht="15" thickBot="1">
      <c r="A16" t="s">
        <v>44</v>
      </c>
      <c r="I16" s="9">
        <v>38</v>
      </c>
      <c r="J16" s="10">
        <v>105</v>
      </c>
      <c r="M16" t="s">
        <v>45</v>
      </c>
      <c r="V16" s="6">
        <v>67</v>
      </c>
      <c r="W16" s="7">
        <v>73</v>
      </c>
      <c r="Y16" t="s">
        <v>46</v>
      </c>
      <c r="AG16" s="6">
        <v>42</v>
      </c>
      <c r="AH16" s="7">
        <v>97</v>
      </c>
    </row>
    <row r="17" spans="1:34">
      <c r="A17" t="s">
        <v>47</v>
      </c>
      <c r="M17" t="s">
        <v>48</v>
      </c>
      <c r="V17" s="6">
        <v>69</v>
      </c>
      <c r="W17" s="7">
        <v>74</v>
      </c>
      <c r="Y17" t="s">
        <v>49</v>
      </c>
      <c r="AG17" s="6">
        <v>45</v>
      </c>
      <c r="AH17" s="7">
        <v>98</v>
      </c>
    </row>
    <row r="18" spans="1:34" ht="15" thickBot="1">
      <c r="A18" t="s">
        <v>50</v>
      </c>
      <c r="M18" s="36" t="s">
        <v>51</v>
      </c>
      <c r="V18" s="6">
        <v>70</v>
      </c>
      <c r="W18" s="7">
        <v>76</v>
      </c>
      <c r="Y18" t="s">
        <v>52</v>
      </c>
      <c r="AG18" s="6">
        <v>48</v>
      </c>
      <c r="AH18" s="7">
        <v>99</v>
      </c>
    </row>
    <row r="19" spans="1:34" ht="28" customHeight="1" thickBot="1">
      <c r="A19" s="36" t="s">
        <v>51</v>
      </c>
      <c r="N19" s="11"/>
      <c r="O19" s="11" t="s">
        <v>2</v>
      </c>
      <c r="P19" s="11" t="s">
        <v>3</v>
      </c>
      <c r="V19" s="6">
        <v>72</v>
      </c>
      <c r="W19" s="7">
        <v>78</v>
      </c>
      <c r="Y19" s="36" t="s">
        <v>51</v>
      </c>
      <c r="Z19" s="11"/>
      <c r="AA19" s="12" t="s">
        <v>5</v>
      </c>
      <c r="AB19" s="12" t="s">
        <v>6</v>
      </c>
      <c r="AG19" s="6">
        <v>50</v>
      </c>
      <c r="AH19" s="7">
        <v>100</v>
      </c>
    </row>
    <row r="20" spans="1:34" ht="33" customHeight="1">
      <c r="B20" s="11"/>
      <c r="C20" s="12" t="s">
        <v>11</v>
      </c>
      <c r="D20" s="12" t="s">
        <v>12</v>
      </c>
      <c r="N20" t="s">
        <v>2</v>
      </c>
      <c r="O20">
        <f>VARP([1]Sheet1!$V$4:$V$23)</f>
        <v>96.8</v>
      </c>
      <c r="V20" s="6">
        <v>74</v>
      </c>
      <c r="W20" s="7">
        <v>80</v>
      </c>
      <c r="Z20" s="13" t="s">
        <v>5</v>
      </c>
      <c r="AA20">
        <v>1</v>
      </c>
      <c r="AG20" s="6">
        <v>52</v>
      </c>
      <c r="AH20" s="7">
        <v>102</v>
      </c>
    </row>
    <row r="21" spans="1:34" ht="31" customHeight="1" thickBot="1">
      <c r="B21" s="13" t="s">
        <v>11</v>
      </c>
      <c r="C21">
        <v>1</v>
      </c>
      <c r="N21" s="14" t="s">
        <v>3</v>
      </c>
      <c r="O21" s="14">
        <v>92.65</v>
      </c>
      <c r="P21" s="14">
        <f>VARP([1]Sheet1!$W$4:$W$23)</f>
        <v>88.927499999999995</v>
      </c>
      <c r="V21" s="6">
        <v>76</v>
      </c>
      <c r="W21" s="7">
        <v>82</v>
      </c>
      <c r="Z21" s="15" t="s">
        <v>6</v>
      </c>
      <c r="AA21" s="14">
        <v>0.97729508301867352</v>
      </c>
      <c r="AB21" s="14">
        <v>1</v>
      </c>
      <c r="AG21" s="6">
        <v>55</v>
      </c>
      <c r="AH21" s="7">
        <v>105</v>
      </c>
    </row>
    <row r="22" spans="1:34" ht="27.5" customHeight="1" thickBot="1">
      <c r="B22" s="15" t="s">
        <v>12</v>
      </c>
      <c r="C22" s="14">
        <v>0.99921031003664817</v>
      </c>
      <c r="D22" s="14">
        <v>1</v>
      </c>
      <c r="V22" s="9">
        <v>77</v>
      </c>
      <c r="W22" s="10">
        <v>83</v>
      </c>
      <c r="AG22" s="6">
        <v>58</v>
      </c>
      <c r="AH22" s="7">
        <v>106</v>
      </c>
    </row>
    <row r="23" spans="1:34">
      <c r="Z23" s="16" t="s">
        <v>53</v>
      </c>
      <c r="AA23" t="s">
        <v>54</v>
      </c>
      <c r="AG23" s="6">
        <v>60</v>
      </c>
      <c r="AH23" s="7">
        <v>107</v>
      </c>
    </row>
    <row r="24" spans="1:34">
      <c r="B24" s="16" t="s">
        <v>53</v>
      </c>
      <c r="C24" t="s">
        <v>55</v>
      </c>
      <c r="AG24" s="6">
        <v>62</v>
      </c>
      <c r="AH24" s="7">
        <v>108</v>
      </c>
    </row>
    <row r="25" spans="1:34">
      <c r="AG25" s="6">
        <v>65</v>
      </c>
      <c r="AH25" s="7">
        <v>110</v>
      </c>
    </row>
    <row r="26" spans="1:34">
      <c r="AG26" s="6">
        <v>68</v>
      </c>
      <c r="AH26" s="7">
        <v>112</v>
      </c>
    </row>
    <row r="27" spans="1:34">
      <c r="AG27" s="6">
        <v>70</v>
      </c>
      <c r="AH27" s="7">
        <v>114</v>
      </c>
    </row>
    <row r="28" spans="1:34">
      <c r="AG28" s="6">
        <v>72</v>
      </c>
      <c r="AH28" s="7">
        <v>115</v>
      </c>
    </row>
    <row r="29" spans="1:34">
      <c r="AG29" s="6">
        <v>75</v>
      </c>
      <c r="AH29" s="7">
        <v>116</v>
      </c>
    </row>
    <row r="30" spans="1:34">
      <c r="AG30" s="6">
        <v>78</v>
      </c>
      <c r="AH30" s="7">
        <v>118</v>
      </c>
    </row>
    <row r="31" spans="1:34">
      <c r="AG31" s="6">
        <v>80</v>
      </c>
      <c r="AH31" s="7">
        <v>120</v>
      </c>
    </row>
    <row r="32" spans="1:34" ht="15" thickBot="1">
      <c r="AG32" s="9">
        <v>82</v>
      </c>
      <c r="AH32" s="10">
        <v>122</v>
      </c>
    </row>
    <row r="35" spans="1:30" ht="18.5">
      <c r="A35" s="1" t="s">
        <v>56</v>
      </c>
    </row>
    <row r="37" spans="1:30" ht="15.5">
      <c r="A37" s="17" t="s">
        <v>57</v>
      </c>
    </row>
    <row r="38" spans="1:30">
      <c r="A38" t="s">
        <v>58</v>
      </c>
      <c r="M38" t="s">
        <v>59</v>
      </c>
      <c r="Y38" t="s">
        <v>60</v>
      </c>
    </row>
    <row r="39" spans="1:30">
      <c r="A39" t="s">
        <v>61</v>
      </c>
      <c r="M39" t="s">
        <v>62</v>
      </c>
      <c r="Y39" t="s">
        <v>63</v>
      </c>
    </row>
    <row r="40" spans="1:30">
      <c r="A40" t="s">
        <v>64</v>
      </c>
      <c r="M40" t="s">
        <v>65</v>
      </c>
      <c r="Y40" t="s">
        <v>66</v>
      </c>
    </row>
    <row r="41" spans="1:30">
      <c r="A41" s="36" t="s">
        <v>51</v>
      </c>
      <c r="M41" s="36" t="s">
        <v>51</v>
      </c>
      <c r="Y41" t="s">
        <v>67</v>
      </c>
    </row>
    <row r="42" spans="1:30">
      <c r="B42" s="18" t="s">
        <v>68</v>
      </c>
      <c r="C42" s="18">
        <v>5</v>
      </c>
      <c r="N42" s="18" t="s">
        <v>68</v>
      </c>
      <c r="O42" s="18">
        <v>5</v>
      </c>
      <c r="Y42" s="36" t="s">
        <v>51</v>
      </c>
    </row>
    <row r="43" spans="1:30">
      <c r="B43" s="18" t="s">
        <v>69</v>
      </c>
      <c r="C43" s="18">
        <v>100</v>
      </c>
      <c r="N43" s="18" t="s">
        <v>69</v>
      </c>
      <c r="O43" s="18">
        <v>52</v>
      </c>
      <c r="Z43" t="s">
        <v>70</v>
      </c>
      <c r="AD43" s="19">
        <f>_xlfn.BINOM.DIST(7,10,0.25,TRUE)</f>
        <v>0.99958419799804688</v>
      </c>
    </row>
    <row r="44" spans="1:30">
      <c r="B44" s="18" t="s">
        <v>71</v>
      </c>
      <c r="C44" s="20" t="s">
        <v>72</v>
      </c>
      <c r="N44" s="18" t="s">
        <v>71</v>
      </c>
      <c r="O44" s="18" t="s">
        <v>73</v>
      </c>
    </row>
    <row r="45" spans="1:30">
      <c r="O45" s="18"/>
      <c r="Z45" t="s">
        <v>74</v>
      </c>
      <c r="AD45" s="19">
        <f>1-AD43</f>
        <v>4.15802001953125E-4</v>
      </c>
    </row>
    <row r="46" spans="1:30">
      <c r="B46" t="s">
        <v>75</v>
      </c>
      <c r="E46" s="21">
        <f>_xlfn.BINOM.DIST(5,100,0.167,FALSE)</f>
        <v>2.8286582529988842E-4</v>
      </c>
      <c r="N46">
        <f>_xlfn.HYPGEOM.DIST(2,5,13,52,FALSE)</f>
        <v>0.27427971188475386</v>
      </c>
    </row>
    <row r="51" spans="1:25">
      <c r="A51" t="s">
        <v>76</v>
      </c>
      <c r="M51" t="s">
        <v>77</v>
      </c>
    </row>
    <row r="52" spans="1:25">
      <c r="A52" t="s">
        <v>78</v>
      </c>
      <c r="M52" t="s">
        <v>79</v>
      </c>
    </row>
    <row r="53" spans="1:25">
      <c r="A53" t="s">
        <v>80</v>
      </c>
      <c r="M53" t="s">
        <v>81</v>
      </c>
    </row>
    <row r="54" spans="1:25">
      <c r="M54" s="36" t="s">
        <v>51</v>
      </c>
    </row>
    <row r="55" spans="1:25">
      <c r="A55" s="27" t="s">
        <v>180</v>
      </c>
      <c r="B55">
        <f>_xlfn.HYPGEOM.DIST(3,3,20,30,FALSE)</f>
        <v>0.28078817733990147</v>
      </c>
      <c r="N55" s="18" t="s">
        <v>68</v>
      </c>
      <c r="O55" s="18">
        <v>3</v>
      </c>
    </row>
    <row r="56" spans="1:25">
      <c r="N56" s="18" t="s">
        <v>69</v>
      </c>
      <c r="O56" s="18">
        <v>10</v>
      </c>
    </row>
    <row r="57" spans="1:25">
      <c r="N57" s="18" t="s">
        <v>71</v>
      </c>
      <c r="O57" s="18">
        <v>0.3</v>
      </c>
    </row>
    <row r="59" spans="1:25">
      <c r="N59" t="s">
        <v>82</v>
      </c>
      <c r="R59" s="19">
        <f>_xlfn.BINOM.DIST(3,10,0.3,FALSE)</f>
        <v>0.26682793200000005</v>
      </c>
    </row>
    <row r="61" spans="1:25" ht="15.5">
      <c r="A61" s="17" t="s">
        <v>83</v>
      </c>
    </row>
    <row r="62" spans="1:25">
      <c r="A62" t="s">
        <v>84</v>
      </c>
      <c r="M62" t="s">
        <v>85</v>
      </c>
      <c r="Y62" t="s">
        <v>86</v>
      </c>
    </row>
    <row r="63" spans="1:25">
      <c r="A63" t="s">
        <v>87</v>
      </c>
      <c r="M63" t="s">
        <v>88</v>
      </c>
      <c r="Y63" t="s">
        <v>89</v>
      </c>
    </row>
    <row r="64" spans="1:25">
      <c r="A64" t="s">
        <v>90</v>
      </c>
      <c r="M64" t="s">
        <v>91</v>
      </c>
      <c r="Y64" t="s">
        <v>92</v>
      </c>
    </row>
    <row r="65" spans="1:29">
      <c r="A65" t="s">
        <v>93</v>
      </c>
      <c r="Y65" t="s">
        <v>94</v>
      </c>
    </row>
    <row r="66" spans="1:29">
      <c r="A66" t="s">
        <v>95</v>
      </c>
      <c r="M66" s="36" t="s">
        <v>51</v>
      </c>
      <c r="Y66" t="s">
        <v>96</v>
      </c>
    </row>
    <row r="67" spans="1:29" ht="17">
      <c r="A67" s="36" t="s">
        <v>51</v>
      </c>
      <c r="N67" t="s">
        <v>97</v>
      </c>
      <c r="S67" s="22">
        <f>_xlfn.POISSON.DIST(3,5,TRUE)</f>
        <v>0.26502591529736169</v>
      </c>
      <c r="Y67" s="27" t="s">
        <v>180</v>
      </c>
      <c r="Z67" s="37" t="s">
        <v>209</v>
      </c>
    </row>
    <row r="68" spans="1:29" ht="17.5">
      <c r="B68" s="23" t="s">
        <v>98</v>
      </c>
      <c r="E68" s="22">
        <f>_xlfn.NORM.DIST(180,165,10,TRUE)</f>
        <v>0.93319279873114191</v>
      </c>
      <c r="S68" s="22">
        <f>_xlfn.POISSON.DIST(3,5,FALSE)</f>
        <v>0.14037389581428059</v>
      </c>
      <c r="Z68" s="34" t="s">
        <v>210</v>
      </c>
    </row>
    <row r="69" spans="1:29" ht="17.5">
      <c r="E69" s="22"/>
      <c r="Z69" s="34" t="s">
        <v>211</v>
      </c>
    </row>
    <row r="70" spans="1:29" ht="17.5">
      <c r="B70" s="23" t="s">
        <v>99</v>
      </c>
      <c r="E70" s="22">
        <f>1-E68</f>
        <v>6.6807201268858085E-2</v>
      </c>
      <c r="Z70" s="28" t="s">
        <v>212</v>
      </c>
      <c r="AC70">
        <f>(900-1000)/100</f>
        <v>-1</v>
      </c>
    </row>
    <row r="71" spans="1:29" ht="17.5">
      <c r="Z71" s="28" t="s">
        <v>213</v>
      </c>
      <c r="AC71">
        <f>(1100-1000)/100</f>
        <v>1</v>
      </c>
    </row>
    <row r="72" spans="1:29">
      <c r="Z72" t="s">
        <v>214</v>
      </c>
      <c r="AB72">
        <f>_xlfn.NORM.DIST(-1,0,1,TRUE)</f>
        <v>0.15865525393145699</v>
      </c>
    </row>
    <row r="73" spans="1:29">
      <c r="Z73" t="s">
        <v>215</v>
      </c>
      <c r="AB73">
        <f>_xlfn.NORM.DIST(1,0,1,TRUE)</f>
        <v>0.84134474606854304</v>
      </c>
    </row>
    <row r="74" spans="1:29">
      <c r="AA74" s="27">
        <f>AB73-AB72</f>
        <v>0.68268949213708607</v>
      </c>
    </row>
    <row r="77" spans="1:29">
      <c r="A77" t="s">
        <v>100</v>
      </c>
      <c r="M77" t="s">
        <v>101</v>
      </c>
    </row>
    <row r="78" spans="1:29">
      <c r="A78" t="s">
        <v>102</v>
      </c>
      <c r="M78" t="s">
        <v>103</v>
      </c>
    </row>
    <row r="79" spans="1:29">
      <c r="A79" t="s">
        <v>104</v>
      </c>
      <c r="M79" t="s">
        <v>105</v>
      </c>
    </row>
    <row r="80" spans="1:29">
      <c r="A80" t="s">
        <v>106</v>
      </c>
      <c r="M80" t="s">
        <v>107</v>
      </c>
    </row>
    <row r="81" spans="1:26">
      <c r="M81" s="36" t="s">
        <v>51</v>
      </c>
    </row>
    <row r="82" spans="1:26">
      <c r="A82" s="27" t="s">
        <v>180</v>
      </c>
      <c r="B82">
        <f>(150-170)/(200-100)</f>
        <v>-0.2</v>
      </c>
      <c r="N82" t="s">
        <v>108</v>
      </c>
      <c r="S82" s="22">
        <f>_xlfn.POISSON.DIST(15,20,TRUE)</f>
        <v>0.15651313463974303</v>
      </c>
    </row>
    <row r="83" spans="1:26">
      <c r="S83" s="22">
        <f>_xlfn.POISSON.DIST(15,20,FALSE)</f>
        <v>5.1648853531758354E-2</v>
      </c>
    </row>
    <row r="86" spans="1:26" ht="18.5">
      <c r="A86" s="1" t="s">
        <v>109</v>
      </c>
    </row>
    <row r="88" spans="1:26" ht="15.5">
      <c r="A88" s="17" t="s">
        <v>110</v>
      </c>
    </row>
    <row r="89" spans="1:26">
      <c r="A89" t="s">
        <v>111</v>
      </c>
      <c r="M89" t="s">
        <v>112</v>
      </c>
      <c r="Y89" t="s">
        <v>113</v>
      </c>
    </row>
    <row r="90" spans="1:26">
      <c r="A90" t="s">
        <v>114</v>
      </c>
      <c r="M90" t="s">
        <v>115</v>
      </c>
      <c r="Y90" t="s">
        <v>116</v>
      </c>
    </row>
    <row r="91" spans="1:26">
      <c r="A91" t="s">
        <v>117</v>
      </c>
      <c r="M91" t="s">
        <v>118</v>
      </c>
      <c r="Y91" t="s">
        <v>119</v>
      </c>
    </row>
    <row r="92" spans="1:26">
      <c r="A92" t="s">
        <v>120</v>
      </c>
      <c r="M92">
        <f xml:space="preserve"> 3</f>
        <v>3</v>
      </c>
      <c r="Y92" t="s">
        <v>121</v>
      </c>
    </row>
    <row r="93" spans="1:26">
      <c r="A93" t="s">
        <v>122</v>
      </c>
      <c r="M93" t="s">
        <v>123</v>
      </c>
      <c r="Y93" t="s">
        <v>124</v>
      </c>
    </row>
    <row r="94" spans="1:26">
      <c r="A94" t="s">
        <v>125</v>
      </c>
      <c r="M94" t="s">
        <v>126</v>
      </c>
      <c r="Y94" t="s">
        <v>127</v>
      </c>
    </row>
    <row r="95" spans="1:26">
      <c r="A95" t="s">
        <v>128</v>
      </c>
      <c r="M95" t="s">
        <v>129</v>
      </c>
      <c r="Y95" t="s">
        <v>130</v>
      </c>
    </row>
    <row r="96" spans="1:26" ht="17.5">
      <c r="A96" t="s">
        <v>131</v>
      </c>
      <c r="M96" t="s">
        <v>132</v>
      </c>
      <c r="Y96" s="36" t="s">
        <v>51</v>
      </c>
      <c r="Z96" t="s">
        <v>208</v>
      </c>
    </row>
    <row r="97" spans="1:26">
      <c r="A97" s="36" t="s">
        <v>51</v>
      </c>
      <c r="M97" s="36" t="s">
        <v>51</v>
      </c>
      <c r="Z97" t="s">
        <v>207</v>
      </c>
    </row>
    <row r="98" spans="1:26">
      <c r="B98" s="22">
        <f>_xlfn.POISSON.DIST(3,2,FALSE)</f>
        <v>0.18044704431548364</v>
      </c>
      <c r="N98" s="22">
        <f>_xlfn.BINOM.DIST(3,10,0.3,FALSE)</f>
        <v>0.26682793200000005</v>
      </c>
    </row>
    <row r="99" spans="1:26">
      <c r="Z99" s="27">
        <f>1-(5/6)^3</f>
        <v>0.42129629629629617</v>
      </c>
    </row>
    <row r="107" spans="1:26" ht="15.5">
      <c r="A107" s="17" t="s">
        <v>133</v>
      </c>
    </row>
    <row r="108" spans="1:26">
      <c r="A108" t="s">
        <v>134</v>
      </c>
      <c r="M108" t="s">
        <v>135</v>
      </c>
    </row>
    <row r="109" spans="1:26">
      <c r="A109" t="s">
        <v>136</v>
      </c>
      <c r="M109" t="s">
        <v>137</v>
      </c>
    </row>
    <row r="110" spans="1:26">
      <c r="A110" t="s">
        <v>138</v>
      </c>
      <c r="M110" t="s">
        <v>139</v>
      </c>
    </row>
    <row r="111" spans="1:26">
      <c r="A111" t="s">
        <v>140</v>
      </c>
      <c r="M111" t="s">
        <v>141</v>
      </c>
    </row>
    <row r="112" spans="1:26">
      <c r="A112" t="s">
        <v>142</v>
      </c>
      <c r="M112" t="s">
        <v>143</v>
      </c>
    </row>
    <row r="113" spans="1:17">
      <c r="A113" t="s">
        <v>144</v>
      </c>
      <c r="M113" t="s">
        <v>145</v>
      </c>
    </row>
    <row r="114" spans="1:17">
      <c r="A114" t="s">
        <v>146</v>
      </c>
      <c r="M114" t="s">
        <v>147</v>
      </c>
    </row>
    <row r="115" spans="1:17" ht="15" thickBot="1">
      <c r="A115" t="s">
        <v>148</v>
      </c>
      <c r="M115" t="s">
        <v>149</v>
      </c>
    </row>
    <row r="116" spans="1:17" ht="15" thickBot="1">
      <c r="A116" t="s">
        <v>150</v>
      </c>
      <c r="N116" s="24" t="s">
        <v>151</v>
      </c>
      <c r="O116">
        <f>1-EXP(-0.001*900)</f>
        <v>0.59343034025940089</v>
      </c>
      <c r="P116" s="25" t="s">
        <v>152</v>
      </c>
      <c r="Q116" s="26">
        <f>1/1000</f>
        <v>1E-3</v>
      </c>
    </row>
    <row r="117" spans="1:17">
      <c r="A117" s="36" t="s">
        <v>51</v>
      </c>
      <c r="B117" t="s">
        <v>153</v>
      </c>
      <c r="O117" s="27" t="s">
        <v>154</v>
      </c>
      <c r="P117" s="27">
        <f>1-_xlfn.EXPON.DIST(900,Q116,TRUE)</f>
        <v>0.40656965974059911</v>
      </c>
    </row>
    <row r="118" spans="1:17">
      <c r="B118" t="s">
        <v>155</v>
      </c>
    </row>
    <row r="119" spans="1:17">
      <c r="B119" t="s">
        <v>156</v>
      </c>
    </row>
    <row r="120" spans="1:17">
      <c r="B120" t="s">
        <v>157</v>
      </c>
    </row>
    <row r="121" spans="1:17">
      <c r="B121">
        <f>_xlfn.NORM.DIST(140,150,10,TRUE)</f>
        <v>0.15865525393145699</v>
      </c>
      <c r="C121">
        <f>_xlfn.NORM.DIST(160,150,10,TRUE)</f>
        <v>0.84134474606854304</v>
      </c>
    </row>
    <row r="122" spans="1:17">
      <c r="A122" t="s">
        <v>51</v>
      </c>
      <c r="B122">
        <f>C121-B121</f>
        <v>0.68268949213708607</v>
      </c>
    </row>
    <row r="127" spans="1:17" ht="18.5">
      <c r="A127" s="1" t="s">
        <v>158</v>
      </c>
    </row>
    <row r="129" spans="1:13" ht="15.5">
      <c r="A129" s="17" t="s">
        <v>159</v>
      </c>
    </row>
    <row r="130" spans="1:13">
      <c r="A130" t="s">
        <v>160</v>
      </c>
      <c r="M130" t="s">
        <v>161</v>
      </c>
    </row>
    <row r="131" spans="1:13">
      <c r="A131" t="s">
        <v>162</v>
      </c>
      <c r="M131" t="s">
        <v>163</v>
      </c>
    </row>
    <row r="132" spans="1:13">
      <c r="A132" t="s">
        <v>164</v>
      </c>
      <c r="M132" t="s">
        <v>165</v>
      </c>
    </row>
    <row r="133" spans="1:13">
      <c r="A133" t="s">
        <v>166</v>
      </c>
      <c r="M133" t="s">
        <v>167</v>
      </c>
    </row>
    <row r="134" spans="1:13">
      <c r="A134" t="s">
        <v>168</v>
      </c>
      <c r="M134" t="s">
        <v>169</v>
      </c>
    </row>
    <row r="135" spans="1:13">
      <c r="A135" t="s">
        <v>170</v>
      </c>
      <c r="M135" t="s">
        <v>171</v>
      </c>
    </row>
    <row r="136" spans="1:13">
      <c r="A136" t="s">
        <v>172</v>
      </c>
      <c r="M136" t="s">
        <v>173</v>
      </c>
    </row>
    <row r="137" spans="1:13">
      <c r="A137" t="s">
        <v>174</v>
      </c>
      <c r="M137" t="s">
        <v>175</v>
      </c>
    </row>
    <row r="138" spans="1:13">
      <c r="A138" t="s">
        <v>176</v>
      </c>
      <c r="M138" t="s">
        <v>177</v>
      </c>
    </row>
    <row r="139" spans="1:13">
      <c r="A139" t="s">
        <v>178</v>
      </c>
      <c r="M139" t="s">
        <v>179</v>
      </c>
    </row>
    <row r="140" spans="1:13">
      <c r="M140" s="27" t="s">
        <v>180</v>
      </c>
    </row>
    <row r="141" spans="1:13">
      <c r="A141" s="27" t="s">
        <v>180</v>
      </c>
      <c r="B141">
        <f>_xlfn.CONFIDENCE.NORM(0.05,8,100)</f>
        <v>1.567971187632043</v>
      </c>
      <c r="M141" s="28"/>
    </row>
    <row r="142" spans="1:13">
      <c r="M142" t="s">
        <v>181</v>
      </c>
    </row>
    <row r="143" spans="1:13">
      <c r="M143" t="s">
        <v>182</v>
      </c>
    </row>
    <row r="144" spans="1:13">
      <c r="M144" t="s">
        <v>183</v>
      </c>
    </row>
    <row r="145" spans="1:17">
      <c r="M145" t="s">
        <v>184</v>
      </c>
    </row>
    <row r="147" spans="1:17">
      <c r="M147" t="s">
        <v>185</v>
      </c>
    </row>
    <row r="149" spans="1:17" ht="17.5">
      <c r="M149" t="s">
        <v>186</v>
      </c>
      <c r="P149">
        <f>320/500</f>
        <v>0.64</v>
      </c>
      <c r="Q149" s="18"/>
    </row>
    <row r="150" spans="1:17" ht="17.5">
      <c r="A150" s="17" t="s">
        <v>187</v>
      </c>
      <c r="M150" t="s">
        <v>188</v>
      </c>
      <c r="P150">
        <f>SQRT((0.64*(1-0.64))/500)</f>
        <v>2.146625258399798E-2</v>
      </c>
    </row>
    <row r="151" spans="1:17" ht="17.5">
      <c r="A151" t="s">
        <v>189</v>
      </c>
      <c r="M151" t="s">
        <v>190</v>
      </c>
      <c r="P151">
        <f>1.645*P150</f>
        <v>3.5311985500676678E-2</v>
      </c>
    </row>
    <row r="152" spans="1:17">
      <c r="A152" t="s">
        <v>191</v>
      </c>
      <c r="M152" t="s">
        <v>192</v>
      </c>
      <c r="P152">
        <f>P149-P151</f>
        <v>0.6046880144993233</v>
      </c>
    </row>
    <row r="153" spans="1:17">
      <c r="A153" t="s">
        <v>193</v>
      </c>
      <c r="M153" t="s">
        <v>194</v>
      </c>
      <c r="P153">
        <f>P149+P151</f>
        <v>0.67531198550067673</v>
      </c>
    </row>
    <row r="154" spans="1:17">
      <c r="A154" t="s">
        <v>195</v>
      </c>
      <c r="M154" t="s">
        <v>196</v>
      </c>
    </row>
    <row r="155" spans="1:17">
      <c r="A155" t="s">
        <v>197</v>
      </c>
    </row>
    <row r="156" spans="1:17">
      <c r="A156" t="s">
        <v>198</v>
      </c>
      <c r="M156" s="29"/>
    </row>
    <row r="157" spans="1:17">
      <c r="A157" t="s">
        <v>199</v>
      </c>
      <c r="M157" s="30"/>
    </row>
    <row r="158" spans="1:17">
      <c r="A158" t="s">
        <v>200</v>
      </c>
      <c r="M158" s="28"/>
    </row>
    <row r="159" spans="1:17">
      <c r="A159" t="s">
        <v>201</v>
      </c>
      <c r="M159" s="28"/>
    </row>
    <row r="160" spans="1:17">
      <c r="A160" t="s">
        <v>202</v>
      </c>
      <c r="M160" s="28"/>
    </row>
    <row r="161" spans="1:13" ht="17.5">
      <c r="A161" s="31" t="s">
        <v>180</v>
      </c>
      <c r="B161" s="32" t="s">
        <v>203</v>
      </c>
      <c r="C161" s="32" t="s">
        <v>204</v>
      </c>
      <c r="M161" s="28"/>
    </row>
    <row r="162" spans="1:13" ht="17">
      <c r="B162" s="33" t="s">
        <v>205</v>
      </c>
      <c r="C162" s="32" t="s">
        <v>206</v>
      </c>
    </row>
    <row r="164" spans="1:13" ht="17.5">
      <c r="M164" s="34"/>
    </row>
    <row r="165" spans="1:13" ht="17.5">
      <c r="M165" s="34"/>
    </row>
    <row r="166" spans="1:13" ht="17.5">
      <c r="M166" s="34"/>
    </row>
    <row r="167" spans="1:13" ht="17.5">
      <c r="M167" s="34"/>
    </row>
    <row r="169" spans="1:13">
      <c r="M169" s="29"/>
    </row>
    <row r="171" spans="1:13" ht="17.5">
      <c r="M17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kadam</dc:creator>
  <cp:lastModifiedBy>jayesh kadam</cp:lastModifiedBy>
  <dcterms:created xsi:type="dcterms:W3CDTF">2024-03-22T04:46:59Z</dcterms:created>
  <dcterms:modified xsi:type="dcterms:W3CDTF">2024-03-22T21:21:33Z</dcterms:modified>
</cp:coreProperties>
</file>