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E:\GitHub\testingmodels\"/>
    </mc:Choice>
  </mc:AlternateContent>
  <xr:revisionPtr revIDLastSave="0" documentId="13_ncr:1_{5CB74487-CAAF-4046-921A-F7999328C557}" xr6:coauthVersionLast="45" xr6:coauthVersionMax="45" xr10:uidLastSave="{00000000-0000-0000-0000-000000000000}"/>
  <bookViews>
    <workbookView xWindow="-28920" yWindow="-2175" windowWidth="29040" windowHeight="15840" tabRatio="901" xr2:uid="{00000000-000D-0000-FFFF-FFFF00000000}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M9" i="152"/>
  <c r="M20" i="152" s="1"/>
  <c r="O26" i="133"/>
  <c r="D5" i="133"/>
  <c r="E5" i="133"/>
  <c r="E13" i="133" s="1"/>
  <c r="F5" i="133"/>
  <c r="G5" i="133"/>
  <c r="H5" i="133"/>
  <c r="I5" i="133"/>
  <c r="I13" i="133" s="1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N13" i="133" s="1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E14" i="141"/>
  <c r="M14" i="141" s="1"/>
  <c r="H9" i="133"/>
  <c r="I9" i="133"/>
  <c r="E15" i="141"/>
  <c r="M15" i="141" s="1"/>
  <c r="J9" i="133"/>
  <c r="E16" i="141" s="1"/>
  <c r="M16" i="141" s="1"/>
  <c r="K9" i="133"/>
  <c r="L9" i="133"/>
  <c r="M9" i="133"/>
  <c r="N9" i="133"/>
  <c r="O9" i="133"/>
  <c r="E17" i="141"/>
  <c r="M17" i="141" s="1"/>
  <c r="E23" i="141"/>
  <c r="M23" i="141" s="1"/>
  <c r="P9" i="133"/>
  <c r="Q9" i="133"/>
  <c r="R9" i="133"/>
  <c r="S9" i="133"/>
  <c r="T9" i="133"/>
  <c r="U9" i="133"/>
  <c r="E18" i="141"/>
  <c r="M18" i="141" s="1"/>
  <c r="D10" i="133"/>
  <c r="V10" i="133" s="1"/>
  <c r="E10" i="133"/>
  <c r="F10" i="133"/>
  <c r="G10" i="133"/>
  <c r="H10" i="133"/>
  <c r="H13" i="133" s="1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K13" i="133"/>
  <c r="L12" i="133"/>
  <c r="M12" i="133"/>
  <c r="N12" i="133"/>
  <c r="O12" i="133"/>
  <c r="O13" i="133" s="1"/>
  <c r="P12" i="133"/>
  <c r="Q12" i="133"/>
  <c r="R12" i="133"/>
  <c r="S12" i="133"/>
  <c r="T12" i="133"/>
  <c r="U12" i="133"/>
  <c r="E26" i="133"/>
  <c r="E19" i="141"/>
  <c r="M19" i="141" s="1"/>
  <c r="G26" i="133"/>
  <c r="E20" i="141" s="1"/>
  <c r="M20" i="141" s="1"/>
  <c r="I26" i="133"/>
  <c r="E21" i="141" s="1"/>
  <c r="M21" i="141" s="1"/>
  <c r="J26" i="133"/>
  <c r="E22" i="141" s="1"/>
  <c r="M22" i="141" s="1"/>
  <c r="U26" i="133"/>
  <c r="E24" i="141" s="1"/>
  <c r="M24" i="141" s="1"/>
  <c r="F2" i="152"/>
  <c r="E2" i="152"/>
  <c r="N20" i="152" s="1"/>
  <c r="T24" i="141"/>
  <c r="T22" i="141"/>
  <c r="T21" i="141"/>
  <c r="T20" i="141"/>
  <c r="T19" i="141"/>
  <c r="T18" i="141"/>
  <c r="T13" i="141"/>
  <c r="E2" i="134"/>
  <c r="E8" i="134"/>
  <c r="S7" i="141"/>
  <c r="C2" i="152"/>
  <c r="M6" i="152" s="1"/>
  <c r="M17" i="152" s="1"/>
  <c r="B2" i="152"/>
  <c r="L7" i="152" s="1"/>
  <c r="T16" i="141"/>
  <c r="T15" i="141"/>
  <c r="T14" i="141"/>
  <c r="E12" i="141"/>
  <c r="E2" i="141"/>
  <c r="C2" i="141"/>
  <c r="R17" i="141" s="1"/>
  <c r="R23" i="141"/>
  <c r="R7" i="141"/>
  <c r="R20" i="141"/>
  <c r="B2" i="141"/>
  <c r="Q17" i="141"/>
  <c r="B17" i="141"/>
  <c r="C17" i="141" s="1"/>
  <c r="F2" i="141"/>
  <c r="I12" i="141"/>
  <c r="G2" i="134"/>
  <c r="O16" i="152"/>
  <c r="N10" i="152"/>
  <c r="Q19" i="141"/>
  <c r="B19" i="141"/>
  <c r="C19" i="141" s="1"/>
  <c r="Q24" i="141"/>
  <c r="B24" i="141" s="1"/>
  <c r="C24" i="141" s="1"/>
  <c r="O18" i="152"/>
  <c r="N5" i="152"/>
  <c r="F15" i="152"/>
  <c r="R6" i="141"/>
  <c r="R24" i="141"/>
  <c r="M7" i="152"/>
  <c r="M18" i="152"/>
  <c r="R14" i="141"/>
  <c r="R5" i="141"/>
  <c r="R16" i="141"/>
  <c r="R21" i="141"/>
  <c r="R13" i="141"/>
  <c r="R22" i="141"/>
  <c r="Q20" i="141"/>
  <c r="B20" i="141" s="1"/>
  <c r="C20" i="141" s="1"/>
  <c r="R18" i="141"/>
  <c r="R19" i="141"/>
  <c r="N19" i="152"/>
  <c r="N7" i="152"/>
  <c r="O21" i="152"/>
  <c r="N18" i="152"/>
  <c r="O19" i="152"/>
  <c r="O20" i="152"/>
  <c r="N17" i="152"/>
  <c r="N8" i="152"/>
  <c r="N9" i="152"/>
  <c r="O17" i="152"/>
  <c r="N6" i="152"/>
  <c r="N16" i="152"/>
  <c r="M8" i="152"/>
  <c r="M19" i="152" s="1"/>
  <c r="M10" i="152"/>
  <c r="M21" i="152"/>
  <c r="R15" i="141"/>
  <c r="N21" i="152"/>
  <c r="V12" i="133"/>
  <c r="V5" i="133"/>
  <c r="D13" i="133"/>
  <c r="Q22" i="141"/>
  <c r="B22" i="141" s="1"/>
  <c r="C22" i="141" s="1"/>
  <c r="M5" i="152"/>
  <c r="M16" i="152"/>
  <c r="Q23" i="141"/>
  <c r="B23" i="141"/>
  <c r="C23" i="141"/>
  <c r="Q5" i="141"/>
  <c r="Q18" i="141"/>
  <c r="B18" i="141"/>
  <c r="C18" i="141" s="1"/>
  <c r="Q6" i="141"/>
  <c r="Q15" i="141"/>
  <c r="B15" i="141"/>
  <c r="C15" i="141" s="1"/>
  <c r="Q13" i="141"/>
  <c r="B13" i="141"/>
  <c r="C13" i="141"/>
  <c r="Q21" i="141"/>
  <c r="B21" i="141" s="1"/>
  <c r="C21" i="141" s="1"/>
  <c r="Q16" i="141"/>
  <c r="B16" i="141"/>
  <c r="C16" i="141"/>
  <c r="Q14" i="141"/>
  <c r="B14" i="141" s="1"/>
  <c r="C14" i="141" s="1"/>
  <c r="Q7" i="141"/>
  <c r="B8" i="149" s="1"/>
  <c r="D17" i="141"/>
  <c r="C9" i="134"/>
  <c r="D18" i="141"/>
  <c r="D16" i="141"/>
  <c r="D14" i="141"/>
  <c r="D13" i="141"/>
  <c r="D15" i="141"/>
  <c r="D20" i="141"/>
  <c r="D22" i="141"/>
  <c r="D19" i="141"/>
  <c r="D23" i="141"/>
  <c r="D24" i="141"/>
  <c r="D21" i="141"/>
  <c r="C10" i="134"/>
  <c r="F13" i="133"/>
  <c r="E6" i="149" l="1"/>
  <c r="L18" i="152"/>
  <c r="B18" i="152" s="1"/>
  <c r="D18" i="152"/>
  <c r="C18" i="152" s="1"/>
  <c r="V9" i="133"/>
  <c r="S13" i="133"/>
  <c r="U13" i="133"/>
  <c r="E13" i="141"/>
  <c r="M13" i="141" s="1"/>
  <c r="E9" i="134" s="1"/>
  <c r="L9" i="152"/>
  <c r="L8" i="152"/>
  <c r="G13" i="133"/>
  <c r="J13" i="133"/>
  <c r="V6" i="133"/>
  <c r="V13" i="133" s="1"/>
  <c r="L6" i="152"/>
  <c r="L5" i="152"/>
  <c r="L10" i="152"/>
  <c r="V11" i="133"/>
  <c r="M13" i="133"/>
  <c r="V8" i="133"/>
  <c r="V7" i="133"/>
  <c r="T13" i="133"/>
  <c r="L13" i="133"/>
  <c r="E10" i="134"/>
  <c r="D21" i="152" l="1"/>
  <c r="C21" i="152" s="1"/>
  <c r="L21" i="152"/>
  <c r="B21" i="152" s="1"/>
  <c r="D20" i="152"/>
  <c r="C20" i="152" s="1"/>
  <c r="L20" i="152"/>
  <c r="B20" i="152" s="1"/>
  <c r="L16" i="152"/>
  <c r="B16" i="152" s="1"/>
  <c r="D16" i="152"/>
  <c r="C16" i="152" s="1"/>
  <c r="C6" i="149"/>
  <c r="L17" i="152"/>
  <c r="B17" i="152" s="1"/>
  <c r="D17" i="152"/>
  <c r="C17" i="152" s="1"/>
  <c r="D6" i="149"/>
  <c r="L19" i="152"/>
  <c r="B19" i="152" s="1"/>
  <c r="D19" i="152"/>
  <c r="C19" i="152" s="1"/>
  <c r="F6" i="1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<sst xmlns="http://schemas.openxmlformats.org/spreadsheetml/2006/main" count="315" uniqueCount="179">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</sst>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7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10" borderId="0" applyNumberFormat="0" applyBorder="0" applyAlignment="0" applyProtection="0"/>
    <xf numFmtId="0" fontId="19" fillId="11" borderId="17" applyNumberFormat="0" applyAlignment="0" applyProtection="0"/>
    <xf numFmtId="164" fontId="14" fillId="0" borderId="0" applyFont="0" applyFill="0" applyBorder="0" applyAlignment="0" applyProtection="0"/>
    <xf numFmtId="0" fontId="20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44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8" borderId="0" xfId="5"/>
    <xf numFmtId="0" fontId="21" fillId="0" borderId="0" xfId="11" applyFont="1" applyFill="1"/>
    <xf numFmtId="0" fontId="21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1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5" fillId="14" borderId="0" xfId="2" applyNumberFormat="1" applyFont="1" applyFill="1" applyBorder="1" applyAlignment="1">
      <alignment horizontal="right" wrapText="1"/>
    </xf>
    <xf numFmtId="0" fontId="16" fillId="0" borderId="0" xfId="5" applyFill="1"/>
    <xf numFmtId="0" fontId="21" fillId="13" borderId="0" xfId="11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26" fillId="0" borderId="0" xfId="0" applyFont="1" applyFill="1"/>
    <xf numFmtId="0" fontId="21" fillId="13" borderId="0" xfId="11" applyFont="1" applyFill="1" applyAlignment="1">
      <alignment horizontal="left"/>
    </xf>
    <xf numFmtId="0" fontId="26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6" fillId="15" borderId="0" xfId="0" applyFont="1" applyFill="1"/>
    <xf numFmtId="0" fontId="0" fillId="16" borderId="0" xfId="0" applyFill="1"/>
    <xf numFmtId="166" fontId="9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19" fillId="11" borderId="0" xfId="12" applyNumberFormat="1" applyBorder="1" applyAlignment="1"/>
    <xf numFmtId="1" fontId="17" fillId="9" borderId="4" xfId="6" applyNumberFormat="1" applyBorder="1" applyAlignment="1">
      <alignment horizontal="right"/>
    </xf>
    <xf numFmtId="1" fontId="17" fillId="9" borderId="5" xfId="6" applyNumberFormat="1" applyBorder="1" applyAlignment="1">
      <alignment horizontal="right"/>
    </xf>
    <xf numFmtId="166" fontId="17" fillId="9" borderId="6" xfId="6" applyNumberFormat="1" applyBorder="1" applyAlignment="1">
      <alignment horizontal="right" vertical="center"/>
    </xf>
    <xf numFmtId="166" fontId="9" fillId="17" borderId="7" xfId="0" applyNumberFormat="1" applyFont="1" applyFill="1" applyBorder="1" applyAlignment="1">
      <alignment horizontal="left" vertical="center"/>
    </xf>
    <xf numFmtId="166" fontId="9" fillId="17" borderId="8" xfId="0" applyNumberFormat="1" applyFont="1" applyFill="1" applyBorder="1" applyAlignment="1">
      <alignment horizontal="left" vertical="center"/>
    </xf>
    <xf numFmtId="166" fontId="9" fillId="17" borderId="9" xfId="0" applyNumberFormat="1" applyFont="1" applyFill="1" applyBorder="1" applyAlignment="1">
      <alignment horizontal="left" vertical="center"/>
    </xf>
    <xf numFmtId="166" fontId="9" fillId="17" borderId="10" xfId="0" applyNumberFormat="1" applyFont="1" applyFill="1" applyBorder="1" applyAlignment="1">
      <alignment horizontal="left" vertical="center"/>
    </xf>
    <xf numFmtId="166" fontId="9" fillId="17" borderId="1" xfId="0" applyNumberFormat="1" applyFont="1" applyFill="1" applyBorder="1" applyAlignment="1">
      <alignment horizontal="left" vertical="center"/>
    </xf>
    <xf numFmtId="166" fontId="9" fillId="17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5" borderId="12" xfId="0" applyFont="1" applyFill="1" applyBorder="1" applyAlignment="1">
      <alignment wrapText="1"/>
    </xf>
    <xf numFmtId="0" fontId="26" fillId="15" borderId="5" xfId="0" applyFont="1" applyFill="1" applyBorder="1" applyAlignment="1">
      <alignment wrapText="1"/>
    </xf>
    <xf numFmtId="0" fontId="26" fillId="15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6" fillId="15" borderId="0" xfId="0" applyFont="1" applyFill="1" applyBorder="1"/>
    <xf numFmtId="9" fontId="9" fillId="17" borderId="10" xfId="23" applyFont="1" applyFill="1" applyBorder="1" applyAlignment="1">
      <alignment horizontal="left" vertical="center"/>
    </xf>
    <xf numFmtId="9" fontId="9" fillId="17" borderId="1" xfId="23" applyFont="1" applyFill="1" applyBorder="1" applyAlignment="1">
      <alignment horizontal="left" vertical="center"/>
    </xf>
    <xf numFmtId="9" fontId="9" fillId="17" borderId="11" xfId="23" applyFont="1" applyFill="1" applyBorder="1" applyAlignment="1">
      <alignment horizontal="left" vertical="center"/>
    </xf>
    <xf numFmtId="9" fontId="9" fillId="17" borderId="2" xfId="23" applyFont="1" applyFill="1" applyBorder="1" applyAlignment="1">
      <alignment horizontal="left" vertical="center"/>
    </xf>
    <xf numFmtId="9" fontId="19" fillId="11" borderId="1" xfId="23" applyFont="1" applyFill="1" applyBorder="1" applyAlignment="1"/>
    <xf numFmtId="9" fontId="19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4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28" fillId="0" borderId="0" xfId="15" applyFont="1"/>
    <xf numFmtId="0" fontId="3" fillId="19" borderId="0" xfId="15" applyFont="1" applyFill="1"/>
    <xf numFmtId="9" fontId="19" fillId="11" borderId="16" xfId="23" applyFont="1" applyFill="1" applyBorder="1" applyAlignment="1"/>
    <xf numFmtId="9" fontId="19" fillId="11" borderId="14" xfId="23" applyFont="1" applyFill="1" applyBorder="1" applyAlignment="1"/>
    <xf numFmtId="166" fontId="9" fillId="17" borderId="12" xfId="0" applyNumberFormat="1" applyFont="1" applyFill="1" applyBorder="1" applyAlignment="1">
      <alignment horizontal="center" vertical="center"/>
    </xf>
    <xf numFmtId="166" fontId="9" fillId="17" borderId="6" xfId="0" applyNumberFormat="1" applyFont="1" applyFill="1" applyBorder="1" applyAlignment="1">
      <alignment horizontal="center" vertical="center"/>
    </xf>
    <xf numFmtId="166" fontId="9" fillId="17" borderId="5" xfId="0" applyNumberFormat="1" applyFont="1" applyFill="1" applyBorder="1" applyAlignment="1">
      <alignment horizontal="center" vertical="center"/>
    </xf>
    <xf numFmtId="1" fontId="25" fillId="14" borderId="1" xfId="2" applyNumberFormat="1" applyFont="1" applyFill="1" applyBorder="1" applyAlignment="1">
      <alignment horizontal="center" wrapText="1"/>
    </xf>
    <xf numFmtId="1" fontId="25" fillId="14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Good" xfId="11" builtinId="26"/>
    <cellStyle name="Input" xfId="12" builtinId="20"/>
    <cellStyle name="Migliaia_tab emissioni" xfId="13" xr:uid="{00000000-0005-0000-0000-00000C000000}"/>
    <cellStyle name="Neutral" xfId="14" builtinId="28"/>
    <cellStyle name="Normal" xfId="0" builtinId="0"/>
    <cellStyle name="Normal 10" xfId="15" xr:uid="{00000000-0005-0000-0000-00000F000000}"/>
    <cellStyle name="Normal 2" xfId="16" xr:uid="{00000000-0005-0000-0000-000010000000}"/>
    <cellStyle name="Normal 2 3" xfId="17" xr:uid="{00000000-0005-0000-0000-000011000000}"/>
    <cellStyle name="Normal 4" xfId="18" xr:uid="{00000000-0005-0000-0000-000012000000}"/>
    <cellStyle name="Normal 4 2" xfId="19" xr:uid="{00000000-0005-0000-0000-000013000000}"/>
    <cellStyle name="Normal 8" xfId="20" xr:uid="{00000000-0005-0000-0000-000014000000}"/>
    <cellStyle name="Normal 9 2" xfId="21" xr:uid="{00000000-0005-0000-0000-000015000000}"/>
    <cellStyle name="Normale_B2020" xfId="22" xr:uid="{00000000-0005-0000-0000-000016000000}"/>
    <cellStyle name="Percent" xfId="23" builtinId="5"/>
    <cellStyle name="Percent 2" xfId="24" xr:uid="{00000000-0005-0000-0000-000018000000}"/>
    <cellStyle name="Percent 3" xfId="25" xr:uid="{00000000-0005-0000-0000-000019000000}"/>
    <cellStyle name="Percent 3 2" xfId="26" xr:uid="{00000000-0005-0000-0000-00001A000000}"/>
    <cellStyle name="Percent 3 3" xfId="27" xr:uid="{00000000-0005-0000-0000-00001B000000}"/>
    <cellStyle name="Percent 3 4" xfId="28" xr:uid="{00000000-0005-0000-0000-00001C000000}"/>
    <cellStyle name="Percent 3 5" xfId="29" xr:uid="{00000000-0005-0000-0000-00001D000000}"/>
    <cellStyle name="Percent 4" xfId="30" xr:uid="{00000000-0005-0000-0000-00001E000000}"/>
    <cellStyle name="Percent 4 2" xfId="31" xr:uid="{00000000-0005-0000-0000-00001F000000}"/>
    <cellStyle name="Percent 4 3" xfId="32" xr:uid="{00000000-0005-0000-0000-000020000000}"/>
    <cellStyle name="Percent 4 4" xfId="33" xr:uid="{00000000-0005-0000-0000-000021000000}"/>
    <cellStyle name="Percent 4 5" xfId="34" xr:uid="{00000000-0005-0000-0000-000022000000}"/>
    <cellStyle name="Percent 5" xfId="35" xr:uid="{00000000-0005-0000-0000-000023000000}"/>
    <cellStyle name="Percent 5 2" xfId="36" xr:uid="{00000000-0005-0000-0000-000024000000}"/>
    <cellStyle name="Percent 5 3" xfId="37" xr:uid="{00000000-0005-0000-0000-000025000000}"/>
    <cellStyle name="Percent 5 4" xfId="38" xr:uid="{00000000-0005-0000-0000-000026000000}"/>
    <cellStyle name="Percent 6" xfId="39" xr:uid="{00000000-0005-0000-0000-000027000000}"/>
    <cellStyle name="Percent 7" xfId="40" xr:uid="{00000000-0005-0000-0000-000028000000}"/>
    <cellStyle name="Percent 8" xfId="41" xr:uid="{00000000-0005-0000-0000-000029000000}"/>
    <cellStyle name="Percent 9" xfId="42" xr:uid="{00000000-0005-0000-0000-00002A000000}"/>
    <cellStyle name="Standard_Sce_D_Extraction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60" name="Picture 6">
          <a:extLst>
            <a:ext uri="{FF2B5EF4-FFF2-40B4-BE49-F238E27FC236}">
              <a16:creationId xmlns:a16="http://schemas.microsoft.com/office/drawing/2014/main" id="{00000000-0008-0000-0100-000074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61" name="Picture 8">
          <a:extLst>
            <a:ext uri="{FF2B5EF4-FFF2-40B4-BE49-F238E27FC236}">
              <a16:creationId xmlns:a16="http://schemas.microsoft.com/office/drawing/2014/main" id="{00000000-0008-0000-0100-000075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62" name="Picture 4">
          <a:extLst>
            <a:ext uri="{FF2B5EF4-FFF2-40B4-BE49-F238E27FC236}">
              <a16:creationId xmlns:a16="http://schemas.microsoft.com/office/drawing/2014/main" id="{00000000-0008-0000-0100-000076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63" name="Picture 5">
          <a:extLst>
            <a:ext uri="{FF2B5EF4-FFF2-40B4-BE49-F238E27FC236}">
              <a16:creationId xmlns:a16="http://schemas.microsoft.com/office/drawing/2014/main" id="{00000000-0008-0000-0100-000077E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ETSAP_DemoS_VFE\DemoS_Adv_Xlsx\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</row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31"/>
  <sheetViews>
    <sheetView tabSelected="1" zoomScale="90" zoomScaleNormal="90" workbookViewId="0">
      <selection activeCell="G25" sqref="G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123</v>
      </c>
      <c r="H2" s="51" t="s">
        <v>124</v>
      </c>
      <c r="I2" s="51" t="s">
        <v>125</v>
      </c>
      <c r="J2" s="51" t="s">
        <v>126</v>
      </c>
      <c r="K2" s="51" t="s">
        <v>127</v>
      </c>
      <c r="L2" s="51" t="s">
        <v>128</v>
      </c>
      <c r="M2" s="51" t="s">
        <v>129</v>
      </c>
      <c r="N2" s="51" t="s">
        <v>47</v>
      </c>
      <c r="O2" s="51" t="s">
        <v>162</v>
      </c>
      <c r="P2" s="51" t="s">
        <v>163</v>
      </c>
      <c r="Q2" s="51" t="s">
        <v>164</v>
      </c>
      <c r="R2" s="51" t="s">
        <v>165</v>
      </c>
      <c r="S2" s="51" t="s">
        <v>48</v>
      </c>
      <c r="T2" s="51" t="s">
        <v>49</v>
      </c>
      <c r="U2" s="51" t="s">
        <v>50</v>
      </c>
      <c r="V2" s="51" t="s">
        <v>160</v>
      </c>
      <c r="X2" s="8"/>
      <c r="Y2" s="50" t="s">
        <v>150</v>
      </c>
      <c r="Z2" s="14" t="s">
        <v>76</v>
      </c>
      <c r="AA2" s="14" t="s">
        <v>104</v>
      </c>
    </row>
    <row r="3" spans="1:27" ht="38.25" x14ac:dyDescent="0.2">
      <c r="C3" s="71" t="s">
        <v>120</v>
      </c>
      <c r="D3" s="52" t="s">
        <v>51</v>
      </c>
      <c r="E3" s="52" t="s">
        <v>52</v>
      </c>
      <c r="F3" s="52" t="s">
        <v>122</v>
      </c>
      <c r="G3" s="52" t="s">
        <v>135</v>
      </c>
      <c r="H3" s="52" t="s">
        <v>132</v>
      </c>
      <c r="I3" s="52" t="s">
        <v>125</v>
      </c>
      <c r="J3" s="52" t="s">
        <v>133</v>
      </c>
      <c r="K3" s="52" t="s">
        <v>134</v>
      </c>
      <c r="L3" s="52" t="s">
        <v>130</v>
      </c>
      <c r="M3" s="52" t="s">
        <v>131</v>
      </c>
      <c r="N3" s="52" t="s">
        <v>53</v>
      </c>
      <c r="O3" s="52" t="s">
        <v>170</v>
      </c>
      <c r="P3" s="52" t="s">
        <v>167</v>
      </c>
      <c r="Q3" s="52" t="s">
        <v>168</v>
      </c>
      <c r="R3" s="52" t="s">
        <v>169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x14ac:dyDescent="0.2">
      <c r="A5" s="6"/>
      <c r="B5" s="53" t="s">
        <v>58</v>
      </c>
      <c r="C5" s="61" t="s">
        <v>59</v>
      </c>
      <c r="D5" s="93">
        <f>[2]EB2!D16</f>
        <v>124.79425000000001</v>
      </c>
      <c r="E5" s="93">
        <f>[2]EB2!E16</f>
        <v>3095.8757999999998</v>
      </c>
      <c r="F5" s="93">
        <f>[2]EB2!F16</f>
        <v>0</v>
      </c>
      <c r="G5" s="93">
        <f>[2]EB2!G16</f>
        <v>862.053</v>
      </c>
      <c r="H5" s="93">
        <f>[2]EB2!H16</f>
        <v>72.9495</v>
      </c>
      <c r="I5" s="93">
        <f>[2]EB2!I16</f>
        <v>190.17599999999999</v>
      </c>
      <c r="J5" s="93">
        <f>[2]EB2!J16</f>
        <v>3.1680000000000001</v>
      </c>
      <c r="K5" s="93">
        <f>[2]EB2!K16</f>
        <v>0</v>
      </c>
      <c r="L5" s="93">
        <f>[2]EB2!L16</f>
        <v>15.38</v>
      </c>
      <c r="M5" s="93">
        <f>[2]EB2!M16</f>
        <v>0.92</v>
      </c>
      <c r="N5" s="94">
        <f>[2]EB2!N16</f>
        <v>0</v>
      </c>
      <c r="O5" s="93">
        <f>[2]EB2!O16</f>
        <v>298.48174999999992</v>
      </c>
      <c r="P5" s="93">
        <f>[2]EB2!P16</f>
        <v>0</v>
      </c>
      <c r="Q5" s="93">
        <f>[2]EB2!Q16</f>
        <v>0</v>
      </c>
      <c r="R5" s="93">
        <f>[2]EB2!R16</f>
        <v>50</v>
      </c>
      <c r="S5" s="93">
        <f>[2]EB2!S16</f>
        <v>0</v>
      </c>
      <c r="T5" s="93">
        <f>[2]EB2!T16</f>
        <v>432.74250000000001</v>
      </c>
      <c r="U5" s="93">
        <f>[2]EB2!U16</f>
        <v>1435.8710000000001</v>
      </c>
      <c r="V5" s="95">
        <f>SUM(D5:U5)</f>
        <v>6582.4117999999999</v>
      </c>
    </row>
    <row r="6" spans="1:27" x14ac:dyDescent="0.2">
      <c r="A6" s="6"/>
      <c r="B6" s="53" t="s">
        <v>60</v>
      </c>
      <c r="C6" s="62" t="s">
        <v>61</v>
      </c>
      <c r="D6" s="93">
        <f>[2]EB2!D17</f>
        <v>19.923749999999998</v>
      </c>
      <c r="E6" s="93">
        <f>[2]EB2!E17</f>
        <v>1051.038</v>
      </c>
      <c r="F6" s="93">
        <f>[2]EB2!F17</f>
        <v>0</v>
      </c>
      <c r="G6" s="93">
        <f>[2]EB2!G17</f>
        <v>368.84399999999999</v>
      </c>
      <c r="H6" s="93">
        <f>[2]EB2!H17</f>
        <v>1.677</v>
      </c>
      <c r="I6" s="93">
        <f>[2]EB2!I17</f>
        <v>31.602</v>
      </c>
      <c r="J6" s="93">
        <f>[2]EB2!J17</f>
        <v>5.72</v>
      </c>
      <c r="K6" s="93">
        <f>[2]EB2!K17</f>
        <v>0</v>
      </c>
      <c r="L6" s="93">
        <f>[2]EB2!L17</f>
        <v>19.32</v>
      </c>
      <c r="M6" s="93">
        <f>[2]EB2!M17</f>
        <v>0.24199999999999999</v>
      </c>
      <c r="N6" s="94">
        <f>[2]EB2!N17</f>
        <v>0</v>
      </c>
      <c r="O6" s="93">
        <f>[2]EB2!O17</f>
        <v>13</v>
      </c>
      <c r="P6" s="93">
        <f>[2]EB2!P17</f>
        <v>0</v>
      </c>
      <c r="Q6" s="93">
        <f>[2]EB2!Q17</f>
        <v>0</v>
      </c>
      <c r="R6" s="93">
        <f>[2]EB2!R17</f>
        <v>7.5</v>
      </c>
      <c r="S6" s="93">
        <f>[2]EB2!S17</f>
        <v>0.60850000000000004</v>
      </c>
      <c r="T6" s="93">
        <f>[2]EB2!T17</f>
        <v>127.32299999999999</v>
      </c>
      <c r="U6" s="93">
        <f>[2]EB2!U17</f>
        <v>1263.6955</v>
      </c>
      <c r="V6" s="95">
        <f t="shared" ref="V6:V12" si="0">SUM(D6:U6)</f>
        <v>2910.4937500000001</v>
      </c>
    </row>
    <row r="7" spans="1:27" x14ac:dyDescent="0.2">
      <c r="A7" s="6"/>
      <c r="B7" s="53" t="s">
        <v>62</v>
      </c>
      <c r="C7" s="62" t="s">
        <v>63</v>
      </c>
      <c r="D7" s="93">
        <f>[2]EB2!D18</f>
        <v>663.94509999999991</v>
      </c>
      <c r="E7" s="93">
        <f>[2]EB2!E18</f>
        <v>2662.2965999999997</v>
      </c>
      <c r="F7" s="93">
        <f>[2]EB2!F18</f>
        <v>0</v>
      </c>
      <c r="G7" s="93">
        <f>[2]EB2!G18</f>
        <v>298.68</v>
      </c>
      <c r="H7" s="93">
        <f>[2]EB2!H18</f>
        <v>36.356499999999997</v>
      </c>
      <c r="I7" s="93">
        <f>[2]EB2!I18</f>
        <v>142.97149999999999</v>
      </c>
      <c r="J7" s="93">
        <f>[2]EB2!J18</f>
        <v>7.766</v>
      </c>
      <c r="K7" s="93">
        <f>[2]EB2!K18</f>
        <v>44.066000000000003</v>
      </c>
      <c r="L7" s="93">
        <f>[2]EB2!L18</f>
        <v>286.0505</v>
      </c>
      <c r="M7" s="93">
        <f>[2]EB2!M18</f>
        <v>191.57300000000001</v>
      </c>
      <c r="N7" s="94">
        <f>[2]EB2!N18</f>
        <v>0</v>
      </c>
      <c r="O7" s="93">
        <f>[2]EB2!O18</f>
        <v>180.41775000000007</v>
      </c>
      <c r="P7" s="93">
        <f>[2]EB2!P18</f>
        <v>0</v>
      </c>
      <c r="Q7" s="93">
        <f>[2]EB2!Q18</f>
        <v>0</v>
      </c>
      <c r="R7" s="93">
        <f>[2]EB2!R18</f>
        <v>0</v>
      </c>
      <c r="S7" s="93">
        <f>[2]EB2!S18</f>
        <v>58.595999999999997</v>
      </c>
      <c r="T7" s="93">
        <f>[2]EB2!T18</f>
        <v>316.79149999999998</v>
      </c>
      <c r="U7" s="93">
        <f>[2]EB2!U18</f>
        <v>2044.222</v>
      </c>
      <c r="V7" s="95">
        <f t="shared" si="0"/>
        <v>6933.7324499999986</v>
      </c>
    </row>
    <row r="8" spans="1:27" x14ac:dyDescent="0.2">
      <c r="A8" s="6"/>
      <c r="B8" s="53" t="s">
        <v>64</v>
      </c>
      <c r="C8" s="62" t="s">
        <v>65</v>
      </c>
      <c r="D8" s="93">
        <f>[2]EB2!D19</f>
        <v>15.434999999999999</v>
      </c>
      <c r="E8" s="93">
        <f>[2]EB2!E19</f>
        <v>120.72359999999999</v>
      </c>
      <c r="F8" s="93">
        <f>[2]EB2!F19</f>
        <v>0</v>
      </c>
      <c r="G8" s="93">
        <f>[2]EB2!G19</f>
        <v>366.58800000000002</v>
      </c>
      <c r="H8" s="93">
        <f>[2]EB2!H19</f>
        <v>0.47299999999999998</v>
      </c>
      <c r="I8" s="93">
        <f>[2]EB2!I19</f>
        <v>16.169</v>
      </c>
      <c r="J8" s="93">
        <f>[2]EB2!J19</f>
        <v>1.716</v>
      </c>
      <c r="K8" s="93">
        <f>[2]EB2!K19</f>
        <v>0</v>
      </c>
      <c r="L8" s="93">
        <f>[2]EB2!L19</f>
        <v>13.74</v>
      </c>
      <c r="M8" s="93">
        <f>[2]EB2!M19</f>
        <v>0</v>
      </c>
      <c r="N8" s="94">
        <f>[2]EB2!N19</f>
        <v>0</v>
      </c>
      <c r="O8" s="93">
        <f>[2]EB2!O19</f>
        <v>15.771500000000003</v>
      </c>
      <c r="P8" s="93">
        <f>[2]EB2!P19</f>
        <v>0</v>
      </c>
      <c r="Q8" s="93">
        <f>[2]EB2!Q19</f>
        <v>0</v>
      </c>
      <c r="R8" s="93">
        <f>[2]EB2!R19</f>
        <v>0</v>
      </c>
      <c r="S8" s="93">
        <f>[2]EB2!S19</f>
        <v>5.0000000000000001E-4</v>
      </c>
      <c r="T8" s="93">
        <f>[2]EB2!T19</f>
        <v>7.7869999999999999</v>
      </c>
      <c r="U8" s="93">
        <f>[2]EB2!U19</f>
        <v>9.6930000000000014</v>
      </c>
      <c r="V8" s="95">
        <f t="shared" si="0"/>
        <v>568.09659999999997</v>
      </c>
    </row>
    <row r="9" spans="1:27" ht="15" x14ac:dyDescent="0.25">
      <c r="A9" s="6"/>
      <c r="B9" s="53" t="s">
        <v>66</v>
      </c>
      <c r="C9" s="62" t="s">
        <v>67</v>
      </c>
      <c r="D9" s="93">
        <f>[2]EB2!D20</f>
        <v>0.1946</v>
      </c>
      <c r="E9" s="57">
        <f>[2]EB2!E20</f>
        <v>12.7494</v>
      </c>
      <c r="F9" s="93">
        <f>[2]EB2!F20</f>
        <v>0</v>
      </c>
      <c r="G9" s="57">
        <f>[2]EB2!G20</f>
        <v>3856.2855</v>
      </c>
      <c r="H9" s="93">
        <f>[2]EB2!H20</f>
        <v>1047.652</v>
      </c>
      <c r="I9" s="57">
        <f>[2]EB2!I20</f>
        <v>94.230999999999995</v>
      </c>
      <c r="J9" s="57">
        <f>[2]EB2!J20</f>
        <v>2394.2159999999999</v>
      </c>
      <c r="K9" s="93">
        <f>[2]EB2!K20</f>
        <v>0</v>
      </c>
      <c r="L9" s="93">
        <f>[2]EB2!L20</f>
        <v>33.24</v>
      </c>
      <c r="M9" s="93">
        <f>[2]EB2!M20</f>
        <v>0</v>
      </c>
      <c r="N9" s="93">
        <f>[2]EB2!N20</f>
        <v>0</v>
      </c>
      <c r="O9" s="57">
        <f>[2]EB2!O20</f>
        <v>40.25</v>
      </c>
      <c r="P9" s="93">
        <f>[2]EB2!P20</f>
        <v>0</v>
      </c>
      <c r="Q9" s="93">
        <f>[2]EB2!Q20</f>
        <v>0</v>
      </c>
      <c r="R9" s="93">
        <f>[2]EB2!R20</f>
        <v>0</v>
      </c>
      <c r="S9" s="93">
        <f>[2]EB2!S20</f>
        <v>0</v>
      </c>
      <c r="T9" s="93">
        <f>[2]EB2!T20</f>
        <v>0</v>
      </c>
      <c r="U9" s="57">
        <f>[2]EB2!U20</f>
        <v>132.98599999999999</v>
      </c>
      <c r="V9" s="95">
        <f t="shared" si="0"/>
        <v>7611.8044999999993</v>
      </c>
    </row>
    <row r="10" spans="1:27" x14ac:dyDescent="0.2">
      <c r="A10" s="6"/>
      <c r="B10" s="53" t="s">
        <v>68</v>
      </c>
      <c r="C10" s="63" t="s">
        <v>69</v>
      </c>
      <c r="D10" s="56">
        <f>[2]EB2!D21</f>
        <v>416.23084999999924</v>
      </c>
      <c r="E10" s="56">
        <f>[2]EB2!E21</f>
        <v>0</v>
      </c>
      <c r="F10" s="56">
        <f>[2]EB2!F21</f>
        <v>0</v>
      </c>
      <c r="G10" s="56">
        <f>[2]EB2!G21</f>
        <v>0</v>
      </c>
      <c r="H10" s="56">
        <f>[2]EB2!H21</f>
        <v>0</v>
      </c>
      <c r="I10" s="56">
        <f>[2]EB2!I21</f>
        <v>0</v>
      </c>
      <c r="J10" s="56">
        <f>[2]EB2!J21</f>
        <v>0</v>
      </c>
      <c r="K10" s="56">
        <f>[2]EB2!K21</f>
        <v>0</v>
      </c>
      <c r="L10" s="56">
        <f>[2]EB2!L21</f>
        <v>0</v>
      </c>
      <c r="M10" s="56">
        <f>[2]EB2!M21</f>
        <v>0</v>
      </c>
      <c r="N10" s="56">
        <f>[2]EB2!N21</f>
        <v>0</v>
      </c>
      <c r="O10" s="56">
        <f>[2]EB2!O21</f>
        <v>0</v>
      </c>
      <c r="P10" s="56">
        <f>[2]EB2!P21</f>
        <v>0</v>
      </c>
      <c r="Q10" s="56">
        <f>[2]EB2!Q21</f>
        <v>0</v>
      </c>
      <c r="R10" s="56">
        <f>[2]EB2!R21</f>
        <v>0</v>
      </c>
      <c r="S10" s="56">
        <f>[2]EB2!S21</f>
        <v>0</v>
      </c>
      <c r="T10" s="56">
        <f>[2]EB2!T21</f>
        <v>313.51900000000001</v>
      </c>
      <c r="U10" s="56">
        <f>[2]EB2!U21</f>
        <v>325</v>
      </c>
      <c r="V10" s="96">
        <f t="shared" si="0"/>
        <v>1054.7498499999992</v>
      </c>
    </row>
    <row r="11" spans="1:27" x14ac:dyDescent="0.2">
      <c r="A11" s="6"/>
      <c r="B11" s="53" t="s">
        <v>86</v>
      </c>
      <c r="C11" s="62" t="s">
        <v>70</v>
      </c>
      <c r="D11" s="93">
        <f>[2]EB2!D22</f>
        <v>18.358550000000001</v>
      </c>
      <c r="E11" s="93">
        <f>[2]EB2!E22</f>
        <v>380.29379999999998</v>
      </c>
      <c r="F11" s="93">
        <f>[2]EB2!F22</f>
        <v>0</v>
      </c>
      <c r="G11" s="93">
        <f>[2]EB2!G22</f>
        <v>76.465000000000003</v>
      </c>
      <c r="H11" s="93">
        <f>[2]EB2!H22</f>
        <v>4.7945000000000002</v>
      </c>
      <c r="I11" s="93">
        <f>[2]EB2!I22</f>
        <v>199.87350000000001</v>
      </c>
      <c r="J11" s="93">
        <f>[2]EB2!J22</f>
        <v>3.1459999999999999</v>
      </c>
      <c r="K11" s="93">
        <f>[2]EB2!K22</f>
        <v>899.20600000000002</v>
      </c>
      <c r="L11" s="93">
        <f>[2]EB2!L22</f>
        <v>52.04</v>
      </c>
      <c r="M11" s="93">
        <f>[2]EB2!M22</f>
        <v>800.72900000000004</v>
      </c>
      <c r="N11" s="94">
        <f>[2]EB2!N22</f>
        <v>0</v>
      </c>
      <c r="O11" s="93">
        <f>[2]EB2!O22</f>
        <v>0</v>
      </c>
      <c r="P11" s="93">
        <f>[2]EB2!P22</f>
        <v>0</v>
      </c>
      <c r="Q11" s="93">
        <f>[2]EB2!Q22</f>
        <v>0</v>
      </c>
      <c r="R11" s="93">
        <f>[2]EB2!R22</f>
        <v>0</v>
      </c>
      <c r="S11" s="93">
        <f>[2]EB2!S22</f>
        <v>0</v>
      </c>
      <c r="T11" s="93">
        <f>[2]EB2!T22</f>
        <v>0</v>
      </c>
      <c r="U11" s="93">
        <f>[2]EB2!U22</f>
        <v>0</v>
      </c>
      <c r="V11" s="95">
        <f t="shared" si="0"/>
        <v>2434.9063500000002</v>
      </c>
    </row>
    <row r="12" spans="1:27" x14ac:dyDescent="0.2">
      <c r="A12" s="6"/>
      <c r="B12" s="53" t="s">
        <v>87</v>
      </c>
      <c r="C12" s="62" t="s">
        <v>71</v>
      </c>
      <c r="D12" s="93">
        <f>[2]EB2!D23</f>
        <v>0</v>
      </c>
      <c r="E12" s="93">
        <f>[2]EB2!E23</f>
        <v>0</v>
      </c>
      <c r="F12" s="93">
        <f>[2]EB2!F23</f>
        <v>0</v>
      </c>
      <c r="G12" s="93">
        <f>[2]EB2!G23</f>
        <v>146.90600000000001</v>
      </c>
      <c r="H12" s="93">
        <f>[2]EB2!H23</f>
        <v>0</v>
      </c>
      <c r="I12" s="93">
        <f>[2]EB2!I23</f>
        <v>0</v>
      </c>
      <c r="J12" s="93">
        <f>[2]EB2!J23</f>
        <v>0</v>
      </c>
      <c r="K12" s="93">
        <f>[2]EB2!K23</f>
        <v>0</v>
      </c>
      <c r="L12" s="93">
        <f>[2]EB2!L23</f>
        <v>902.14</v>
      </c>
      <c r="M12" s="93">
        <f>[2]EB2!M23</f>
        <v>6.5</v>
      </c>
      <c r="N12" s="94">
        <f>[2]EB2!N23</f>
        <v>0</v>
      </c>
      <c r="O12" s="56">
        <f>[2]EB2!O23</f>
        <v>0</v>
      </c>
      <c r="P12" s="56">
        <f>[2]EB2!P23</f>
        <v>0</v>
      </c>
      <c r="Q12" s="56">
        <f>[2]EB2!Q23</f>
        <v>0</v>
      </c>
      <c r="R12" s="56">
        <f>[2]EB2!R23</f>
        <v>0</v>
      </c>
      <c r="S12" s="93">
        <f>[2]EB2!S23</f>
        <v>0</v>
      </c>
      <c r="T12" s="93">
        <f>[2]EB2!T23</f>
        <v>0</v>
      </c>
      <c r="U12" s="93">
        <f>[2]EB2!U23</f>
        <v>0</v>
      </c>
      <c r="V12" s="95">
        <f t="shared" si="0"/>
        <v>1055.546</v>
      </c>
    </row>
    <row r="13" spans="1:27" ht="15" x14ac:dyDescent="0.25">
      <c r="A13" s="6"/>
      <c r="B13" s="90" t="s">
        <v>89</v>
      </c>
      <c r="C13" s="60" t="s">
        <v>156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151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122</v>
      </c>
      <c r="G24" s="118" t="s">
        <v>135</v>
      </c>
      <c r="H24" s="118" t="s">
        <v>132</v>
      </c>
      <c r="I24" s="118" t="s">
        <v>125</v>
      </c>
      <c r="J24" s="118" t="s">
        <v>133</v>
      </c>
      <c r="K24" s="118" t="s">
        <v>134</v>
      </c>
      <c r="L24" s="118" t="s">
        <v>130</v>
      </c>
      <c r="M24" s="118" t="s">
        <v>131</v>
      </c>
      <c r="N24" s="118" t="s">
        <v>53</v>
      </c>
      <c r="O24" s="52" t="s">
        <v>166</v>
      </c>
      <c r="P24" s="52" t="s">
        <v>167</v>
      </c>
      <c r="Q24" s="52" t="s">
        <v>168</v>
      </c>
      <c r="R24" s="52" t="s">
        <v>169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5" x14ac:dyDescent="0.25">
      <c r="A25" s="6"/>
      <c r="B25" s="100" t="s">
        <v>66</v>
      </c>
      <c r="C25" s="64" t="s">
        <v>158</v>
      </c>
      <c r="D25" s="101"/>
      <c r="E25" s="105">
        <v>1</v>
      </c>
      <c r="F25" s="102"/>
      <c r="G25" s="105">
        <v>0.99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136</v>
      </c>
    </row>
    <row r="26" spans="1:24" ht="15" x14ac:dyDescent="0.25">
      <c r="A26" s="6"/>
      <c r="B26" s="100" t="s">
        <v>66</v>
      </c>
      <c r="C26" s="66" t="s">
        <v>159</v>
      </c>
      <c r="D26" s="103"/>
      <c r="E26" s="106">
        <f>1-E25</f>
        <v>0</v>
      </c>
      <c r="F26" s="104"/>
      <c r="G26" s="106">
        <f>1-G25</f>
        <v>1.0000000000000009E-2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157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106</v>
      </c>
      <c r="D29" s="70" t="s">
        <v>107</v>
      </c>
      <c r="E29" s="69" t="s">
        <v>108</v>
      </c>
      <c r="V29" s="8"/>
    </row>
    <row r="30" spans="1:24" x14ac:dyDescent="0.2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x14ac:dyDescent="0.2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0" t="s">
        <v>155</v>
      </c>
    </row>
    <row r="5" spans="2:7" x14ac:dyDescent="0.2">
      <c r="D5" s="121" t="s">
        <v>161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x14ac:dyDescent="0.2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2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2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2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2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2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119</v>
      </c>
      <c r="Q10" s="134"/>
      <c r="R10" s="134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x14ac:dyDescent="0.2">
      <c r="B13" s="21" t="s">
        <v>1</v>
      </c>
      <c r="C13" s="21" t="s">
        <v>5</v>
      </c>
      <c r="D13" s="21" t="s">
        <v>6</v>
      </c>
      <c r="E13" s="86" t="s">
        <v>149</v>
      </c>
      <c r="F13" s="83" t="s">
        <v>121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148</v>
      </c>
      <c r="F14" s="20" t="s">
        <v>34</v>
      </c>
      <c r="G14" s="20" t="s">
        <v>90</v>
      </c>
      <c r="H14" s="20" t="s">
        <v>171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119</v>
      </c>
      <c r="Q21" s="134"/>
      <c r="R21" s="134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4"/>
      <c r="C35" s="1" t="s">
        <v>153</v>
      </c>
    </row>
    <row r="36" spans="2:3" x14ac:dyDescent="0.2">
      <c r="B36" s="74"/>
      <c r="C36" s="1" t="s">
        <v>154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137</v>
      </c>
      <c r="H1" s="12" t="s">
        <v>100</v>
      </c>
      <c r="I1" s="40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138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x14ac:dyDescent="0.2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177</v>
      </c>
      <c r="T5" s="138"/>
      <c r="U5" s="138"/>
      <c r="V5" s="138"/>
      <c r="W5" s="138"/>
    </row>
    <row r="6" spans="2:23" s="6" customFormat="1" ht="15.75" x14ac:dyDescent="0.2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177</v>
      </c>
      <c r="T6" s="138"/>
      <c r="U6" s="138"/>
      <c r="V6" s="138"/>
      <c r="W6" s="138"/>
    </row>
    <row r="7" spans="2:23" x14ac:dyDescent="0.2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x14ac:dyDescent="0.2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x14ac:dyDescent="0.2">
      <c r="B10" s="21" t="s">
        <v>1</v>
      </c>
      <c r="C10" s="21" t="s">
        <v>5</v>
      </c>
      <c r="D10" s="21" t="s">
        <v>6</v>
      </c>
      <c r="E10" s="83" t="s">
        <v>121</v>
      </c>
      <c r="F10" s="83" t="s">
        <v>85</v>
      </c>
      <c r="G10" s="83" t="s">
        <v>98</v>
      </c>
      <c r="H10" s="83" t="s">
        <v>140</v>
      </c>
      <c r="I10" s="83" t="s">
        <v>84</v>
      </c>
      <c r="J10" s="83" t="s">
        <v>79</v>
      </c>
      <c r="K10" s="83" t="s">
        <v>172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142</v>
      </c>
      <c r="I11" s="20" t="s">
        <v>96</v>
      </c>
      <c r="J11" s="20" t="s">
        <v>171</v>
      </c>
      <c r="K11" s="20" t="s">
        <v>173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174</v>
      </c>
      <c r="G12" s="87" t="s">
        <v>145</v>
      </c>
      <c r="H12" s="85" t="s">
        <v>141</v>
      </c>
      <c r="I12" s="17" t="str">
        <f>$F$2&amp;"/"&amp;G2&amp;"a"</f>
        <v>M€2005/000_Unitsa</v>
      </c>
      <c r="J12" s="17" t="s">
        <v>92</v>
      </c>
      <c r="K12" s="17" t="s">
        <v>175</v>
      </c>
      <c r="L12" s="42"/>
      <c r="M12" s="128" t="s">
        <v>176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177</v>
      </c>
      <c r="T13" s="138" t="str">
        <f t="shared" ref="T13:T24" si="3">$G$2</f>
        <v>000_Units</v>
      </c>
      <c r="U13" s="134"/>
      <c r="V13" s="138" t="s">
        <v>139</v>
      </c>
      <c r="W13" s="134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95813.269532999999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1976.1486841181249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177</v>
      </c>
      <c r="T14" s="138" t="str">
        <f t="shared" si="3"/>
        <v>000_Units</v>
      </c>
      <c r="U14" s="134"/>
      <c r="V14" s="138" t="s">
        <v>139</v>
      </c>
      <c r="W14" s="134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177</v>
      </c>
      <c r="T15" s="138" t="str">
        <f t="shared" si="3"/>
        <v>000_Units</v>
      </c>
      <c r="U15" s="134"/>
      <c r="V15" s="138" t="s">
        <v>139</v>
      </c>
      <c r="W15" s="134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177</v>
      </c>
      <c r="T16" s="138" t="str">
        <f t="shared" si="3"/>
        <v>000_Units</v>
      </c>
      <c r="U16" s="134"/>
      <c r="V16" s="138" t="s">
        <v>139</v>
      </c>
      <c r="W16" s="134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177</v>
      </c>
      <c r="T17" s="138" t="str">
        <f t="shared" si="3"/>
        <v>000_Units</v>
      </c>
      <c r="U17" s="134"/>
      <c r="V17" s="138" t="s">
        <v>139</v>
      </c>
      <c r="W17" s="134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177</v>
      </c>
      <c r="T18" s="142" t="str">
        <f t="shared" si="3"/>
        <v>000_Units</v>
      </c>
      <c r="U18" s="140"/>
      <c r="V18" s="142" t="s">
        <v>139</v>
      </c>
      <c r="W18" s="140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177</v>
      </c>
      <c r="T19" s="138" t="str">
        <f t="shared" si="3"/>
        <v>000_Units</v>
      </c>
      <c r="U19" s="134"/>
      <c r="V19" s="138" t="s">
        <v>139</v>
      </c>
      <c r="W19" s="134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116.8454506500001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87.634087987500081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177</v>
      </c>
      <c r="T20" s="138" t="str">
        <f t="shared" si="3"/>
        <v>000_Units</v>
      </c>
      <c r="U20" s="134"/>
      <c r="V20" s="138" t="s">
        <v>139</v>
      </c>
      <c r="W20" s="134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177</v>
      </c>
      <c r="T21" s="138" t="str">
        <f t="shared" si="3"/>
        <v>000_Units</v>
      </c>
      <c r="U21" s="134"/>
      <c r="V21" s="138" t="s">
        <v>139</v>
      </c>
      <c r="W21" s="134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177</v>
      </c>
      <c r="T22" s="138" t="str">
        <f t="shared" si="3"/>
        <v>000_Units</v>
      </c>
      <c r="U22" s="134"/>
      <c r="V22" s="138" t="s">
        <v>139</v>
      </c>
      <c r="W22" s="134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177</v>
      </c>
      <c r="T23" s="138" t="str">
        <f t="shared" si="3"/>
        <v>000_Units</v>
      </c>
      <c r="U23" s="134"/>
      <c r="V23" s="138" t="s">
        <v>139</v>
      </c>
      <c r="W23" s="134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177</v>
      </c>
      <c r="T24" s="142" t="str">
        <f t="shared" si="3"/>
        <v>000_Units</v>
      </c>
      <c r="U24" s="140"/>
      <c r="V24" s="142" t="s">
        <v>139</v>
      </c>
      <c r="W24" s="140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4"/>
      <c r="C27" s="1" t="s">
        <v>153</v>
      </c>
      <c r="K27" s="1"/>
      <c r="L27" s="11"/>
      <c r="M27" s="1"/>
    </row>
    <row r="28" spans="1:23" x14ac:dyDescent="0.2">
      <c r="B28" s="74"/>
      <c r="C28" s="1" t="s">
        <v>154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24"/>
  <sheetViews>
    <sheetView workbookViewId="0">
      <selection activeCell="G4" sqref="G4:AG19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20" width="4.5703125" bestFit="1" customWidth="1"/>
  </cols>
  <sheetData>
    <row r="1" spans="2:7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7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7" x14ac:dyDescent="0.2">
      <c r="C5" s="3" t="s">
        <v>13</v>
      </c>
      <c r="D5" s="3"/>
      <c r="E5" s="1"/>
    </row>
    <row r="6" spans="2:7" x14ac:dyDescent="0.2">
      <c r="B6" s="2" t="s">
        <v>80</v>
      </c>
      <c r="C6" s="2" t="s">
        <v>0</v>
      </c>
      <c r="D6" s="2" t="s">
        <v>146</v>
      </c>
      <c r="E6" s="88">
        <v>2005</v>
      </c>
    </row>
    <row r="7" spans="2:7" ht="22.5" x14ac:dyDescent="0.2">
      <c r="B7" s="20" t="s">
        <v>81</v>
      </c>
      <c r="C7" s="20" t="s">
        <v>82</v>
      </c>
      <c r="D7" s="20" t="s">
        <v>147</v>
      </c>
      <c r="E7" s="84" t="s">
        <v>36</v>
      </c>
    </row>
    <row r="8" spans="2:7" ht="13.5" thickBot="1" x14ac:dyDescent="0.25">
      <c r="B8" s="19" t="s">
        <v>91</v>
      </c>
      <c r="C8" s="19"/>
      <c r="D8" s="19"/>
      <c r="E8" s="17" t="str">
        <f>E2</f>
        <v>BPkm</v>
      </c>
    </row>
    <row r="9" spans="2:7" x14ac:dyDescent="0.2">
      <c r="B9" s="8" t="s">
        <v>35</v>
      </c>
      <c r="C9" s="8" t="str">
        <f>DemTechs_TRA!$Q$5</f>
        <v>DTCAR</v>
      </c>
      <c r="D9" s="25" t="s">
        <v>178</v>
      </c>
      <c r="E9" s="72">
        <f>SUM(DemTechs_TRA!M13:M18)</f>
        <v>3246.7147360181252</v>
      </c>
    </row>
    <row r="10" spans="2:7" x14ac:dyDescent="0.2">
      <c r="B10" s="8" t="s">
        <v>35</v>
      </c>
      <c r="C10" s="8" t="str">
        <f>DemTechs_TRA!$Q$6</f>
        <v>DTPUB</v>
      </c>
      <c r="D10" s="25" t="s">
        <v>178</v>
      </c>
      <c r="E10" s="72">
        <f>SUM(DemTechs_TRA!M19:M24)</f>
        <v>939.26331048749989</v>
      </c>
    </row>
    <row r="12" spans="2:7" x14ac:dyDescent="0.2">
      <c r="E12" s="36"/>
    </row>
    <row r="13" spans="2:7" x14ac:dyDescent="0.2">
      <c r="E13" s="10"/>
    </row>
    <row r="15" spans="2:7" x14ac:dyDescent="0.2">
      <c r="E15" s="10"/>
    </row>
    <row r="23" spans="2:3" x14ac:dyDescent="0.2">
      <c r="B23" s="54"/>
      <c r="C23" s="1" t="s">
        <v>153</v>
      </c>
    </row>
    <row r="24" spans="2:3" x14ac:dyDescent="0.2">
      <c r="B24" s="74"/>
      <c r="C24" s="1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143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144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152</v>
      </c>
      <c r="D7" s="19" t="s">
        <v>152</v>
      </c>
      <c r="E7" s="19" t="s">
        <v>152</v>
      </c>
      <c r="F7" s="19" t="s">
        <v>152</v>
      </c>
      <c r="G7" s="115"/>
      <c r="H7" s="115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4"/>
      <c r="C23" s="1" t="s">
        <v>153</v>
      </c>
    </row>
    <row r="24" spans="2:3" x14ac:dyDescent="0.2">
      <c r="B24" s="74"/>
      <c r="C24" s="1" t="s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2020-09-03T12:24:20Z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22716701030731</vt:r8>
  </property>
</Properties>
</file>