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4160" windowHeight="12096" activeTab="1"/>
  </bookViews>
  <sheets>
    <sheet name="Lietuviškai" sheetId="2" r:id="rId1"/>
    <sheet name="Sheet1" sheetId="4" r:id="rId2"/>
    <sheet name="English" sheetId="3" r:id="rId3"/>
  </sheets>
  <calcPr calcId="124519"/>
</workbook>
</file>

<file path=xl/calcChain.xml><?xml version="1.0" encoding="utf-8"?>
<calcChain xmlns="http://schemas.openxmlformats.org/spreadsheetml/2006/main">
  <c r="L57" i="4"/>
  <c r="G57"/>
  <c r="L54"/>
  <c r="G54"/>
  <c r="L51"/>
  <c r="G51"/>
  <c r="M47"/>
  <c r="L47"/>
  <c r="K47"/>
  <c r="M46"/>
  <c r="L46"/>
  <c r="K46"/>
  <c r="J31"/>
  <c r="J29"/>
  <c r="L27"/>
  <c r="K27"/>
  <c r="J27"/>
  <c r="L26"/>
  <c r="K26"/>
  <c r="F26"/>
  <c r="J26"/>
  <c r="L25"/>
  <c r="K25"/>
  <c r="J25"/>
  <c r="E25"/>
  <c r="E34" i="3"/>
  <c r="G34"/>
  <c r="F34"/>
  <c r="F47" i="4"/>
  <c r="H47"/>
  <c r="G47"/>
  <c r="G33" i="2"/>
  <c r="G33" i="3"/>
  <c r="H46" i="4"/>
  <c r="G46"/>
  <c r="F46"/>
  <c r="G32" i="3"/>
  <c r="H41" i="4"/>
  <c r="G41"/>
  <c r="F41"/>
  <c r="H40"/>
  <c r="G40"/>
  <c r="F40"/>
  <c r="D11" i="3"/>
  <c r="D12" s="1"/>
  <c r="H10" s="1"/>
  <c r="H11" s="1"/>
  <c r="H12" s="1"/>
  <c r="H13" s="1"/>
  <c r="L10" s="1"/>
  <c r="L11" s="1"/>
  <c r="L12" s="1"/>
  <c r="E16"/>
  <c r="I16"/>
  <c r="M16"/>
  <c r="E19"/>
  <c r="F19"/>
  <c r="J19"/>
  <c r="J22" s="1"/>
  <c r="M19"/>
  <c r="N19"/>
  <c r="N30" s="1"/>
  <c r="N33" s="1"/>
  <c r="F22"/>
  <c r="N22"/>
  <c r="L23" i="4"/>
  <c r="K23"/>
  <c r="J23"/>
  <c r="E23"/>
  <c r="F23"/>
  <c r="G23"/>
  <c r="G27" s="1"/>
  <c r="L20"/>
  <c r="G20"/>
  <c r="D10"/>
  <c r="D11" s="1"/>
  <c r="I10" s="1"/>
  <c r="I11" s="1"/>
  <c r="I12" s="1"/>
  <c r="E16" i="2"/>
  <c r="E19"/>
  <c r="E30"/>
  <c r="E32"/>
  <c r="M16"/>
  <c r="I16"/>
  <c r="N19"/>
  <c r="N30"/>
  <c r="N33" s="1"/>
  <c r="M19"/>
  <c r="M30"/>
  <c r="M32" s="1"/>
  <c r="J19"/>
  <c r="J30"/>
  <c r="J33" s="1"/>
  <c r="I19"/>
  <c r="I30"/>
  <c r="I32" s="1"/>
  <c r="F19"/>
  <c r="F22" s="1"/>
  <c r="F30"/>
  <c r="F33" s="1"/>
  <c r="F21"/>
  <c r="E22" s="1"/>
  <c r="E21"/>
  <c r="J21"/>
  <c r="I22" s="1"/>
  <c r="I27" s="1"/>
  <c r="J22"/>
  <c r="I21"/>
  <c r="M21"/>
  <c r="N21"/>
  <c r="M24" s="1" a="1"/>
  <c r="M22"/>
  <c r="M27" s="1"/>
  <c r="N22"/>
  <c r="D11"/>
  <c r="D12"/>
  <c r="H10" s="1"/>
  <c r="H11" s="1"/>
  <c r="H12" s="1"/>
  <c r="H13" s="1"/>
  <c r="L10" s="1"/>
  <c r="L11" s="1"/>
  <c r="L12" s="1"/>
  <c r="F25" i="4" l="1"/>
  <c r="G26"/>
  <c r="E27" s="1"/>
  <c r="F27"/>
  <c r="E29" s="1"/>
  <c r="G25"/>
  <c r="E26" s="1"/>
  <c r="N32" i="2"/>
  <c r="M33" s="1"/>
  <c r="F32"/>
  <c r="E33" s="1"/>
  <c r="J32"/>
  <c r="I33" s="1"/>
  <c r="F21" i="3"/>
  <c r="E22" s="1"/>
  <c r="N21"/>
  <c r="M22" s="1"/>
  <c r="I19"/>
  <c r="I30" s="1"/>
  <c r="I32" s="1"/>
  <c r="J30"/>
  <c r="J33" s="1"/>
  <c r="M21"/>
  <c r="E21"/>
  <c r="M30"/>
  <c r="D12" i="4"/>
  <c r="D14" s="1"/>
  <c r="F30" i="3"/>
  <c r="F33" s="1"/>
  <c r="E30"/>
  <c r="E24" i="2" a="1"/>
  <c r="E27"/>
  <c r="I24" a="1"/>
  <c r="N25"/>
  <c r="M24"/>
  <c r="N24"/>
  <c r="M25"/>
  <c r="E31" i="4" l="1"/>
  <c r="I21" i="3"/>
  <c r="I27" s="1"/>
  <c r="J21"/>
  <c r="I22" s="1"/>
  <c r="J32"/>
  <c r="I33" s="1"/>
  <c r="E24" a="1"/>
  <c r="E24" s="1"/>
  <c r="I24" a="1"/>
  <c r="J25" s="1"/>
  <c r="M24" a="1"/>
  <c r="N25" s="1"/>
  <c r="M27"/>
  <c r="E27"/>
  <c r="M32"/>
  <c r="N32"/>
  <c r="M33" s="1"/>
  <c r="F32"/>
  <c r="E33" s="1"/>
  <c r="E32"/>
  <c r="J25" i="2"/>
  <c r="I24"/>
  <c r="J24"/>
  <c r="I25"/>
  <c r="F25"/>
  <c r="E24"/>
  <c r="E35" s="1"/>
  <c r="E37" s="1"/>
  <c r="F24"/>
  <c r="E25"/>
  <c r="M35"/>
  <c r="M37" s="1"/>
  <c r="E25" i="3" l="1"/>
  <c r="F24"/>
  <c r="F25"/>
  <c r="I25"/>
  <c r="J24"/>
  <c r="I24"/>
  <c r="M25"/>
  <c r="N24"/>
  <c r="M24"/>
  <c r="I35" i="2"/>
  <c r="I37" s="1"/>
  <c r="M39" s="1"/>
  <c r="E35" i="3" l="1"/>
  <c r="E37" s="1"/>
  <c r="M35"/>
  <c r="M37" s="1"/>
  <c r="I35"/>
  <c r="I37" s="1"/>
  <c r="I39" i="2"/>
  <c r="E39"/>
  <c r="I39" i="3" l="1"/>
  <c r="M39"/>
  <c r="E39"/>
</calcChain>
</file>

<file path=xl/sharedStrings.xml><?xml version="1.0" encoding="utf-8"?>
<sst xmlns="http://schemas.openxmlformats.org/spreadsheetml/2006/main" count="179" uniqueCount="107">
  <si>
    <t>x1</t>
  </si>
  <si>
    <t>x2</t>
  </si>
  <si>
    <t>Mokymo imtis</t>
  </si>
  <si>
    <t>e1</t>
  </si>
  <si>
    <t>A</t>
  </si>
  <si>
    <t>B</t>
  </si>
  <si>
    <t>Klasifikavimo nuostolių matrica</t>
  </si>
  <si>
    <t>D</t>
  </si>
  <si>
    <t>Normaliojo (Gauso) skirstinio įverčiai</t>
  </si>
  <si>
    <t>Mokymasis</t>
  </si>
  <si>
    <t>Atpažinimas</t>
  </si>
  <si>
    <t>p(A)</t>
  </si>
  <si>
    <t>p(B)</t>
  </si>
  <si>
    <t>p(D)</t>
  </si>
  <si>
    <t>p(x|A)</t>
  </si>
  <si>
    <t>p(x|B)</t>
  </si>
  <si>
    <t>p(x|D)</t>
  </si>
  <si>
    <t>x</t>
  </si>
  <si>
    <t>Apriorinė klasės tikimybė</t>
  </si>
  <si>
    <t>Vidutiniai tikėtini klasifikavimo nuostoliai</t>
  </si>
  <si>
    <t>Duomenys</t>
  </si>
  <si>
    <t>A klasė</t>
  </si>
  <si>
    <t>B klasė</t>
  </si>
  <si>
    <t>D klasė</t>
  </si>
  <si>
    <t>Iš viso</t>
  </si>
  <si>
    <t>Data</t>
  </si>
  <si>
    <t>Matrix of classification loss</t>
  </si>
  <si>
    <t>Training data set</t>
  </si>
  <si>
    <t>Class A</t>
  </si>
  <si>
    <t>Class B</t>
  </si>
  <si>
    <t>Class D</t>
  </si>
  <si>
    <t>Total instances</t>
  </si>
  <si>
    <t>Apriori class probability</t>
  </si>
  <si>
    <t>Estimates of the normal (Gauss) distribution per class</t>
  </si>
  <si>
    <t>Recognition</t>
  </si>
  <si>
    <t>Average expected classification loss per class</t>
  </si>
  <si>
    <t>Average</t>
  </si>
  <si>
    <t>Covariance matrix</t>
  </si>
  <si>
    <t>Inverse covariance matrix</t>
  </si>
  <si>
    <t>Training</t>
  </si>
  <si>
    <t>Vidurkis</t>
  </si>
  <si>
    <t>Kovariacinė matrica</t>
  </si>
  <si>
    <t>Kovariacinės matricos atvirkštinė</t>
  </si>
  <si>
    <t>Kovariacinės matricos determinantas</t>
  </si>
  <si>
    <t>Determinant of the covariance matrix</t>
  </si>
  <si>
    <t>inv_C(A)</t>
  </si>
  <si>
    <t>inv_C(B)</t>
  </si>
  <si>
    <t>inv_C(D)</t>
  </si>
  <si>
    <t>det_C(A)</t>
  </si>
  <si>
    <t>det_C(B)</t>
  </si>
  <si>
    <t>det_C(D)</t>
  </si>
  <si>
    <t>C(A)</t>
  </si>
  <si>
    <t>C(B)</t>
  </si>
  <si>
    <t>C(D)</t>
  </si>
  <si>
    <t>m(A)</t>
  </si>
  <si>
    <t>m(B)</t>
  </si>
  <si>
    <t>m(D)</t>
  </si>
  <si>
    <t>x - m(A)</t>
  </si>
  <si>
    <t>x - m(B)</t>
  </si>
  <si>
    <t>x - m(D)</t>
  </si>
  <si>
    <t>r(x,A)</t>
  </si>
  <si>
    <t>r(x,B)</t>
  </si>
  <si>
    <t>r(x,D)</t>
  </si>
  <si>
    <t>atv_C(A)</t>
  </si>
  <si>
    <t>atv_C(B)</t>
  </si>
  <si>
    <t>atv_C(D)</t>
  </si>
  <si>
    <t>R</t>
  </si>
  <si>
    <t>G</t>
  </si>
  <si>
    <t>x3</t>
  </si>
  <si>
    <t>e9</t>
  </si>
  <si>
    <t>e11</t>
  </si>
  <si>
    <t>e12</t>
  </si>
  <si>
    <t>e5</t>
  </si>
  <si>
    <t>e13</t>
  </si>
  <si>
    <t>e14</t>
  </si>
  <si>
    <t>e15</t>
  </si>
  <si>
    <t>e16</t>
  </si>
  <si>
    <t>Total Instances</t>
  </si>
  <si>
    <t>Class G</t>
  </si>
  <si>
    <t>Class R</t>
  </si>
  <si>
    <t xml:space="preserve">Apriori class probability </t>
  </si>
  <si>
    <t xml:space="preserve">p(R) = </t>
  </si>
  <si>
    <t>p(G)=</t>
  </si>
  <si>
    <t xml:space="preserve">m(R) =  </t>
  </si>
  <si>
    <t xml:space="preserve">m(G) = </t>
  </si>
  <si>
    <t>Co-variance Matrix</t>
  </si>
  <si>
    <t xml:space="preserve">C(R) = </t>
  </si>
  <si>
    <t>Inverse Co-variance</t>
  </si>
  <si>
    <t xml:space="preserve">Icv(R) = </t>
  </si>
  <si>
    <t>Determinant of Co-variance</t>
  </si>
  <si>
    <t>Dcv(R) =</t>
  </si>
  <si>
    <t>e17</t>
  </si>
  <si>
    <t>e18</t>
  </si>
  <si>
    <t>e19</t>
  </si>
  <si>
    <t>e20</t>
  </si>
  <si>
    <t>X-m(R)=</t>
  </si>
  <si>
    <t>Class</t>
  </si>
  <si>
    <t xml:space="preserve">P(X/R) = </t>
  </si>
  <si>
    <t>r(X,R) =</t>
  </si>
  <si>
    <t xml:space="preserve">C(G) = </t>
  </si>
  <si>
    <t>Icv(G)=</t>
  </si>
  <si>
    <t xml:space="preserve">Dcv(G) = </t>
  </si>
  <si>
    <t>X-m(G) =</t>
  </si>
  <si>
    <t>r(X,G)=</t>
  </si>
  <si>
    <t>R =</t>
  </si>
  <si>
    <t>G =</t>
  </si>
  <si>
    <t>P(X/G)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</si>
</sst>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charset val="186"/>
    </font>
    <font>
      <b/>
      <sz val="11"/>
      <color indexed="8"/>
      <name val="Calibri"/>
      <family val="2"/>
      <charset val="186"/>
    </font>
    <font>
      <b/>
      <sz val="11"/>
      <name val="Calibri"/>
      <family val="2"/>
      <charset val="186"/>
    </font>
    <font>
      <sz val="11"/>
      <name val="Calibri"/>
      <family val="2"/>
      <charset val="186"/>
    </font>
    <font>
      <sz val="8"/>
      <name val="Calibri"/>
      <family val="2"/>
      <charset val="186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4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right"/>
    </xf>
    <xf numFmtId="0" fontId="5" fillId="0" borderId="0" xfId="0" applyFont="1" applyFill="1" applyBorder="1"/>
    <xf numFmtId="0" fontId="5" fillId="0" borderId="1" xfId="0" applyFont="1" applyFill="1" applyBorder="1"/>
    <xf numFmtId="0" fontId="3" fillId="0" borderId="0" xfId="0" applyFont="1" applyAlignment="1">
      <alignment horizontal="right"/>
    </xf>
    <xf numFmtId="0" fontId="0" fillId="0" borderId="1" xfId="0" applyBorder="1"/>
    <xf numFmtId="0" fontId="3" fillId="0" borderId="0" xfId="0" applyFont="1" applyFill="1"/>
    <xf numFmtId="0" fontId="0" fillId="0" borderId="0" xfId="0" applyFill="1"/>
    <xf numFmtId="0" fontId="5" fillId="0" borderId="0" xfId="0" applyFont="1" applyBorder="1"/>
    <xf numFmtId="0" fontId="0" fillId="0" borderId="1" xfId="0" applyFill="1" applyBorder="1"/>
    <xf numFmtId="0" fontId="3" fillId="0" borderId="0" xfId="0" applyFont="1"/>
    <xf numFmtId="0" fontId="3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2" borderId="0" xfId="0" applyFill="1" applyBorder="1"/>
    <xf numFmtId="0" fontId="3" fillId="2" borderId="0" xfId="0" applyFont="1" applyFill="1" applyAlignment="1">
      <alignment horizontal="right"/>
    </xf>
    <xf numFmtId="0" fontId="0" fillId="0" borderId="0" xfId="0" applyFill="1" applyBorder="1"/>
    <xf numFmtId="0" fontId="3" fillId="0" borderId="0" xfId="0" applyFont="1" applyFill="1" applyBorder="1"/>
    <xf numFmtId="0" fontId="5" fillId="0" borderId="2" xfId="0" applyFont="1" applyBorder="1"/>
    <xf numFmtId="0" fontId="0" fillId="0" borderId="3" xfId="0" applyBorder="1"/>
    <xf numFmtId="0" fontId="5" fillId="0" borderId="2" xfId="0" applyFon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0" xfId="0" applyNumberFormat="1" applyFill="1" applyBorder="1"/>
    <xf numFmtId="164" fontId="0" fillId="0" borderId="0" xfId="0" applyNumberFormat="1" applyFill="1"/>
    <xf numFmtId="164" fontId="0" fillId="0" borderId="0" xfId="0" applyNumberFormat="1" applyBorder="1"/>
    <xf numFmtId="164" fontId="3" fillId="0" borderId="0" xfId="0" applyNumberFormat="1" applyFont="1" applyAlignment="1">
      <alignment horizontal="right"/>
    </xf>
    <xf numFmtId="164" fontId="2" fillId="0" borderId="1" xfId="0" applyNumberFormat="1" applyFont="1" applyBorder="1"/>
    <xf numFmtId="164" fontId="2" fillId="3" borderId="1" xfId="0" applyNumberFormat="1" applyFont="1" applyFill="1" applyBorder="1"/>
    <xf numFmtId="0" fontId="3" fillId="4" borderId="0" xfId="0" applyFont="1" applyFill="1"/>
    <xf numFmtId="0" fontId="0" fillId="4" borderId="0" xfId="0" applyFill="1"/>
    <xf numFmtId="0" fontId="7" fillId="0" borderId="0" xfId="0" applyFont="1"/>
    <xf numFmtId="0" fontId="7" fillId="0" borderId="0" xfId="0" applyFont="1" applyBorder="1"/>
    <xf numFmtId="0" fontId="0" fillId="4" borderId="0" xfId="0" applyFill="1" applyBorder="1"/>
    <xf numFmtId="0" fontId="5" fillId="4" borderId="4" xfId="0" applyFont="1" applyFill="1" applyBorder="1"/>
    <xf numFmtId="164" fontId="0" fillId="4" borderId="0" xfId="0" applyNumberFormat="1" applyFill="1"/>
    <xf numFmtId="0" fontId="0" fillId="5" borderId="0" xfId="0" applyFill="1"/>
    <xf numFmtId="0" fontId="7" fillId="4" borderId="0" xfId="0" applyFont="1" applyFill="1"/>
    <xf numFmtId="0" fontId="1" fillId="0" borderId="0" xfId="0" applyFont="1"/>
    <xf numFmtId="0" fontId="7" fillId="6" borderId="0" xfId="0" applyFont="1" applyFill="1"/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7" fillId="9" borderId="0" xfId="0" applyFont="1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2"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zoomScale="115" workbookViewId="0">
      <selection activeCell="F33" sqref="F33"/>
    </sheetView>
  </sheetViews>
  <sheetFormatPr defaultRowHeight="14.4"/>
  <cols>
    <col min="1" max="3" width="6.6640625" customWidth="1"/>
    <col min="5" max="7" width="6.6640625" customWidth="1"/>
    <col min="9" max="11" width="6.6640625" customWidth="1"/>
    <col min="13" max="13" width="7.44140625" customWidth="1"/>
    <col min="14" max="14" width="6.6640625" customWidth="1"/>
  </cols>
  <sheetData>
    <row r="1" spans="1:15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4" t="s">
        <v>6</v>
      </c>
      <c r="B2" s="15"/>
      <c r="C2" s="15"/>
      <c r="D2" s="15"/>
    </row>
    <row r="3" spans="1:15">
      <c r="D3" s="19"/>
      <c r="E3" s="17" t="s">
        <v>4</v>
      </c>
      <c r="F3" s="17" t="s">
        <v>5</v>
      </c>
      <c r="G3" s="17" t="s">
        <v>7</v>
      </c>
    </row>
    <row r="4" spans="1:15">
      <c r="D4" s="19" t="s">
        <v>4</v>
      </c>
      <c r="E4" s="17">
        <v>0</v>
      </c>
      <c r="F4" s="17">
        <v>1</v>
      </c>
      <c r="G4" s="17">
        <v>1</v>
      </c>
    </row>
    <row r="5" spans="1:15">
      <c r="D5" s="19" t="s">
        <v>5</v>
      </c>
      <c r="E5" s="17">
        <v>5</v>
      </c>
      <c r="F5" s="17">
        <v>0</v>
      </c>
      <c r="G5" s="17">
        <v>2</v>
      </c>
    </row>
    <row r="6" spans="1:15">
      <c r="D6" s="19" t="s">
        <v>7</v>
      </c>
      <c r="E6" s="17">
        <v>100</v>
      </c>
      <c r="F6" s="17">
        <v>50</v>
      </c>
      <c r="G6" s="17">
        <v>0</v>
      </c>
    </row>
    <row r="7" spans="1:15">
      <c r="A7" s="9"/>
      <c r="B7" s="16"/>
      <c r="C7" s="16"/>
      <c r="D7" s="15"/>
    </row>
    <row r="8" spans="1:15">
      <c r="A8" s="6" t="s">
        <v>2</v>
      </c>
      <c r="D8" s="25" t="s">
        <v>21</v>
      </c>
      <c r="E8" s="7"/>
      <c r="F8" s="8"/>
      <c r="G8" s="8"/>
      <c r="H8" s="8" t="s">
        <v>22</v>
      </c>
      <c r="I8" s="8"/>
      <c r="J8" s="8"/>
      <c r="K8" s="8"/>
      <c r="L8" t="s">
        <v>23</v>
      </c>
    </row>
    <row r="9" spans="1:15">
      <c r="D9" s="3"/>
      <c r="E9" s="21" t="s">
        <v>0</v>
      </c>
      <c r="F9" s="21" t="s">
        <v>1</v>
      </c>
      <c r="H9" s="3"/>
      <c r="I9" s="21" t="s">
        <v>0</v>
      </c>
      <c r="J9" s="21" t="s">
        <v>1</v>
      </c>
      <c r="L9" s="3"/>
      <c r="M9" s="21" t="s">
        <v>0</v>
      </c>
      <c r="N9" s="21" t="s">
        <v>1</v>
      </c>
    </row>
    <row r="10" spans="1:15">
      <c r="D10" s="3" t="s">
        <v>3</v>
      </c>
      <c r="E10" s="4">
        <v>1</v>
      </c>
      <c r="F10" s="4">
        <v>5</v>
      </c>
      <c r="H10" s="3" t="str">
        <f>CONCATENATE("e",RIGHT(D12)+1)</f>
        <v>e4</v>
      </c>
      <c r="I10" s="4">
        <v>3</v>
      </c>
      <c r="J10" s="4">
        <v>2</v>
      </c>
      <c r="L10" s="3" t="str">
        <f>CONCATENATE("e",RIGHT(H13)+1)</f>
        <v>e8</v>
      </c>
      <c r="M10" s="4">
        <v>4</v>
      </c>
      <c r="N10" s="4">
        <v>6</v>
      </c>
    </row>
    <row r="11" spans="1:15">
      <c r="D11" s="3" t="str">
        <f>CONCATENATE("e",RIGHT(D10)+1)</f>
        <v>e2</v>
      </c>
      <c r="E11" s="4">
        <v>3</v>
      </c>
      <c r="F11" s="4">
        <v>4</v>
      </c>
      <c r="H11" s="3" t="str">
        <f>CONCATENATE("e",RIGHT(H10)+1)</f>
        <v>e5</v>
      </c>
      <c r="I11" s="11">
        <v>7</v>
      </c>
      <c r="J11" s="11">
        <v>2</v>
      </c>
      <c r="L11" s="3" t="str">
        <f>CONCATENATE("e",RIGHT(L10)+1)</f>
        <v>e9</v>
      </c>
      <c r="M11" s="11">
        <v>6</v>
      </c>
      <c r="N11" s="11">
        <v>5</v>
      </c>
    </row>
    <row r="12" spans="1:15" ht="15" thickBot="1">
      <c r="D12" s="3" t="str">
        <f>CONCATENATE("e",RIGHT(D11)+1)</f>
        <v>e3</v>
      </c>
      <c r="E12" s="4">
        <v>3</v>
      </c>
      <c r="F12" s="26">
        <v>6</v>
      </c>
      <c r="H12" s="3" t="str">
        <f>CONCATENATE("e",RIGHT(H11)+1)</f>
        <v>e6</v>
      </c>
      <c r="I12" s="11">
        <v>5</v>
      </c>
      <c r="J12" s="11">
        <v>1</v>
      </c>
      <c r="L12" s="3" t="str">
        <f>CONCATENATE("e",RIGHT(L11)+1)</f>
        <v>e10</v>
      </c>
      <c r="M12" s="11">
        <v>6</v>
      </c>
      <c r="N12" s="28">
        <v>7</v>
      </c>
    </row>
    <row r="13" spans="1:15" ht="15" thickBot="1">
      <c r="D13" s="9" t="s">
        <v>24</v>
      </c>
      <c r="F13" s="27">
        <v>3</v>
      </c>
      <c r="H13" s="3" t="str">
        <f>CONCATENATE("e",RIGHT(H12)+1)</f>
        <v>e7</v>
      </c>
      <c r="I13" s="11">
        <v>5</v>
      </c>
      <c r="J13" s="28">
        <v>4</v>
      </c>
      <c r="L13" s="9" t="s">
        <v>24</v>
      </c>
      <c r="M13" s="10"/>
      <c r="N13" s="27">
        <v>3</v>
      </c>
      <c r="O13" s="10"/>
    </row>
    <row r="14" spans="1:15" ht="15" thickBot="1">
      <c r="D14" s="5"/>
      <c r="E14" s="8"/>
      <c r="F14" s="8"/>
      <c r="H14" s="9" t="s">
        <v>24</v>
      </c>
      <c r="I14" s="8"/>
      <c r="J14" s="27">
        <v>4</v>
      </c>
      <c r="L14" s="5"/>
      <c r="M14" s="8"/>
      <c r="N14" s="8"/>
    </row>
    <row r="15" spans="1:15">
      <c r="A15" s="2" t="s">
        <v>9</v>
      </c>
      <c r="B15" s="2"/>
      <c r="C15" s="2"/>
      <c r="D15" s="22"/>
      <c r="E15" s="22"/>
      <c r="F15" s="22"/>
      <c r="G15" s="22"/>
      <c r="H15" s="22"/>
      <c r="I15" s="22"/>
      <c r="J15" s="22"/>
      <c r="K15" s="22"/>
      <c r="L15" s="2"/>
      <c r="M15" s="2"/>
      <c r="N15" s="2"/>
      <c r="O15" s="2"/>
    </row>
    <row r="16" spans="1:15">
      <c r="A16" s="15" t="s">
        <v>18</v>
      </c>
      <c r="B16" s="15"/>
      <c r="C16" s="15"/>
      <c r="D16" s="12" t="s">
        <v>11</v>
      </c>
      <c r="E16" s="29">
        <f>F13/($F13+$J14+$N13)</f>
        <v>0.3</v>
      </c>
      <c r="F16" s="30"/>
      <c r="H16" s="12" t="s">
        <v>12</v>
      </c>
      <c r="I16" s="29">
        <f>J14/($F13+$J14+$N13)</f>
        <v>0.4</v>
      </c>
      <c r="J16" s="30"/>
      <c r="L16" s="12" t="s">
        <v>13</v>
      </c>
      <c r="M16" s="29">
        <f>N13/($F13+$J14+$N13)</f>
        <v>0.3</v>
      </c>
      <c r="N16" s="32"/>
      <c r="O16" s="15"/>
    </row>
    <row r="17" spans="1:15">
      <c r="A17" s="15"/>
      <c r="B17" s="15"/>
      <c r="C17" s="15"/>
      <c r="D17" s="24"/>
      <c r="E17" s="31"/>
      <c r="F17" s="31"/>
      <c r="G17" s="24"/>
      <c r="H17" s="24"/>
      <c r="I17" s="31"/>
      <c r="J17" s="31"/>
      <c r="K17" s="24"/>
      <c r="L17" s="15"/>
      <c r="M17" s="32"/>
      <c r="N17" s="32"/>
      <c r="O17" s="15"/>
    </row>
    <row r="18" spans="1:15">
      <c r="A18" s="18" t="s">
        <v>8</v>
      </c>
      <c r="E18" s="30"/>
      <c r="F18" s="30"/>
      <c r="I18" s="30"/>
      <c r="J18" s="30"/>
      <c r="M18" s="30"/>
      <c r="N18" s="30"/>
    </row>
    <row r="19" spans="1:15">
      <c r="A19" s="15" t="s">
        <v>40</v>
      </c>
      <c r="D19" s="5" t="s">
        <v>54</v>
      </c>
      <c r="E19" s="29">
        <f>AVERAGE(E10:E12)</f>
        <v>2.3333333333333335</v>
      </c>
      <c r="F19" s="29">
        <f>AVERAGE(F10:F12)</f>
        <v>5</v>
      </c>
      <c r="H19" s="5" t="s">
        <v>55</v>
      </c>
      <c r="I19" s="29">
        <f>AVERAGE(I10:I13)</f>
        <v>5</v>
      </c>
      <c r="J19" s="29">
        <f>AVERAGE(J10:J13)</f>
        <v>2.25</v>
      </c>
      <c r="L19" s="5" t="s">
        <v>56</v>
      </c>
      <c r="M19" s="29">
        <f>AVERAGE(M10:M12)</f>
        <v>5.333333333333333</v>
      </c>
      <c r="N19" s="29">
        <f>AVERAGE(N10:N12)</f>
        <v>6</v>
      </c>
    </row>
    <row r="20" spans="1:15">
      <c r="D20" s="5"/>
      <c r="E20" s="30"/>
      <c r="F20" s="30"/>
      <c r="H20" s="5"/>
      <c r="I20" s="30"/>
      <c r="J20" s="30"/>
      <c r="L20" s="5"/>
      <c r="M20" s="30"/>
      <c r="N20" s="30"/>
    </row>
    <row r="21" spans="1:15">
      <c r="A21" t="s">
        <v>41</v>
      </c>
      <c r="D21" s="5" t="s">
        <v>51</v>
      </c>
      <c r="E21" s="29">
        <f>1/F13*(E10*E10+E11*E11+E12*E12)-E19*E19</f>
        <v>0.88888888888888751</v>
      </c>
      <c r="F21" s="29">
        <f>1/F13*(E10*F10+E11*F11+E12*F12)-E19*F19</f>
        <v>0</v>
      </c>
      <c r="H21" s="5" t="s">
        <v>52</v>
      </c>
      <c r="I21" s="29">
        <f>1/J14*(I10*I10+I11*I11+I12*I12+I13*I13)-I19*I19</f>
        <v>2</v>
      </c>
      <c r="J21" s="29">
        <f>1/J14*(I10*J10+I11*J11+I12*J12+I13*J13)-I19*J19</f>
        <v>0</v>
      </c>
      <c r="L21" s="5" t="s">
        <v>53</v>
      </c>
      <c r="M21" s="29">
        <f>1/N13*(M10*M10+M11*M11+M12*M12)-M19*M19</f>
        <v>0.88888888888888928</v>
      </c>
      <c r="N21" s="29">
        <f>1/N13*(M10*N10+M11*N11+M12*N12)-M19*N19</f>
        <v>0</v>
      </c>
    </row>
    <row r="22" spans="1:15">
      <c r="D22" s="12"/>
      <c r="E22" s="29">
        <f>F21</f>
        <v>0</v>
      </c>
      <c r="F22" s="29">
        <f>1/F13*(F10*F10+F11*F11+F12*F12)-F19*F19</f>
        <v>0.6666666666666643</v>
      </c>
      <c r="H22" s="12"/>
      <c r="I22" s="29">
        <f>J21</f>
        <v>0</v>
      </c>
      <c r="J22" s="29">
        <f>1/J14*(J10*J10+J11*J11+J12*J12+J13*J13)-J19*J19</f>
        <v>1.1875</v>
      </c>
      <c r="L22" s="12"/>
      <c r="M22" s="29">
        <f>N21</f>
        <v>0</v>
      </c>
      <c r="N22" s="29">
        <f>1/N13*(N10*N10+N11*N11+N12*N12)-N19*N19</f>
        <v>0.6666666666666643</v>
      </c>
    </row>
    <row r="23" spans="1:15">
      <c r="D23" s="12"/>
      <c r="E23" s="30"/>
      <c r="F23" s="30"/>
      <c r="H23" s="12"/>
      <c r="I23" s="30"/>
      <c r="J23" s="30"/>
      <c r="L23" s="12"/>
      <c r="M23" s="30"/>
      <c r="N23" s="30"/>
    </row>
    <row r="24" spans="1:15">
      <c r="A24" s="52" t="s">
        <v>42</v>
      </c>
      <c r="B24" s="52"/>
      <c r="C24" s="52"/>
      <c r="D24" s="12" t="s">
        <v>63</v>
      </c>
      <c r="E24" s="29">
        <f t="array" ref="E24:F25">MINVERSE(E21:F22)</f>
        <v>1.1250000000000018</v>
      </c>
      <c r="F24" s="29">
        <v>0</v>
      </c>
      <c r="H24" s="12" t="s">
        <v>64</v>
      </c>
      <c r="I24" s="29">
        <f t="array" ref="I24:J25">MINVERSE(I21:J22)</f>
        <v>0.5</v>
      </c>
      <c r="J24" s="29">
        <v>0</v>
      </c>
      <c r="L24" s="12" t="s">
        <v>65</v>
      </c>
      <c r="M24" s="29">
        <f t="array" ref="M24:N25">MINVERSE(M21:N22)</f>
        <v>1.1249999999999996</v>
      </c>
      <c r="N24" s="29">
        <v>0</v>
      </c>
    </row>
    <row r="25" spans="1:15">
      <c r="A25" s="52"/>
      <c r="B25" s="52"/>
      <c r="C25" s="52"/>
      <c r="D25" s="12"/>
      <c r="E25" s="29">
        <v>0</v>
      </c>
      <c r="F25" s="29">
        <v>1.5000000000000053</v>
      </c>
      <c r="H25" s="12"/>
      <c r="I25" s="29">
        <v>0</v>
      </c>
      <c r="J25" s="29">
        <v>0.84210526315789469</v>
      </c>
      <c r="L25" s="12"/>
      <c r="M25" s="29">
        <v>0</v>
      </c>
      <c r="N25" s="29">
        <v>1.5000000000000053</v>
      </c>
    </row>
    <row r="26" spans="1:15">
      <c r="D26" s="12"/>
      <c r="E26" s="30"/>
      <c r="F26" s="30"/>
      <c r="H26" s="12"/>
      <c r="I26" s="30"/>
      <c r="J26" s="30"/>
      <c r="L26" s="12"/>
      <c r="M26" s="30"/>
      <c r="N26" s="30"/>
    </row>
    <row r="27" spans="1:15">
      <c r="A27" t="s">
        <v>43</v>
      </c>
      <c r="D27" s="12" t="s">
        <v>48</v>
      </c>
      <c r="E27" s="29">
        <f>MDETERM(E21:F22)</f>
        <v>0.59259259259258956</v>
      </c>
      <c r="F27" s="30"/>
      <c r="H27" s="12" t="s">
        <v>49</v>
      </c>
      <c r="I27" s="29">
        <f>MDETERM(I21:J22)</f>
        <v>2.375</v>
      </c>
      <c r="J27" s="30"/>
      <c r="L27" s="12" t="s">
        <v>50</v>
      </c>
      <c r="M27" s="29">
        <f>MDETERM(M21:N22)</f>
        <v>0.59259259259259078</v>
      </c>
      <c r="N27" s="30"/>
    </row>
    <row r="28" spans="1:15">
      <c r="A28" s="2" t="s">
        <v>10</v>
      </c>
      <c r="B28" s="2"/>
      <c r="C28" s="2"/>
      <c r="D28" s="23"/>
      <c r="E28" s="22"/>
      <c r="F28" s="2"/>
      <c r="G28" s="2"/>
      <c r="H28" s="23"/>
      <c r="I28" s="22"/>
      <c r="J28" s="2"/>
      <c r="K28" s="2"/>
      <c r="L28" s="23"/>
      <c r="M28" s="22"/>
      <c r="N28" s="2"/>
      <c r="O28" s="2"/>
    </row>
    <row r="29" spans="1:15">
      <c r="A29" s="13"/>
      <c r="B29" s="13" t="s">
        <v>0</v>
      </c>
      <c r="C29" s="13" t="s">
        <v>1</v>
      </c>
      <c r="H29" s="12"/>
      <c r="I29" s="8"/>
      <c r="L29" s="12"/>
      <c r="M29" s="8"/>
    </row>
    <row r="30" spans="1:15">
      <c r="A30" s="20" t="s">
        <v>17</v>
      </c>
      <c r="B30" s="4">
        <v>4</v>
      </c>
      <c r="C30" s="4">
        <v>3</v>
      </c>
      <c r="D30" s="12" t="s">
        <v>57</v>
      </c>
      <c r="E30" s="29">
        <f>$B30-E19</f>
        <v>1.6666666666666665</v>
      </c>
      <c r="F30" s="29">
        <f>$C30-F19</f>
        <v>-2</v>
      </c>
      <c r="H30" s="12" t="s">
        <v>58</v>
      </c>
      <c r="I30" s="29">
        <f>$B30-I19</f>
        <v>-1</v>
      </c>
      <c r="J30" s="29">
        <f>$C30-J19</f>
        <v>0.75</v>
      </c>
      <c r="L30" s="12" t="s">
        <v>59</v>
      </c>
      <c r="M30" s="29">
        <f>$B30-M19</f>
        <v>-1.333333333333333</v>
      </c>
      <c r="N30" s="29">
        <f>$C30-N19</f>
        <v>-3</v>
      </c>
    </row>
    <row r="31" spans="1:15">
      <c r="D31" s="12"/>
      <c r="E31" s="33"/>
      <c r="F31" s="33"/>
      <c r="H31" s="12"/>
      <c r="I31" s="33"/>
      <c r="J31" s="33"/>
      <c r="L31" s="12"/>
      <c r="M31" s="33"/>
      <c r="N31" s="33"/>
    </row>
    <row r="32" spans="1:15">
      <c r="D32" s="12"/>
      <c r="E32" s="29">
        <f>E30*E30</f>
        <v>2.7777777777777772</v>
      </c>
      <c r="F32" s="29">
        <f>E30*F30</f>
        <v>-3.333333333333333</v>
      </c>
      <c r="H32" s="12"/>
      <c r="I32" s="29">
        <f>I30*I30</f>
        <v>1</v>
      </c>
      <c r="J32" s="29">
        <f>I30*J30</f>
        <v>-0.75</v>
      </c>
      <c r="L32" s="12"/>
      <c r="M32" s="29">
        <f>M30*M30</f>
        <v>1.777777777777777</v>
      </c>
      <c r="N32" s="29">
        <f>M30*N30</f>
        <v>3.9999999999999991</v>
      </c>
    </row>
    <row r="33" spans="1:14">
      <c r="D33" s="12"/>
      <c r="E33" s="29">
        <f>F32</f>
        <v>-3.333333333333333</v>
      </c>
      <c r="F33" s="29">
        <f>F30*F30</f>
        <v>4</v>
      </c>
      <c r="G33" s="29">
        <f>G30*G30</f>
        <v>0</v>
      </c>
      <c r="H33" s="12"/>
      <c r="I33" s="29">
        <f>J32</f>
        <v>-0.75</v>
      </c>
      <c r="J33" s="29">
        <f>J30*J30</f>
        <v>0.5625</v>
      </c>
      <c r="L33" s="12"/>
      <c r="M33" s="29">
        <f>N32</f>
        <v>3.9999999999999991</v>
      </c>
      <c r="N33" s="29">
        <f>N30*N30</f>
        <v>9</v>
      </c>
    </row>
    <row r="34" spans="1:14">
      <c r="D34" s="12"/>
      <c r="E34" s="33"/>
      <c r="F34" s="33"/>
      <c r="H34" s="12"/>
      <c r="I34" s="33"/>
      <c r="J34" s="33"/>
      <c r="L34" s="12"/>
      <c r="M34" s="33"/>
      <c r="N34" s="33"/>
    </row>
    <row r="35" spans="1:14">
      <c r="D35" s="12"/>
      <c r="E35" s="29">
        <f>SUMPRODUCT(E24:F25,E32:F33)</f>
        <v>9.1250000000000249</v>
      </c>
      <c r="F35" s="33"/>
      <c r="H35" s="12"/>
      <c r="I35" s="29">
        <f>SUMPRODUCT(I24:J25,I32:J33)</f>
        <v>0.97368421052631571</v>
      </c>
      <c r="J35" s="33"/>
      <c r="L35" s="12"/>
      <c r="M35" s="29">
        <f>SUMPRODUCT(M24:N25,M32:N33)</f>
        <v>15.500000000000046</v>
      </c>
      <c r="N35" s="33"/>
    </row>
    <row r="36" spans="1:14">
      <c r="D36" s="12"/>
      <c r="E36" s="34"/>
      <c r="F36" s="33"/>
      <c r="H36" s="12"/>
      <c r="I36" s="34"/>
      <c r="J36" s="33"/>
      <c r="L36" s="12"/>
      <c r="M36" s="34"/>
      <c r="N36" s="33"/>
    </row>
    <row r="37" spans="1:14">
      <c r="A37" s="18"/>
      <c r="D37" s="12" t="s">
        <v>14</v>
      </c>
      <c r="E37" s="29">
        <f>1/(2*PI()*SQRT(E$27))*EXP(-1/2*E35)</f>
        <v>2.1576124960175306E-3</v>
      </c>
      <c r="F37" s="30"/>
      <c r="H37" s="12" t="s">
        <v>15</v>
      </c>
      <c r="I37" s="29">
        <f>1/(2*PI()*SQRT(I$27))*EXP(-1/2*I35)</f>
        <v>6.3468098165681705E-2</v>
      </c>
      <c r="J37" s="30"/>
      <c r="L37" s="12" t="s">
        <v>16</v>
      </c>
      <c r="M37" s="29">
        <f>1/(2*PI()*SQRT(M$27))*EXP(-1/2*M35)</f>
        <v>8.9055303415036931E-5</v>
      </c>
      <c r="N37" s="30"/>
    </row>
    <row r="38" spans="1:14">
      <c r="A38" t="s">
        <v>19</v>
      </c>
      <c r="E38" s="30"/>
      <c r="F38" s="30"/>
      <c r="I38" s="30"/>
      <c r="J38" s="30"/>
      <c r="M38" s="30"/>
      <c r="N38" s="30"/>
    </row>
    <row r="39" spans="1:14">
      <c r="D39" s="12" t="s">
        <v>60</v>
      </c>
      <c r="E39" s="35">
        <f>$E$4*$E$37*$E$16+$F$4*$I$37*$I$16+$G$4*$M$37*$M$16</f>
        <v>2.5413955857297194E-2</v>
      </c>
      <c r="F39" s="30"/>
      <c r="H39" s="12" t="s">
        <v>61</v>
      </c>
      <c r="I39" s="36">
        <f>$E$5*$E$37*$E$16+$F$5*$I$37*$I$16+$G$5*$M$37*$M$16</f>
        <v>3.2898519260753179E-3</v>
      </c>
      <c r="J39" s="30"/>
      <c r="L39" s="12" t="s">
        <v>62</v>
      </c>
      <c r="M39" s="35">
        <f>$E$6*$E$37*$E$16+$F$6*$I$37*$I$16+$G$6*$M$37*$M$16</f>
        <v>1.33409033819416</v>
      </c>
      <c r="N39" s="30"/>
    </row>
    <row r="41" spans="1:14">
      <c r="D41" s="12"/>
      <c r="H41" s="12"/>
      <c r="L41" s="12"/>
    </row>
  </sheetData>
  <mergeCells count="1">
    <mergeCell ref="A24:C25"/>
  </mergeCells>
  <phoneticPr fontId="6" type="noConversion"/>
  <conditionalFormatting sqref="M39 E39 I39">
    <cfRule type="cellIs" dxfId="1" priority="1" stopIfTrue="1" operator="equal">
      <formula>$S39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 activeCell="A93" sqref="A93"/>
    </sheetView>
  </sheetViews>
  <sheetFormatPr defaultRowHeight="14.4"/>
  <cols>
    <col min="1" max="1" width="8.88671875" customWidth="1"/>
    <col min="7" max="7" width="12" bestFit="1" customWidth="1"/>
    <col min="12" max="12" width="12" bestFit="1" customWidth="1"/>
  </cols>
  <sheetData>
    <row r="1" spans="1:12" s="38" customFormat="1">
      <c r="A1" s="37" t="s">
        <v>25</v>
      </c>
    </row>
    <row r="2" spans="1:12">
      <c r="A2" s="14" t="s">
        <v>26</v>
      </c>
      <c r="B2" s="15"/>
      <c r="C2" s="15"/>
      <c r="D2" s="15"/>
    </row>
    <row r="3" spans="1:12">
      <c r="D3" s="19"/>
      <c r="E3" s="17" t="s">
        <v>66</v>
      </c>
      <c r="F3" s="17" t="s">
        <v>67</v>
      </c>
      <c r="G3" s="24"/>
    </row>
    <row r="4" spans="1:12">
      <c r="D4" s="19" t="s">
        <v>66</v>
      </c>
      <c r="E4" s="17">
        <v>0</v>
      </c>
      <c r="F4" s="17">
        <v>3</v>
      </c>
      <c r="G4" s="24"/>
    </row>
    <row r="5" spans="1:12">
      <c r="D5" s="19" t="s">
        <v>67</v>
      </c>
      <c r="E5" s="17">
        <v>4</v>
      </c>
      <c r="F5" s="17">
        <v>0</v>
      </c>
      <c r="G5" s="24"/>
    </row>
    <row r="7" spans="1:12">
      <c r="A7" s="6" t="s">
        <v>27</v>
      </c>
      <c r="D7" s="25" t="s">
        <v>79</v>
      </c>
      <c r="E7" s="7"/>
      <c r="F7" s="8"/>
      <c r="G7" s="8"/>
      <c r="H7" s="8"/>
      <c r="I7" s="40" t="s">
        <v>78</v>
      </c>
      <c r="J7" s="8"/>
      <c r="K7" s="8"/>
      <c r="L7" s="8"/>
    </row>
    <row r="8" spans="1:12">
      <c r="D8" s="3"/>
      <c r="E8" s="21" t="s">
        <v>0</v>
      </c>
      <c r="F8" s="21" t="s">
        <v>1</v>
      </c>
      <c r="G8" s="21" t="s">
        <v>68</v>
      </c>
      <c r="I8" s="3"/>
      <c r="J8" s="21" t="s">
        <v>0</v>
      </c>
      <c r="K8" s="21" t="s">
        <v>1</v>
      </c>
      <c r="L8" s="21" t="s">
        <v>68</v>
      </c>
    </row>
    <row r="9" spans="1:12">
      <c r="D9" s="3" t="s">
        <v>3</v>
      </c>
      <c r="E9" s="4">
        <v>1</v>
      </c>
      <c r="F9" s="4">
        <v>-1</v>
      </c>
      <c r="G9" s="4">
        <v>7</v>
      </c>
      <c r="I9" s="3" t="s">
        <v>72</v>
      </c>
      <c r="J9" s="4">
        <v>1</v>
      </c>
      <c r="K9" s="4">
        <v>2</v>
      </c>
      <c r="L9" s="4">
        <v>2</v>
      </c>
    </row>
    <row r="10" spans="1:12">
      <c r="D10" s="3" t="str">
        <f>CONCATENATE("e",RIGHT(D9)+1)</f>
        <v>e2</v>
      </c>
      <c r="E10" s="4">
        <v>4</v>
      </c>
      <c r="F10" s="4">
        <v>-3</v>
      </c>
      <c r="G10" s="4">
        <v>-1</v>
      </c>
      <c r="I10" s="3" t="str">
        <f>CONCATENATE("e",RIGHT(I9)+1)</f>
        <v>e6</v>
      </c>
      <c r="J10" s="11">
        <v>3</v>
      </c>
      <c r="K10" s="11">
        <v>3</v>
      </c>
      <c r="L10" s="4">
        <v>4</v>
      </c>
    </row>
    <row r="11" spans="1:12">
      <c r="D11" s="3" t="str">
        <f>CONCATENATE("e",RIGHT(D10)+1)</f>
        <v>e3</v>
      </c>
      <c r="E11" s="4">
        <v>3</v>
      </c>
      <c r="F11" s="26">
        <v>-1</v>
      </c>
      <c r="G11" s="4">
        <v>5</v>
      </c>
      <c r="I11" s="3" t="str">
        <f>CONCATENATE("e",RIGHT(I10)+1)</f>
        <v>e7</v>
      </c>
      <c r="J11" s="11">
        <v>1</v>
      </c>
      <c r="K11" s="11">
        <v>0</v>
      </c>
      <c r="L11" s="4">
        <v>7</v>
      </c>
    </row>
    <row r="12" spans="1:12">
      <c r="D12" s="3" t="str">
        <f t="shared" ref="D12:D14" si="0">CONCATENATE("e",RIGHT(D11)+1)</f>
        <v>e4</v>
      </c>
      <c r="E12" s="4">
        <v>2</v>
      </c>
      <c r="F12" s="26">
        <v>-2</v>
      </c>
      <c r="G12" s="4">
        <v>6</v>
      </c>
      <c r="I12" s="3" t="str">
        <f t="shared" ref="I12" si="1">CONCATENATE("e",RIGHT(I11)+1)</f>
        <v>e8</v>
      </c>
      <c r="J12" s="11">
        <v>2</v>
      </c>
      <c r="K12" s="11">
        <v>1</v>
      </c>
      <c r="L12" s="4">
        <v>2</v>
      </c>
    </row>
    <row r="13" spans="1:12">
      <c r="D13" s="3" t="s">
        <v>69</v>
      </c>
      <c r="E13" s="4">
        <v>-1</v>
      </c>
      <c r="F13" s="26">
        <v>2</v>
      </c>
      <c r="G13" s="4">
        <v>6</v>
      </c>
      <c r="I13" s="3" t="s">
        <v>73</v>
      </c>
      <c r="J13" s="11">
        <v>-2</v>
      </c>
      <c r="K13" s="11">
        <v>3</v>
      </c>
      <c r="L13" s="4">
        <v>2</v>
      </c>
    </row>
    <row r="14" spans="1:12">
      <c r="D14" s="3" t="str">
        <f t="shared" si="0"/>
        <v>e10</v>
      </c>
      <c r="E14" s="4">
        <v>0</v>
      </c>
      <c r="F14" s="26">
        <v>2</v>
      </c>
      <c r="G14" s="4">
        <v>1</v>
      </c>
      <c r="I14" s="3" t="s">
        <v>74</v>
      </c>
      <c r="J14" s="11">
        <v>-4</v>
      </c>
      <c r="K14" s="11">
        <v>5</v>
      </c>
      <c r="L14" s="4">
        <v>-1</v>
      </c>
    </row>
    <row r="15" spans="1:12">
      <c r="D15" s="3" t="s">
        <v>70</v>
      </c>
      <c r="E15" s="4">
        <v>0</v>
      </c>
      <c r="F15" s="26">
        <v>4</v>
      </c>
      <c r="G15" s="4">
        <v>2</v>
      </c>
      <c r="I15" s="3" t="s">
        <v>75</v>
      </c>
      <c r="J15" s="11">
        <v>-1</v>
      </c>
      <c r="K15" s="11">
        <v>4</v>
      </c>
      <c r="L15" s="4">
        <v>5</v>
      </c>
    </row>
    <row r="16" spans="1:12">
      <c r="D16" s="3" t="s">
        <v>71</v>
      </c>
      <c r="E16" s="4">
        <v>-3</v>
      </c>
      <c r="F16" s="4">
        <v>1</v>
      </c>
      <c r="G16" s="4">
        <v>6</v>
      </c>
      <c r="I16" s="3" t="s">
        <v>76</v>
      </c>
      <c r="J16" s="11">
        <v>-2</v>
      </c>
      <c r="K16" s="11">
        <v>5</v>
      </c>
      <c r="L16" s="4">
        <v>5</v>
      </c>
    </row>
    <row r="17" spans="1:14">
      <c r="E17" s="39" t="s">
        <v>77</v>
      </c>
      <c r="G17" s="42">
        <v>8</v>
      </c>
      <c r="J17" s="39" t="s">
        <v>77</v>
      </c>
      <c r="L17" s="42">
        <v>8</v>
      </c>
    </row>
    <row r="19" spans="1:14" s="38" customFormat="1">
      <c r="A19" s="38" t="s">
        <v>39</v>
      </c>
      <c r="D19" s="41"/>
      <c r="E19" s="41"/>
      <c r="F19" s="41"/>
      <c r="G19" s="41"/>
      <c r="H19" s="41"/>
      <c r="I19" s="41"/>
      <c r="J19" s="41"/>
      <c r="K19" s="41"/>
    </row>
    <row r="20" spans="1:14">
      <c r="A20" t="s">
        <v>80</v>
      </c>
      <c r="F20" s="39" t="s">
        <v>81</v>
      </c>
      <c r="G20" s="44">
        <f>G17/($G17+$L17)</f>
        <v>0.5</v>
      </c>
      <c r="K20" s="39" t="s">
        <v>82</v>
      </c>
      <c r="L20" s="44">
        <f>L17/($G17+$L17)</f>
        <v>0.5</v>
      </c>
    </row>
    <row r="22" spans="1:14" s="38" customFormat="1">
      <c r="A22" s="37" t="s">
        <v>33</v>
      </c>
      <c r="E22" s="43"/>
      <c r="F22" s="43"/>
      <c r="I22" s="43"/>
      <c r="J22" s="43"/>
      <c r="M22" s="43"/>
      <c r="N22" s="43"/>
    </row>
    <row r="23" spans="1:14">
      <c r="A23" t="s">
        <v>36</v>
      </c>
      <c r="D23" s="39" t="s">
        <v>83</v>
      </c>
      <c r="E23">
        <f>AVERAGE(E9:E16)</f>
        <v>0.75</v>
      </c>
      <c r="F23" s="46">
        <f>AVERAGE(F9:F16)</f>
        <v>0.25</v>
      </c>
      <c r="G23">
        <f>AVERAGE(G9:G16)</f>
        <v>4</v>
      </c>
      <c r="I23" s="39" t="s">
        <v>84</v>
      </c>
      <c r="J23">
        <f>AVERAGE(J9:J16)</f>
        <v>-0.25</v>
      </c>
      <c r="K23">
        <f>AVERAGE(K9:K16)</f>
        <v>2.875</v>
      </c>
      <c r="L23">
        <f>AVERAGE(L9:L16)</f>
        <v>3.25</v>
      </c>
    </row>
    <row r="25" spans="1:14">
      <c r="A25" s="45" t="s">
        <v>85</v>
      </c>
      <c r="B25" s="38"/>
      <c r="D25" s="39" t="s">
        <v>86</v>
      </c>
      <c r="E25">
        <f>1/G17*(E9*E9+E10*E10+E11*E11+E12*E12+E13*E13+E14*E14+E15*E15+E16*E16)-E23*E23</f>
        <v>4.4375</v>
      </c>
      <c r="F25">
        <f>1/G17*(E9*F9+E10*F10+E11*F11+E12*F12+E13*F13+E14*F14+E15*F15+E16*F16)-F23*F23</f>
        <v>-3.1875</v>
      </c>
      <c r="G25">
        <f>1/G17*(F9*G9+F10*G10+F11*G11+F12*G12+F13*G13+F14*G14+F15*G15+F16*G16)-G23*G23</f>
        <v>-15.125</v>
      </c>
      <c r="I25" s="39" t="s">
        <v>99</v>
      </c>
      <c r="J25">
        <f>1/L17*(J9*J9+J10*J10+J11*J11+J12*J12+J13*J13+J14*J14+J15*J15+J16*J16)-J23*J23</f>
        <v>4.9375</v>
      </c>
      <c r="K25">
        <f>1/L17*(J9*K9+J10*K10+J11*K11+J12*K12+J13*K13+J14*K14+J15*K15+J16*K16)-K23*K23</f>
        <v>-11.640625</v>
      </c>
      <c r="L25">
        <f>1/L17*(K9*L9+K10*L10+K11*L11+K12*L12+K13*L13+K14*L14+K15*L15+K16*L16)-L23*L23</f>
        <v>-2.5625</v>
      </c>
    </row>
    <row r="26" spans="1:14">
      <c r="E26">
        <f>G25</f>
        <v>-15.125</v>
      </c>
      <c r="F26">
        <f>1/G17*(E10*F10+E11*F11+E12*F12+E13*F13+E14*F14+E15*F15+E16*F16)-F23*F23</f>
        <v>-3.0625</v>
      </c>
      <c r="G26">
        <f>1/G17*(F10*G10+F11*G11+F12*G12+F13*G13+F14*G14+F15*G15+F16*G16)-G23*G23</f>
        <v>-14.25</v>
      </c>
      <c r="J26">
        <f>K25</f>
        <v>-11.640625</v>
      </c>
      <c r="K26">
        <f>1/L17*(J10*K10+J11*K11+J12*K12+J13*K13+J14*K14+J15*K15+J16*K16)-K23*K23</f>
        <v>-11.890625</v>
      </c>
      <c r="L26">
        <f>1/L17*(K10*L10+K11*L11+K12*L12+K13*L13+K14*L14+K15*L15+K16*L16)-L23*L23</f>
        <v>-3.0625</v>
      </c>
    </row>
    <row r="27" spans="1:14">
      <c r="E27">
        <f>G26</f>
        <v>-14.25</v>
      </c>
      <c r="F27">
        <f>1/G17*(E11*F11+E12*F12+E13*F13+E14*F14+E15*F15+E16*F16)-F23*F23</f>
        <v>-1.5625</v>
      </c>
      <c r="G27">
        <f>1/G17*(F11*G11+F12*G12+F13*G13+F14*G14+F15*G15+F16*G16)-G23*G23</f>
        <v>-14.625</v>
      </c>
      <c r="J27">
        <f>K26</f>
        <v>-11.890625</v>
      </c>
      <c r="K27">
        <f>1/L17*(J11*K11+J12*K12+J13*K13+J14*K14+J15*K15+J16*K16)-K23*K23</f>
        <v>-13.015625</v>
      </c>
      <c r="L27">
        <f>1/L17*(K11*L11+K12*L12+K13*L13+K14*L14+K15*L15+K16*L16)-L23*L23</f>
        <v>-4.5625</v>
      </c>
    </row>
    <row r="29" spans="1:14">
      <c r="A29" s="45" t="s">
        <v>87</v>
      </c>
      <c r="B29" s="38"/>
      <c r="D29" s="39" t="s">
        <v>88</v>
      </c>
      <c r="E29" s="38">
        <f>MINVERSE(E25:G27)</f>
        <v>4.8922606023903442E-2</v>
      </c>
      <c r="I29" s="45" t="s">
        <v>100</v>
      </c>
      <c r="J29" s="38">
        <f>MINVERSE(J25:L27)</f>
        <v>6.0096837636378658E-2</v>
      </c>
    </row>
    <row r="31" spans="1:14">
      <c r="A31" s="45" t="s">
        <v>89</v>
      </c>
      <c r="B31" s="38"/>
      <c r="C31" s="38"/>
      <c r="D31" s="39" t="s">
        <v>90</v>
      </c>
      <c r="E31" s="38">
        <f>MDETERM(E25:G27)</f>
        <v>460.38916015625006</v>
      </c>
      <c r="I31" s="45" t="s">
        <v>101</v>
      </c>
      <c r="J31" s="38">
        <f>MDETERM(J25:L27)</f>
        <v>239.45727539062506</v>
      </c>
    </row>
    <row r="32" spans="1:14">
      <c r="A32" s="39"/>
    </row>
    <row r="33" spans="1:13">
      <c r="A33" s="45" t="s">
        <v>34</v>
      </c>
      <c r="B33" s="38"/>
    </row>
    <row r="34" spans="1:13">
      <c r="B34" t="s">
        <v>0</v>
      </c>
      <c r="C34" t="s">
        <v>1</v>
      </c>
      <c r="D34" t="s">
        <v>68</v>
      </c>
      <c r="E34" t="s">
        <v>96</v>
      </c>
    </row>
    <row r="35" spans="1:13">
      <c r="A35" t="s">
        <v>91</v>
      </c>
      <c r="B35">
        <v>-1</v>
      </c>
      <c r="C35">
        <v>3</v>
      </c>
      <c r="D35">
        <v>5</v>
      </c>
      <c r="E35" t="s">
        <v>66</v>
      </c>
    </row>
    <row r="36" spans="1:13">
      <c r="A36" t="s">
        <v>92</v>
      </c>
      <c r="B36">
        <v>0</v>
      </c>
      <c r="C36">
        <v>3</v>
      </c>
      <c r="D36">
        <v>1</v>
      </c>
      <c r="E36" t="s">
        <v>66</v>
      </c>
    </row>
    <row r="37" spans="1:13">
      <c r="A37" t="s">
        <v>93</v>
      </c>
      <c r="B37">
        <v>3</v>
      </c>
      <c r="C37">
        <v>4</v>
      </c>
      <c r="D37">
        <v>2</v>
      </c>
      <c r="E37" t="s">
        <v>67</v>
      </c>
    </row>
    <row r="38" spans="1:13">
      <c r="A38" t="s">
        <v>94</v>
      </c>
      <c r="B38">
        <v>1</v>
      </c>
      <c r="C38">
        <v>0</v>
      </c>
      <c r="D38">
        <v>-1</v>
      </c>
      <c r="E38" t="s">
        <v>67</v>
      </c>
    </row>
    <row r="40" spans="1:13">
      <c r="E40" s="45" t="s">
        <v>95</v>
      </c>
      <c r="F40">
        <f>$B35-E23</f>
        <v>-1.75</v>
      </c>
      <c r="G40">
        <f>$C35-F23</f>
        <v>2.75</v>
      </c>
      <c r="H40">
        <f>$D35-G23</f>
        <v>1</v>
      </c>
      <c r="J40" s="45" t="s">
        <v>102</v>
      </c>
      <c r="K40">
        <v>3.25</v>
      </c>
      <c r="L40">
        <v>1.125</v>
      </c>
      <c r="M40">
        <v>-1.25</v>
      </c>
    </row>
    <row r="41" spans="1:13">
      <c r="F41">
        <f>$B36-E23</f>
        <v>-0.75</v>
      </c>
      <c r="G41">
        <f>$C36-F23</f>
        <v>2.75</v>
      </c>
      <c r="H41">
        <f>$D36-G23</f>
        <v>-3</v>
      </c>
      <c r="K41">
        <v>1.25</v>
      </c>
      <c r="L41">
        <v>-2.875</v>
      </c>
      <c r="M41">
        <v>-4.25</v>
      </c>
    </row>
    <row r="46" spans="1:13">
      <c r="F46">
        <f>F40*F40</f>
        <v>3.0625</v>
      </c>
      <c r="G46">
        <f>F40*G40</f>
        <v>-4.8125</v>
      </c>
      <c r="H46">
        <f>G40*H40</f>
        <v>2.75</v>
      </c>
      <c r="K46">
        <f>K40*K40</f>
        <v>10.5625</v>
      </c>
      <c r="L46">
        <f>K40*L40</f>
        <v>3.65625</v>
      </c>
      <c r="M46">
        <f>L40*M40</f>
        <v>-1.40625</v>
      </c>
    </row>
    <row r="47" spans="1:13">
      <c r="F47">
        <f>G46</f>
        <v>-4.8125</v>
      </c>
      <c r="G47">
        <f>G40*G40</f>
        <v>7.5625</v>
      </c>
      <c r="H47">
        <f>H40*H40</f>
        <v>1</v>
      </c>
      <c r="K47">
        <f>M46</f>
        <v>-1.40625</v>
      </c>
      <c r="L47">
        <f>L40*L40</f>
        <v>1.265625</v>
      </c>
      <c r="M47">
        <f>M40*M40</f>
        <v>1.5625</v>
      </c>
    </row>
    <row r="51" spans="1:12">
      <c r="F51" s="47" t="s">
        <v>104</v>
      </c>
      <c r="G51" s="50">
        <f>SUMPRODUCT(E25:G27,F46:H48)</f>
        <v>22.71484375</v>
      </c>
      <c r="K51" s="47" t="s">
        <v>105</v>
      </c>
      <c r="L51" s="50">
        <f>SUMPRODUCT(J25:L27,K46:M48)</f>
        <v>9.730224609375</v>
      </c>
    </row>
    <row r="54" spans="1:12">
      <c r="F54" s="47" t="s">
        <v>97</v>
      </c>
      <c r="G54" s="50">
        <f>1/(2*PI()*SQRT(E$31))*EXP(-1/2*G51)</f>
        <v>8.665466304724665E-8</v>
      </c>
      <c r="K54" s="47" t="s">
        <v>106</v>
      </c>
      <c r="L54" s="50">
        <f>1/(2*PI()*SQRT(J$31))*EXP(-1/2*L51)</f>
        <v>7.9307577729569674E-5</v>
      </c>
    </row>
    <row r="56" spans="1:12">
      <c r="A56" t="s">
        <v>35</v>
      </c>
    </row>
    <row r="57" spans="1:12">
      <c r="F57" s="49" t="s">
        <v>98</v>
      </c>
      <c r="G57" s="50">
        <f>$E$4*$G$54*$G$20+$F$4*$L$54*$L$20</f>
        <v>1.1896136659435451E-4</v>
      </c>
      <c r="K57" s="51" t="s">
        <v>103</v>
      </c>
      <c r="L57" s="48">
        <f>$E$5*$G$54*$G$20+$F$5*$L$54*$L$20</f>
        <v>1.733093260944933E-7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"/>
  <sheetViews>
    <sheetView topLeftCell="A16" zoomScale="115" workbookViewId="0">
      <selection activeCell="I39" sqref="I39"/>
    </sheetView>
  </sheetViews>
  <sheetFormatPr defaultRowHeight="14.4"/>
  <cols>
    <col min="1" max="3" width="6.6640625" customWidth="1"/>
    <col min="5" max="7" width="6.6640625" customWidth="1"/>
    <col min="9" max="10" width="6.6640625" customWidth="1"/>
    <col min="11" max="11" width="6.88671875" customWidth="1"/>
    <col min="13" max="13" width="7.33203125" customWidth="1"/>
    <col min="14" max="14" width="6.6640625" customWidth="1"/>
  </cols>
  <sheetData>
    <row r="1" spans="1:1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4" t="s">
        <v>26</v>
      </c>
      <c r="B2" s="15"/>
      <c r="C2" s="15"/>
      <c r="D2" s="15"/>
    </row>
    <row r="3" spans="1:15">
      <c r="D3" s="19"/>
      <c r="E3" s="17" t="s">
        <v>66</v>
      </c>
      <c r="F3" s="17" t="s">
        <v>67</v>
      </c>
      <c r="G3" s="17"/>
    </row>
    <row r="4" spans="1:15">
      <c r="D4" s="19" t="s">
        <v>66</v>
      </c>
      <c r="E4" s="17">
        <v>0</v>
      </c>
      <c r="F4" s="17">
        <v>3</v>
      </c>
      <c r="G4" s="17"/>
    </row>
    <row r="5" spans="1:15">
      <c r="D5" s="19" t="s">
        <v>67</v>
      </c>
      <c r="E5" s="17">
        <v>4</v>
      </c>
      <c r="F5" s="17">
        <v>0</v>
      </c>
      <c r="G5" s="17"/>
    </row>
    <row r="6" spans="1:15">
      <c r="D6" s="19"/>
      <c r="E6" s="17"/>
      <c r="F6" s="17"/>
      <c r="G6" s="17"/>
    </row>
    <row r="7" spans="1:15">
      <c r="A7" s="9"/>
      <c r="B7" s="16"/>
      <c r="C7" s="16"/>
      <c r="D7" s="15"/>
    </row>
    <row r="8" spans="1:15">
      <c r="A8" s="6" t="s">
        <v>27</v>
      </c>
      <c r="D8" s="25" t="s">
        <v>28</v>
      </c>
      <c r="E8" s="7"/>
      <c r="F8" s="8"/>
      <c r="G8" s="8"/>
      <c r="H8" s="8" t="s">
        <v>29</v>
      </c>
      <c r="I8" s="8"/>
      <c r="J8" s="8"/>
      <c r="K8" s="8"/>
      <c r="L8" t="s">
        <v>30</v>
      </c>
    </row>
    <row r="9" spans="1:15">
      <c r="D9" s="3"/>
      <c r="E9" s="21" t="s">
        <v>0</v>
      </c>
      <c r="F9" s="21" t="s">
        <v>1</v>
      </c>
      <c r="H9" s="3"/>
      <c r="I9" s="21" t="s">
        <v>0</v>
      </c>
      <c r="J9" s="21" t="s">
        <v>1</v>
      </c>
      <c r="L9" s="3"/>
      <c r="M9" s="21" t="s">
        <v>0</v>
      </c>
      <c r="N9" s="21" t="s">
        <v>1</v>
      </c>
    </row>
    <row r="10" spans="1:15">
      <c r="D10" s="3" t="s">
        <v>3</v>
      </c>
      <c r="E10" s="4">
        <v>1</v>
      </c>
      <c r="F10" s="4">
        <v>5</v>
      </c>
      <c r="H10" s="3" t="str">
        <f>CONCATENATE("e",RIGHT(D12)+1)</f>
        <v>e4</v>
      </c>
      <c r="I10" s="4">
        <v>3</v>
      </c>
      <c r="J10" s="4">
        <v>2</v>
      </c>
      <c r="L10" s="3" t="str">
        <f>CONCATENATE("e",RIGHT(H13)+1)</f>
        <v>e8</v>
      </c>
      <c r="M10" s="4">
        <v>4</v>
      </c>
      <c r="N10" s="4">
        <v>6</v>
      </c>
    </row>
    <row r="11" spans="1:15">
      <c r="D11" s="3" t="str">
        <f>CONCATENATE("e",RIGHT(D10)+1)</f>
        <v>e2</v>
      </c>
      <c r="E11" s="4">
        <v>3</v>
      </c>
      <c r="F11" s="4">
        <v>4</v>
      </c>
      <c r="H11" s="3" t="str">
        <f>CONCATENATE("e",RIGHT(H10)+1)</f>
        <v>e5</v>
      </c>
      <c r="I11" s="11">
        <v>7</v>
      </c>
      <c r="J11" s="11">
        <v>2</v>
      </c>
      <c r="L11" s="3" t="str">
        <f>CONCATENATE("e",RIGHT(L10)+1)</f>
        <v>e9</v>
      </c>
      <c r="M11" s="11">
        <v>6</v>
      </c>
      <c r="N11" s="11">
        <v>5</v>
      </c>
    </row>
    <row r="12" spans="1:15" ht="15" thickBot="1">
      <c r="D12" s="3" t="str">
        <f>CONCATENATE("e",RIGHT(D11)+1)</f>
        <v>e3</v>
      </c>
      <c r="E12" s="4">
        <v>3</v>
      </c>
      <c r="F12" s="26">
        <v>6</v>
      </c>
      <c r="H12" s="3" t="str">
        <f>CONCATENATE("e",RIGHT(H11)+1)</f>
        <v>e6</v>
      </c>
      <c r="I12" s="11">
        <v>5</v>
      </c>
      <c r="J12" s="11">
        <v>1</v>
      </c>
      <c r="L12" s="3" t="str">
        <f>CONCATENATE("e",RIGHT(L11)+1)</f>
        <v>e10</v>
      </c>
      <c r="M12" s="11">
        <v>6</v>
      </c>
      <c r="N12" s="28">
        <v>7</v>
      </c>
    </row>
    <row r="13" spans="1:15" ht="15" thickBot="1">
      <c r="D13" s="9" t="s">
        <v>31</v>
      </c>
      <c r="F13" s="27">
        <v>3</v>
      </c>
      <c r="H13" s="3" t="str">
        <f>CONCATENATE("e",RIGHT(H12)+1)</f>
        <v>e7</v>
      </c>
      <c r="I13" s="11">
        <v>5</v>
      </c>
      <c r="J13" s="28">
        <v>4</v>
      </c>
      <c r="L13" s="9" t="s">
        <v>31</v>
      </c>
      <c r="M13" s="10"/>
      <c r="N13" s="27">
        <v>3</v>
      </c>
      <c r="O13" s="10"/>
    </row>
    <row r="14" spans="1:15" ht="15" thickBot="1">
      <c r="D14" s="5"/>
      <c r="E14" s="8"/>
      <c r="F14" s="8"/>
      <c r="H14" s="9" t="s">
        <v>31</v>
      </c>
      <c r="I14" s="8"/>
      <c r="J14" s="27">
        <v>4</v>
      </c>
      <c r="L14" s="5"/>
      <c r="M14" s="8"/>
      <c r="N14" s="8"/>
    </row>
    <row r="15" spans="1:15">
      <c r="A15" s="2" t="s">
        <v>39</v>
      </c>
      <c r="B15" s="2"/>
      <c r="C15" s="2"/>
      <c r="D15" s="22"/>
      <c r="E15" s="22"/>
      <c r="F15" s="22"/>
      <c r="G15" s="22"/>
      <c r="H15" s="22"/>
      <c r="I15" s="22"/>
      <c r="J15" s="22"/>
      <c r="K15" s="22"/>
      <c r="L15" s="2"/>
      <c r="M15" s="2"/>
      <c r="N15" s="2"/>
      <c r="O15" s="2"/>
    </row>
    <row r="16" spans="1:15">
      <c r="A16" s="15" t="s">
        <v>32</v>
      </c>
      <c r="B16" s="15"/>
      <c r="C16" s="15"/>
      <c r="D16" s="12" t="s">
        <v>11</v>
      </c>
      <c r="E16" s="29">
        <f>F13/($F13+$J14+$N13)</f>
        <v>0.3</v>
      </c>
      <c r="F16" s="30"/>
      <c r="H16" s="12" t="s">
        <v>12</v>
      </c>
      <c r="I16" s="29">
        <f>J14/($F13+$J14+$N13)</f>
        <v>0.4</v>
      </c>
      <c r="J16" s="30"/>
      <c r="L16" s="12" t="s">
        <v>13</v>
      </c>
      <c r="M16" s="29">
        <f>N13/($F13+$J14+$N13)</f>
        <v>0.3</v>
      </c>
      <c r="N16" s="32"/>
      <c r="O16" s="15"/>
    </row>
    <row r="17" spans="1:15">
      <c r="A17" s="15"/>
      <c r="B17" s="15"/>
      <c r="C17" s="15"/>
      <c r="D17" s="24"/>
      <c r="E17" s="31"/>
      <c r="F17" s="31"/>
      <c r="G17" s="24"/>
      <c r="H17" s="24"/>
      <c r="I17" s="31"/>
      <c r="J17" s="31"/>
      <c r="K17" s="24"/>
      <c r="L17" s="15"/>
      <c r="M17" s="32"/>
      <c r="N17" s="32"/>
      <c r="O17" s="15"/>
    </row>
    <row r="18" spans="1:15">
      <c r="A18" s="18" t="s">
        <v>33</v>
      </c>
      <c r="E18" s="30"/>
      <c r="F18" s="30"/>
      <c r="I18" s="30"/>
      <c r="J18" s="30"/>
      <c r="M18" s="30"/>
      <c r="N18" s="30"/>
    </row>
    <row r="19" spans="1:15">
      <c r="A19" s="15" t="s">
        <v>36</v>
      </c>
      <c r="D19" s="5" t="s">
        <v>54</v>
      </c>
      <c r="E19" s="29">
        <f>AVERAGE(E10:E12)</f>
        <v>2.3333333333333335</v>
      </c>
      <c r="F19" s="29">
        <f>AVERAGE(F10:F12)</f>
        <v>5</v>
      </c>
      <c r="H19" s="5" t="s">
        <v>55</v>
      </c>
      <c r="I19" s="29">
        <f>AVERAGE(I10:I13)</f>
        <v>5</v>
      </c>
      <c r="J19" s="29">
        <f>AVERAGE(J10:J13)</f>
        <v>2.25</v>
      </c>
      <c r="L19" s="5" t="s">
        <v>56</v>
      </c>
      <c r="M19" s="29">
        <f>AVERAGE(M10:M12)</f>
        <v>5.333333333333333</v>
      </c>
      <c r="N19" s="29">
        <f>AVERAGE(N10:N12)</f>
        <v>6</v>
      </c>
    </row>
    <row r="20" spans="1:15">
      <c r="D20" s="5"/>
      <c r="E20" s="30"/>
      <c r="F20" s="30"/>
      <c r="H20" s="5"/>
      <c r="I20" s="30"/>
      <c r="J20" s="30"/>
      <c r="L20" s="5"/>
      <c r="M20" s="30"/>
      <c r="N20" s="30"/>
    </row>
    <row r="21" spans="1:15">
      <c r="A21" t="s">
        <v>37</v>
      </c>
      <c r="D21" s="5" t="s">
        <v>51</v>
      </c>
      <c r="E21" s="29">
        <f>1/F13*(E10*E10+E11*E11+E12*E12)-E19*E19</f>
        <v>0.88888888888888751</v>
      </c>
      <c r="F21" s="29">
        <f>1/F13*(E10*F10+E11*F11+E12*F12)-E19*F19</f>
        <v>0</v>
      </c>
      <c r="H21" s="5" t="s">
        <v>52</v>
      </c>
      <c r="I21" s="29">
        <f>1/J14*(I10*I10+I11*I11+I12*I12+I13*I13)-I19*I19</f>
        <v>2</v>
      </c>
      <c r="J21" s="29">
        <f>1/J14*(I10*J10+I11*J11+I12*J12+I13*J13)-I19*J19</f>
        <v>0</v>
      </c>
      <c r="L21" s="5" t="s">
        <v>53</v>
      </c>
      <c r="M21" s="29">
        <f>1/N13*(M10*M10+M11*M11+M12*M12)-M19*M19</f>
        <v>0.88888888888888928</v>
      </c>
      <c r="N21" s="29">
        <f>1/N13*(M10*N10+M11*N11+M12*N12)-M19*N19</f>
        <v>0</v>
      </c>
    </row>
    <row r="22" spans="1:15">
      <c r="D22" s="12"/>
      <c r="E22" s="29">
        <f>F21</f>
        <v>0</v>
      </c>
      <c r="F22" s="29">
        <f>1/F13*(F10*F10+F11*F11+F12*F12)-F19*F19</f>
        <v>0.6666666666666643</v>
      </c>
      <c r="H22" s="12"/>
      <c r="I22" s="29">
        <f>J21</f>
        <v>0</v>
      </c>
      <c r="J22" s="29">
        <f>1/J14*(J10*J10+J11*J11+J12*J12+J13*J13)-J19*J19</f>
        <v>1.1875</v>
      </c>
      <c r="L22" s="12"/>
      <c r="M22" s="29">
        <f>N21</f>
        <v>0</v>
      </c>
      <c r="N22" s="29">
        <f>1/N13*(N10*N10+N11*N11+N12*N12)-N19*N19</f>
        <v>0.6666666666666643</v>
      </c>
    </row>
    <row r="23" spans="1:15">
      <c r="D23" s="12"/>
      <c r="E23" s="30"/>
      <c r="F23" s="30"/>
      <c r="H23" s="12"/>
      <c r="I23" s="30"/>
      <c r="J23" s="30"/>
      <c r="L23" s="12"/>
      <c r="M23" s="30"/>
      <c r="N23" s="30"/>
    </row>
    <row r="24" spans="1:15" ht="14.4" customHeight="1">
      <c r="A24" s="52" t="s">
        <v>38</v>
      </c>
      <c r="B24" s="52"/>
      <c r="C24" s="52"/>
      <c r="D24" s="12" t="s">
        <v>45</v>
      </c>
      <c r="E24" s="29">
        <f t="array" ref="E24:F25">MINVERSE(E21:F22)</f>
        <v>1.1250000000000018</v>
      </c>
      <c r="F24" s="29">
        <v>0</v>
      </c>
      <c r="H24" s="12" t="s">
        <v>46</v>
      </c>
      <c r="I24" s="29">
        <f t="array" ref="I24:J25">MINVERSE(I21:J22)</f>
        <v>0.5</v>
      </c>
      <c r="J24" s="29">
        <v>0</v>
      </c>
      <c r="L24" s="12" t="s">
        <v>47</v>
      </c>
      <c r="M24" s="29">
        <f t="array" ref="M24:N25">MINVERSE(M21:N22)</f>
        <v>1.1249999999999996</v>
      </c>
      <c r="N24" s="29">
        <v>0</v>
      </c>
    </row>
    <row r="25" spans="1:15">
      <c r="A25" s="52"/>
      <c r="B25" s="52"/>
      <c r="C25" s="52"/>
      <c r="D25" s="12"/>
      <c r="E25" s="29">
        <v>0</v>
      </c>
      <c r="F25" s="29">
        <v>1.5000000000000053</v>
      </c>
      <c r="H25" s="12"/>
      <c r="I25" s="29">
        <v>0</v>
      </c>
      <c r="J25" s="29">
        <v>0.84210526315789469</v>
      </c>
      <c r="L25" s="12"/>
      <c r="M25" s="29">
        <v>0</v>
      </c>
      <c r="N25" s="29">
        <v>1.5000000000000053</v>
      </c>
    </row>
    <row r="26" spans="1:15">
      <c r="D26" s="12"/>
      <c r="E26" s="30"/>
      <c r="F26" s="30"/>
      <c r="H26" s="12"/>
      <c r="I26" s="30"/>
      <c r="J26" s="30"/>
      <c r="L26" s="12"/>
      <c r="M26" s="30"/>
      <c r="N26" s="30"/>
    </row>
    <row r="27" spans="1:15">
      <c r="A27" t="s">
        <v>44</v>
      </c>
      <c r="D27" s="12" t="s">
        <v>48</v>
      </c>
      <c r="E27" s="29">
        <f>MDETERM(E21:F22)</f>
        <v>0.59259259259258956</v>
      </c>
      <c r="F27" s="30"/>
      <c r="H27" s="12" t="s">
        <v>49</v>
      </c>
      <c r="I27" s="29">
        <f>MDETERM(I21:J22)</f>
        <v>2.375</v>
      </c>
      <c r="J27" s="30"/>
      <c r="L27" s="12" t="s">
        <v>50</v>
      </c>
      <c r="M27" s="29">
        <f>MDETERM(M21:N22)</f>
        <v>0.59259259259259078</v>
      </c>
      <c r="N27" s="30"/>
    </row>
    <row r="28" spans="1:15">
      <c r="A28" s="2" t="s">
        <v>34</v>
      </c>
      <c r="B28" s="2"/>
      <c r="C28" s="2"/>
      <c r="D28" s="23"/>
      <c r="E28" s="22"/>
      <c r="F28" s="2"/>
      <c r="G28" s="2"/>
      <c r="H28" s="23"/>
      <c r="I28" s="22"/>
      <c r="J28" s="2"/>
      <c r="K28" s="2"/>
      <c r="L28" s="23"/>
      <c r="M28" s="22"/>
      <c r="N28" s="2"/>
      <c r="O28" s="2"/>
    </row>
    <row r="29" spans="1:15">
      <c r="A29" s="13"/>
      <c r="B29" s="13" t="s">
        <v>0</v>
      </c>
      <c r="C29" s="13" t="s">
        <v>1</v>
      </c>
      <c r="H29" s="12"/>
      <c r="I29" s="8"/>
      <c r="L29" s="12"/>
      <c r="M29" s="8"/>
    </row>
    <row r="30" spans="1:15">
      <c r="A30" s="20" t="s">
        <v>17</v>
      </c>
      <c r="B30" s="4">
        <v>4</v>
      </c>
      <c r="C30" s="4">
        <v>3</v>
      </c>
      <c r="D30" s="12" t="s">
        <v>57</v>
      </c>
      <c r="E30" s="29">
        <f>$B30-E19</f>
        <v>1.6666666666666665</v>
      </c>
      <c r="F30" s="29">
        <f>$C30-F19</f>
        <v>-2</v>
      </c>
      <c r="H30" s="12" t="s">
        <v>58</v>
      </c>
      <c r="I30" s="29">
        <f>$B30-I19</f>
        <v>-1</v>
      </c>
      <c r="J30" s="29">
        <f>$C30-J19</f>
        <v>0.75</v>
      </c>
      <c r="L30" s="12" t="s">
        <v>59</v>
      </c>
      <c r="M30" s="29">
        <f>$B30-M19</f>
        <v>-1.333333333333333</v>
      </c>
      <c r="N30" s="29">
        <f>$C30-N19</f>
        <v>-3</v>
      </c>
    </row>
    <row r="31" spans="1:15">
      <c r="D31" s="12"/>
      <c r="E31" s="33"/>
      <c r="F31" s="33"/>
      <c r="H31" s="12"/>
      <c r="I31" s="33"/>
      <c r="J31" s="33"/>
      <c r="L31" s="12"/>
      <c r="M31" s="33"/>
      <c r="N31" s="33"/>
    </row>
    <row r="32" spans="1:15">
      <c r="D32" s="12"/>
      <c r="E32" s="29">
        <f>E30*E30</f>
        <v>2.7777777777777772</v>
      </c>
      <c r="F32" s="29">
        <f>E30*F30</f>
        <v>-3.333333333333333</v>
      </c>
      <c r="G32" s="29">
        <f>F30*G30</f>
        <v>0</v>
      </c>
      <c r="H32" s="12"/>
      <c r="I32" s="29">
        <f>I30*I30</f>
        <v>1</v>
      </c>
      <c r="J32" s="29">
        <f>I30*J30</f>
        <v>-0.75</v>
      </c>
      <c r="L32" s="12"/>
      <c r="M32" s="29">
        <f>M30*M30</f>
        <v>1.777777777777777</v>
      </c>
      <c r="N32" s="29">
        <f>M30*N30</f>
        <v>3.9999999999999991</v>
      </c>
    </row>
    <row r="33" spans="1:14">
      <c r="D33" s="12"/>
      <c r="E33" s="29">
        <f>F32</f>
        <v>-3.333333333333333</v>
      </c>
      <c r="F33" s="29">
        <f>F30*F30</f>
        <v>4</v>
      </c>
      <c r="G33" s="29">
        <f>G30*G30</f>
        <v>0</v>
      </c>
      <c r="H33" s="12"/>
      <c r="I33" s="29">
        <f>J32</f>
        <v>-0.75</v>
      </c>
      <c r="J33" s="29">
        <f>J30*J30</f>
        <v>0.5625</v>
      </c>
      <c r="L33" s="12"/>
      <c r="M33" s="29">
        <f>N32</f>
        <v>3.9999999999999991</v>
      </c>
      <c r="N33" s="29">
        <f>N30*N30</f>
        <v>9</v>
      </c>
    </row>
    <row r="34" spans="1:14">
      <c r="D34" s="12"/>
      <c r="E34" s="29">
        <f>F33</f>
        <v>4</v>
      </c>
      <c r="F34" s="29">
        <f>F31*F31</f>
        <v>0</v>
      </c>
      <c r="G34" s="29">
        <f>G31*G31</f>
        <v>0</v>
      </c>
      <c r="H34" s="12"/>
      <c r="I34" s="33"/>
      <c r="J34" s="33"/>
      <c r="L34" s="12"/>
      <c r="M34" s="33"/>
      <c r="N34" s="33"/>
    </row>
    <row r="35" spans="1:14">
      <c r="D35" s="12"/>
      <c r="E35" s="29">
        <f>SUMPRODUCT(E24:F25,E32:F33)</f>
        <v>9.1250000000000249</v>
      </c>
      <c r="F35" s="33"/>
      <c r="H35" s="12"/>
      <c r="I35" s="29">
        <f>SUMPRODUCT(I24:J25,I32:J33)</f>
        <v>0.97368421052631571</v>
      </c>
      <c r="J35" s="33"/>
      <c r="L35" s="12"/>
      <c r="M35" s="29">
        <f>SUMPRODUCT(M24:N25,M32:N33)</f>
        <v>15.500000000000046</v>
      </c>
      <c r="N35" s="33"/>
    </row>
    <row r="36" spans="1:14">
      <c r="D36" s="12"/>
      <c r="E36" s="34"/>
      <c r="F36" s="33"/>
      <c r="H36" s="12"/>
      <c r="I36" s="34"/>
      <c r="J36" s="33"/>
      <c r="L36" s="12"/>
      <c r="M36" s="34"/>
      <c r="N36" s="33"/>
    </row>
    <row r="37" spans="1:14">
      <c r="A37" s="18"/>
      <c r="D37" s="12" t="s">
        <v>14</v>
      </c>
      <c r="E37" s="29">
        <f>1/(2*PI()*SQRT(E$27))*EXP(-1/2*E35)</f>
        <v>2.1576124960175306E-3</v>
      </c>
      <c r="F37" s="30"/>
      <c r="H37" s="12" t="s">
        <v>15</v>
      </c>
      <c r="I37" s="29">
        <f>1/(2*PI()*SQRT(I$27))*EXP(-1/2*I35)</f>
        <v>6.3468098165681705E-2</v>
      </c>
      <c r="J37" s="30"/>
      <c r="L37" s="12" t="s">
        <v>16</v>
      </c>
      <c r="M37" s="29">
        <f>1/(2*PI()*SQRT(M$27))*EXP(-1/2*M35)</f>
        <v>8.9055303415036931E-5</v>
      </c>
      <c r="N37" s="30"/>
    </row>
    <row r="38" spans="1:14">
      <c r="A38" t="s">
        <v>35</v>
      </c>
      <c r="E38" s="30"/>
      <c r="F38" s="30"/>
      <c r="I38" s="30"/>
      <c r="J38" s="30"/>
      <c r="M38" s="30"/>
      <c r="N38" s="30"/>
    </row>
    <row r="39" spans="1:14">
      <c r="D39" s="12" t="s">
        <v>60</v>
      </c>
      <c r="E39" s="35">
        <f>$E$4*$E$37*$E$16+$F$4*$I$37*$I$16+$G$4*$M$37*$M$16</f>
        <v>7.6161717798818043E-2</v>
      </c>
      <c r="F39" s="30"/>
      <c r="H39" s="12" t="s">
        <v>61</v>
      </c>
      <c r="I39" s="36">
        <f>$E$5*$E$37*$E$16+$F$5*$I$37*$I$16+$G$5*$M$37*$M$16</f>
        <v>2.5891349952210365E-3</v>
      </c>
      <c r="J39" s="30"/>
      <c r="L39" s="12" t="s">
        <v>62</v>
      </c>
      <c r="M39" s="35">
        <f>$E$6*$E$37*$E$16+$F$6*$I$37*$I$16+$G$6*$M$37*$M$16</f>
        <v>0</v>
      </c>
      <c r="N39" s="30"/>
    </row>
    <row r="41" spans="1:14">
      <c r="D41" s="12"/>
      <c r="H41" s="12"/>
      <c r="L41" s="12"/>
    </row>
  </sheetData>
  <mergeCells count="1">
    <mergeCell ref="A24:C25"/>
  </mergeCells>
  <phoneticPr fontId="6" type="noConversion"/>
  <conditionalFormatting sqref="M39 E39 I39">
    <cfRule type="cellIs" dxfId="0" priority="1" stopIfTrue="1" operator="equal">
      <formula>$S39</formula>
    </cfRule>
  </conditionalFormatting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Lietuviškai</vt:lpstr>
      <vt:lpstr>Sheet1</vt:lpstr>
      <vt:lpstr>English</vt:lpstr>
    </vt:vector>
  </TitlesOfParts>
  <Company>Kaunas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Gailius</dc:creator>
  <cp:lastModifiedBy>RAVINTHIRAN</cp:lastModifiedBy>
  <dcterms:created xsi:type="dcterms:W3CDTF">2013-11-11T17:50:20Z</dcterms:created>
  <dcterms:modified xsi:type="dcterms:W3CDTF">2020-04-27T09:15:58Z</dcterms:modified>
</cp:coreProperties>
</file>