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EMI-PV-VMarkup-Effective ROI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3" i="1" l="1"/>
  <c r="C7" i="1" l="1"/>
  <c r="D6" i="1"/>
  <c r="D12" i="1" l="1"/>
  <c r="F3" i="1" l="1"/>
  <c r="G3" i="1" s="1"/>
  <c r="I9" i="1"/>
  <c r="J9" i="1" s="1"/>
  <c r="B12" i="1" s="1"/>
  <c r="E6" i="1" l="1"/>
  <c r="E12" i="1" l="1"/>
  <c r="C12" i="1" s="1"/>
  <c r="C15" i="1" s="1"/>
  <c r="F6" i="1"/>
  <c r="G6" i="1" l="1"/>
  <c r="F12" i="1"/>
  <c r="G12" i="1" s="1"/>
  <c r="G9" i="1"/>
</calcChain>
</file>

<file path=xl/sharedStrings.xml><?xml version="1.0" encoding="utf-8"?>
<sst xmlns="http://schemas.openxmlformats.org/spreadsheetml/2006/main" count="17" uniqueCount="17">
  <si>
    <t>Loan Amount (PV)</t>
  </si>
  <si>
    <t>ROI</t>
  </si>
  <si>
    <t>Installments</t>
  </si>
  <si>
    <t>EMI</t>
  </si>
  <si>
    <t>Total EMI (FV)</t>
  </si>
  <si>
    <t>Total Interest</t>
  </si>
  <si>
    <t>V-Markup %</t>
  </si>
  <si>
    <t>V-Markup Amt</t>
  </si>
  <si>
    <t>Disbursement</t>
  </si>
  <si>
    <t>Scheme Deal By Dealer to Customer</t>
  </si>
  <si>
    <t>Lender Deal To Veloce</t>
  </si>
  <si>
    <t>V-Markup</t>
  </si>
  <si>
    <t>Monthly Effective ROI by Rate Formula</t>
  </si>
  <si>
    <t>Effective ROI P.A.</t>
  </si>
  <si>
    <t>numpy.pmt</t>
  </si>
  <si>
    <t>np.pv</t>
  </si>
  <si>
    <t>numpy.rate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</si>
</sst>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43" formatCode="_ * #,##0.00_ ;_ * \-#,##0.00_ ;_ * &quot;-&quot;??_ ;_ @_ "/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8" fontId="0" fillId="2" borderId="1" xfId="0" applyNumberFormat="1" applyFill="1" applyBorder="1"/>
    <xf numFmtId="43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8" fontId="0" fillId="0" borderId="0" xfId="0" applyNumberFormat="1"/>
    <xf numFmtId="8" fontId="3" fillId="0" borderId="1" xfId="0" applyNumberFormat="1" applyFont="1" applyBorder="1"/>
    <xf numFmtId="8" fontId="0" fillId="3" borderId="1" xfId="0" applyNumberFormat="1" applyFill="1" applyBorder="1"/>
    <xf numFmtId="8" fontId="0" fillId="0" borderId="1" xfId="0" applyNumberForma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164" fontId="0" fillId="3" borderId="1" xfId="0" applyNumberFormat="1" applyFill="1" applyBorder="1"/>
    <xf numFmtId="43" fontId="0" fillId="4" borderId="1" xfId="1" applyFont="1" applyFill="1" applyBorder="1"/>
    <xf numFmtId="9" fontId="0" fillId="4" borderId="1" xfId="0" applyNumberFormat="1" applyFill="1" applyBorder="1"/>
    <xf numFmtId="0" fontId="0" fillId="4" borderId="1" xfId="0" applyFill="1" applyBorder="1"/>
    <xf numFmtId="8" fontId="0" fillId="0" borderId="1" xfId="0" applyNumberFormat="1" applyFill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130" zoomScaleNormal="130" zoomScaleSheetLayoutView="145" workbookViewId="0">
      <selection activeCell="C7" sqref="C7"/>
    </sheetView>
  </sheetViews>
  <sheetFormatPr defaultRowHeight="15" x14ac:dyDescent="0.25"/>
  <cols>
    <col min="1" max="1" width="24.5703125" bestFit="1" customWidth="1"/>
    <col min="2" max="2" width="17.28515625" bestFit="1" customWidth="1"/>
    <col min="3" max="3" width="12.5703125" customWidth="1"/>
    <col min="4" max="4" width="12" bestFit="1" customWidth="1"/>
    <col min="5" max="5" width="13" bestFit="1" customWidth="1"/>
    <col min="6" max="6" width="15.85546875" bestFit="1" customWidth="1"/>
    <col min="7" max="7" width="14.140625" bestFit="1" customWidth="1"/>
    <col min="8" max="8" width="13" bestFit="1" customWidth="1"/>
    <col min="9" max="9" width="14" bestFit="1" customWidth="1"/>
    <col min="10" max="10" width="13.5703125" bestFit="1" customWidth="1"/>
    <col min="12" max="12" width="12.28515625" bestFit="1" customWidth="1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3" spans="1:12" ht="30" x14ac:dyDescent="0.25">
      <c r="A3" s="3" t="s">
        <v>9</v>
      </c>
      <c r="B3" s="16">
        <v>1000000</v>
      </c>
      <c r="C3" s="17">
        <v>0.05</v>
      </c>
      <c r="D3" s="18">
        <v>36</v>
      </c>
      <c r="E3" s="4">
        <f>PMT(C3/12,D3,-B3,0,0)</f>
        <v>29970.897104665477</v>
      </c>
      <c r="F3" s="4">
        <f>E3*D3</f>
        <v>1078952.2957679571</v>
      </c>
      <c r="G3" s="4">
        <f>F3-B3</f>
        <v>78952.295767957112</v>
      </c>
      <c r="H3" s="1"/>
      <c r="I3" s="1"/>
      <c r="J3" s="5"/>
      <c r="K3" t="s">
        <v>14</v>
      </c>
    </row>
    <row r="4" spans="1:12" x14ac:dyDescent="0.25">
      <c r="A4" s="6"/>
    </row>
    <row r="5" spans="1:12" x14ac:dyDescent="0.25">
      <c r="A5" s="6"/>
      <c r="G5" s="8"/>
    </row>
    <row r="6" spans="1:12" x14ac:dyDescent="0.25">
      <c r="A6" s="7" t="s">
        <v>10</v>
      </c>
      <c r="B6" s="10">
        <f>PV(C6/12,D6,-E3,0,0)</f>
        <v>1000000.0000000035</v>
      </c>
      <c r="C6" s="17">
        <v>0.05</v>
      </c>
      <c r="D6" s="14">
        <f>D3</f>
        <v>36</v>
      </c>
      <c r="E6" s="4">
        <f>PMT(C6/12,D6,-B6,0,0)</f>
        <v>29970.897104665582</v>
      </c>
      <c r="F6" s="4">
        <f>E6*D6</f>
        <v>1078952.2957679611</v>
      </c>
      <c r="G6" s="4">
        <f>F6-B6</f>
        <v>78952.295767957577</v>
      </c>
      <c r="H6" s="11"/>
      <c r="I6" s="1"/>
      <c r="J6" s="19"/>
      <c r="K6" t="s">
        <v>15</v>
      </c>
      <c r="L6" s="8"/>
    </row>
    <row r="7" spans="1:12" x14ac:dyDescent="0.25">
      <c r="A7" s="6"/>
      <c r="B7" s="20"/>
      <c r="C7">
        <f>(C6/12)*100</f>
        <v>0.41666666666666669</v>
      </c>
      <c r="F7" s="8"/>
      <c r="G7" s="8"/>
    </row>
    <row r="8" spans="1:12" x14ac:dyDescent="0.25">
      <c r="A8" s="6"/>
    </row>
    <row r="9" spans="1:12" x14ac:dyDescent="0.25">
      <c r="A9" s="7" t="s">
        <v>11</v>
      </c>
      <c r="B9" s="1"/>
      <c r="C9" s="1"/>
      <c r="D9" s="1"/>
      <c r="E9" s="1"/>
      <c r="F9" s="1"/>
      <c r="G9" s="9">
        <f>G6+I9</f>
        <v>88952.295767957607</v>
      </c>
      <c r="H9" s="17">
        <v>0.01</v>
      </c>
      <c r="I9" s="10">
        <f>B6*H9</f>
        <v>10000.000000000035</v>
      </c>
      <c r="J9" s="10">
        <f>B6-I9</f>
        <v>990000.00000000349</v>
      </c>
    </row>
    <row r="10" spans="1:12" x14ac:dyDescent="0.25">
      <c r="A10" s="6"/>
      <c r="G10" s="8"/>
      <c r="H10" s="12"/>
      <c r="I10" s="8"/>
    </row>
    <row r="11" spans="1:12" x14ac:dyDescent="0.25">
      <c r="A11" s="6"/>
    </row>
    <row r="12" spans="1:12" ht="30" x14ac:dyDescent="0.25">
      <c r="A12" s="3" t="s">
        <v>12</v>
      </c>
      <c r="B12" s="10">
        <f>J9</f>
        <v>990000.00000000349</v>
      </c>
      <c r="C12" s="15">
        <f>RATE(D12,-E12,B12,0,0)*12</f>
        <v>5.6722028504612984E-2</v>
      </c>
      <c r="D12" s="14">
        <f>D6</f>
        <v>36</v>
      </c>
      <c r="E12" s="4">
        <f>E6</f>
        <v>29970.897104665582</v>
      </c>
      <c r="F12" s="4">
        <f>F6</f>
        <v>1078952.2957679611</v>
      </c>
      <c r="G12" s="4">
        <f>F12-B12</f>
        <v>88952.295767957577</v>
      </c>
      <c r="H12" s="1"/>
      <c r="I12" s="1"/>
      <c r="J12" s="11"/>
      <c r="K12" t="s">
        <v>16</v>
      </c>
    </row>
    <row r="13" spans="1:12" x14ac:dyDescent="0.25">
      <c r="A13" s="13"/>
      <c r="E13" s="8"/>
      <c r="F13" s="8"/>
      <c r="G13" s="8"/>
      <c r="J13" s="8"/>
    </row>
    <row r="14" spans="1:12" x14ac:dyDescent="0.25">
      <c r="A14" s="13"/>
      <c r="E14" s="8"/>
      <c r="F14" s="8"/>
      <c r="G14" s="8"/>
      <c r="J14" s="8"/>
    </row>
    <row r="15" spans="1:12" x14ac:dyDescent="0.25">
      <c r="A15" s="7" t="s">
        <v>13</v>
      </c>
      <c r="B15" s="1"/>
      <c r="C15" s="15">
        <f>C12</f>
        <v>5.6722028504612984E-2</v>
      </c>
    </row>
  </sheetData>
  <sheetProtection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EMI-PV-VMarkup-Effective ROI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2020-08-31T07:37:24Z</cp:lastPrinted>
  <dcterms:created xsi:type="dcterms:W3CDTF">2020-08-31T07:24:37Z</dcterms:created>
  <dcterms:modified xsi:type="dcterms:W3CDTF">2020-10-29T07:43:40Z</dcterms:modified>
</cp:coreProperties>
</file>