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th.r\Desktop\"/>
    </mc:Choice>
  </mc:AlternateContent>
  <xr:revisionPtr revIDLastSave="0" documentId="13_ncr:1_{3EF17A9D-F4BB-45E1-879F-9E72CE2BE196}" xr6:coauthVersionLast="45" xr6:coauthVersionMax="45" xr10:uidLastSave="{00000000-0000-0000-0000-000000000000}"/>
  <bookViews>
    <workbookView xWindow="-120" yWindow="-120" windowWidth="20730" windowHeight="11160" tabRatio="769" xr2:uid="{00000000-000D-0000-FFFF-FFFF00000000}"/>
  </bookViews>
  <sheets>
    <sheet name="Equity Shareholders" sheetId="10" r:id="rId1"/>
  </sheets>
  <definedNames>
    <definedName name="_xlnm._FilterDatabase" localSheetId="0" hidden="1">'Equity Shareholders'!$A$2:$H$96</definedName>
    <definedName name="_xlnm.Print_Area" localSheetId="0">'Equity Shareholders'!$A$1:$G$96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0" l="1"/>
  <c r="F8" i="10" l="1"/>
  <c r="F10" i="10" l="1"/>
  <c r="F66" i="10" l="1"/>
  <c r="F92" i="10" l="1"/>
  <c r="F64" i="10"/>
  <c r="F21" i="10"/>
  <c r="F7" i="10"/>
  <c r="F6" i="10"/>
  <c r="F5" i="10"/>
  <c r="F4" i="10"/>
  <c r="F3" i="10"/>
  <c r="F35" i="10" l="1"/>
  <c r="F30" i="10"/>
  <c r="F31" i="10"/>
  <c r="F62" i="10"/>
  <c r="F67" i="10"/>
  <c r="F19" i="10"/>
  <c r="F26" i="10"/>
  <c r="F27" i="10"/>
  <c r="F22" i="10"/>
  <c r="F14" i="10"/>
  <c r="F59" i="10" l="1"/>
  <c r="F61" i="10"/>
  <c r="F96" i="10" s="1"/>
  <c r="G94" i="10" l="1"/>
  <c r="G95" i="10"/>
  <c r="G11" i="10"/>
  <c r="G75" i="10"/>
  <c r="G86" i="10"/>
  <c r="G92" i="10"/>
  <c r="G84" i="10"/>
  <c r="G90" i="10"/>
  <c r="G87" i="10"/>
  <c r="G89" i="10"/>
  <c r="G81" i="10"/>
  <c r="G70" i="10"/>
  <c r="G77" i="10"/>
  <c r="G83" i="10"/>
  <c r="G91" i="10"/>
  <c r="G12" i="10"/>
  <c r="G72" i="10"/>
  <c r="G78" i="10"/>
  <c r="G74" i="10"/>
  <c r="G79" i="10"/>
  <c r="G80" i="10"/>
  <c r="G82" i="10"/>
  <c r="G85" i="10"/>
  <c r="G93" i="10"/>
  <c r="G71" i="10"/>
  <c r="G73" i="10"/>
  <c r="G88" i="10"/>
  <c r="G76" i="10"/>
  <c r="G68" i="10" l="1"/>
  <c r="G69" i="10"/>
  <c r="G67" i="10"/>
  <c r="G66" i="10" l="1"/>
  <c r="G64" i="10" l="1"/>
  <c r="G62" i="10"/>
  <c r="G65" i="10"/>
  <c r="G5" i="10" l="1"/>
  <c r="G3" i="10"/>
  <c r="G61" i="10"/>
  <c r="G63" i="10"/>
  <c r="G4" i="10"/>
  <c r="G59" i="10"/>
  <c r="G60" i="10"/>
  <c r="G58" i="10"/>
  <c r="G57" i="10"/>
  <c r="G56" i="10"/>
  <c r="G54" i="10"/>
  <c r="G41" i="10"/>
  <c r="G44" i="10"/>
  <c r="G36" i="10"/>
  <c r="G32" i="10"/>
  <c r="G28" i="10"/>
  <c r="G24" i="10"/>
  <c r="G20" i="10"/>
  <c r="G18" i="10"/>
  <c r="G8" i="10"/>
  <c r="G15" i="10"/>
  <c r="G53" i="10"/>
  <c r="G42" i="10"/>
  <c r="G34" i="10"/>
  <c r="G26" i="10"/>
  <c r="G17" i="10"/>
  <c r="G7" i="10"/>
  <c r="G39" i="10"/>
  <c r="G33" i="10"/>
  <c r="G25" i="10"/>
  <c r="G10" i="10"/>
  <c r="G13" i="10"/>
  <c r="G51" i="10"/>
  <c r="G47" i="10"/>
  <c r="G40" i="10"/>
  <c r="G38" i="10"/>
  <c r="G35" i="10"/>
  <c r="G31" i="10"/>
  <c r="G27" i="10"/>
  <c r="G23" i="10"/>
  <c r="G19" i="10"/>
  <c r="G14" i="10"/>
  <c r="G6" i="10"/>
  <c r="G46" i="10"/>
  <c r="G43" i="10"/>
  <c r="G30" i="10"/>
  <c r="G22" i="10"/>
  <c r="G16" i="10"/>
  <c r="G55" i="10"/>
  <c r="G37" i="10"/>
  <c r="G29" i="10"/>
  <c r="G21" i="10"/>
  <c r="G9" i="10"/>
  <c r="G52" i="10"/>
  <c r="G48" i="10"/>
  <c r="G49" i="10"/>
  <c r="G50" i="10"/>
  <c r="G45" i="10"/>
  <c r="G96" i="10" l="1"/>
</calcChain>
</file>

<file path=xl/sharedStrings.xml><?xml version="1.0" encoding="utf-8"?>
<sst xmlns="http://schemas.openxmlformats.org/spreadsheetml/2006/main" count="348" uniqueCount="239">
  <si>
    <t>No. of Shares</t>
  </si>
  <si>
    <t>Address</t>
  </si>
  <si>
    <t>Folio No.</t>
  </si>
  <si>
    <t>Name</t>
  </si>
  <si>
    <t>Father's / Husband's Name</t>
  </si>
  <si>
    <t>Shareholders</t>
  </si>
  <si>
    <t xml:space="preserve">6-3-856/A, 3RD FLOOR , S.M COLONY GREENLANDS, BEGUMPET HYDERABAD 500016 </t>
  </si>
  <si>
    <t xml:space="preserve">Radhakrishnan  Ramanathan </t>
  </si>
  <si>
    <t xml:space="preserve">Siva Rama Krishna Pedarla </t>
  </si>
  <si>
    <t xml:space="preserve">Bipin Natvarlal Shah </t>
  </si>
  <si>
    <t>GOPAL NATVARLAL SHAH</t>
  </si>
  <si>
    <t>RAOSAHEB MANIKRAO DESHPANDE</t>
  </si>
  <si>
    <t>VENUGOPAL VEDAM</t>
  </si>
  <si>
    <t>V Anil Bhardwaj</t>
  </si>
  <si>
    <t>Maulik Bipin Shah</t>
  </si>
  <si>
    <t>Priti Shah</t>
  </si>
  <si>
    <t>Krishna Kishore</t>
  </si>
  <si>
    <t>Ravi Kiran</t>
  </si>
  <si>
    <t>Anuj Dilip Shah</t>
  </si>
  <si>
    <t>Kanaiyalal Shah</t>
  </si>
  <si>
    <t>Pasunuri Sreelatha</t>
  </si>
  <si>
    <t>Jigisha B Patel</t>
  </si>
  <si>
    <t>Madhuri Cherukupalli</t>
  </si>
  <si>
    <t>Mohandas Musinipally</t>
  </si>
  <si>
    <t>Pavan Kumar Doppalapudi</t>
  </si>
  <si>
    <t>Amish Majithia</t>
  </si>
  <si>
    <t>Smitha Jammi</t>
  </si>
  <si>
    <t>Suresh Jana</t>
  </si>
  <si>
    <t>Trivikrama Sagar Yenigalla</t>
  </si>
  <si>
    <t>Vijaya Lakshmi Vinnakota</t>
  </si>
  <si>
    <t>Gundavaram Srikanth</t>
  </si>
  <si>
    <t>Vidhi Ashok Bhatt</t>
  </si>
  <si>
    <t>Sandeep Musinipally</t>
  </si>
  <si>
    <t>Sricharan T Kanduri</t>
  </si>
  <si>
    <t>Mohammed Feroze</t>
  </si>
  <si>
    <t>K Bhaskar Reddy</t>
  </si>
  <si>
    <t>Kesavardhan</t>
  </si>
  <si>
    <t>Janga Aruna</t>
  </si>
  <si>
    <t>Rajendra Konduru</t>
  </si>
  <si>
    <t xml:space="preserve">Shraddha Viraj Gandhi </t>
  </si>
  <si>
    <t>Vinesh Narandas Davda</t>
  </si>
  <si>
    <t>Kodimela Naga Lakshmi</t>
  </si>
  <si>
    <t>AnilKumar Brahmaroutu</t>
  </si>
  <si>
    <t>Kusum Nirman Chohan</t>
  </si>
  <si>
    <t>Chohan Rishi Nirmal</t>
  </si>
  <si>
    <t>Paras Shirish Parekh</t>
  </si>
  <si>
    <t>Pinky Paras Parekh</t>
  </si>
  <si>
    <t>Smita Vinesh Davda</t>
  </si>
  <si>
    <t>Chaitanya Vinesh Davda</t>
  </si>
  <si>
    <t>Ameya Vinesh Davda</t>
  </si>
  <si>
    <t>Bharat Narandas Davda</t>
  </si>
  <si>
    <t>Ashita Bharat Davda</t>
  </si>
  <si>
    <t>Devak Bharat Davda</t>
  </si>
  <si>
    <t>Anshul Bharat Davda</t>
  </si>
  <si>
    <t>Nirmala Narandas Davda</t>
  </si>
  <si>
    <t>Tirupati Sugars Limited</t>
  </si>
  <si>
    <t>New Payments Limited</t>
  </si>
  <si>
    <t>True Global Ventures 3 Limited</t>
  </si>
  <si>
    <t>Abhay Deshpande</t>
  </si>
  <si>
    <t>Kedar Choudhary</t>
  </si>
  <si>
    <t>TOTAL</t>
  </si>
  <si>
    <t>NA</t>
  </si>
  <si>
    <t>Aviva  International</t>
  </si>
  <si>
    <t>Sreedhar Challa</t>
  </si>
  <si>
    <t>Hemalatha Guntur</t>
  </si>
  <si>
    <t>S/O Rama Sastry Challa</t>
  </si>
  <si>
    <t>S/O Dilip Natwarlal Shah</t>
  </si>
  <si>
    <t>No.404, B2 Gold Coin, Opp Sobo Central Mall Tade, Mumbai - 400034</t>
  </si>
  <si>
    <t>S/O Natwarlal Shah</t>
  </si>
  <si>
    <t>14-A ,shree Balasinor CHS LTD, SV Road, Kandivali West,  Mumbai-400067</t>
  </si>
  <si>
    <t>D/o Raghava reddy pingili</t>
  </si>
  <si>
    <t>No.1-2-47, Kakateeya Nagar, Habsiguda, Hyderabad</t>
  </si>
  <si>
    <t>S/O Mohan Das Musinipally</t>
  </si>
  <si>
    <t>Flat No:503, 181 / 10 -3 -13, P.No.14A, Justice Kumaraya Residency, East Marredpally, Secunderabad - 500026</t>
  </si>
  <si>
    <t>W/O   Raghu Babu.G</t>
  </si>
  <si>
    <t>201, E Block Nagarjuna Residency, Opp: Nasar Boys School,Telecom Nagar, Gachibowli ,Hyderabad 500 032.</t>
  </si>
  <si>
    <t>D/O Bechar Bhai</t>
  </si>
  <si>
    <t>A – 102, Harilabh Apt, Ramchandra Lane, Malad west, Mumbai-400064</t>
  </si>
  <si>
    <t>W/O  Sekhar Chebolu</t>
  </si>
  <si>
    <t>Villa No.277, Indu Fortune Fields, KPHB Colony, 13th Phase, Hyderabad - 500072</t>
  </si>
  <si>
    <t>S/O M. Krishna</t>
  </si>
  <si>
    <t>S/O Sambasiva Rao D</t>
  </si>
  <si>
    <t>Flat # 401, Pioneer Residency, Nandulapet, Tenali, Guntur - 522 201</t>
  </si>
  <si>
    <t>S/o Ramesh Chandra Majithia</t>
  </si>
  <si>
    <t>3-4-502, Door no. 606,Street no. 12 , Kamal Appartment,2nd floor, Bakatpura, Hyderabad-500027</t>
  </si>
  <si>
    <t>W/O  Siva Kumar Nanthan</t>
  </si>
  <si>
    <t>Apt.No 203, Aditya Windsor, Whitefields, Kondapur, Hyderabad - 500084</t>
  </si>
  <si>
    <t>S/O  Nageswara Rao Jana</t>
  </si>
  <si>
    <t>No.1-18-77/5 , 1st Floor MES Colony , Venkatapuram , Alwal , Hyderabad - 500015</t>
  </si>
  <si>
    <t>S/O  Yenigalla Venkateshwara Rao</t>
  </si>
  <si>
    <t>Sector 26, 58c ,Reliance Greens Motikhavdi, Jamnagar, Gujarat - 361142</t>
  </si>
  <si>
    <t>W/O  Srinivas Kandula</t>
  </si>
  <si>
    <t xml:space="preserve">Flat No 508,Hemadurga Pride Apt, Near Vignan School, Manjeera pipe line road , Madinaguda, Hyderabda </t>
  </si>
  <si>
    <t>S/O  G.Vijaya Mohan Rao</t>
  </si>
  <si>
    <t>No.3-14-178 ,Plot No – 25, Crenclave, L.B.Nagar, Hyderabad - 500068</t>
  </si>
  <si>
    <t>D/O  Ashok Bhatt</t>
  </si>
  <si>
    <t>B-26, Jay Apartments, M.G Road, Dahanukarwadi, Kadivali West, Mumbai-400067</t>
  </si>
  <si>
    <t>S/O  Sri Raghava T Kanduri</t>
  </si>
  <si>
    <t>S/O  Mohan Das Musinipally</t>
  </si>
  <si>
    <t>S/O  Mohamed Shafi</t>
  </si>
  <si>
    <t>L77, Srila Park Pride  , Water Works Road , Hydernagar, Hyderabad -500049</t>
  </si>
  <si>
    <t>S/O  K. Narasimha Reddy</t>
  </si>
  <si>
    <t>6-3-1099/1/3/4 Flat.No 404, Aditya Classic Apt, Somajiguda,Rajbhavan Road, Hyderabad-500082</t>
  </si>
  <si>
    <t>S/O P. Jayaraman</t>
  </si>
  <si>
    <t>37,,Raju Nagar, 1st Street, Thoraipakkam, Chennai-600096</t>
  </si>
  <si>
    <t>D/o Devendra Reddy Ekkati</t>
  </si>
  <si>
    <t>1-7-1347, Advocates Colony, Road No.6, Hanumakonda, 506001</t>
  </si>
  <si>
    <t>S/O  Omkareshwar Konduru</t>
  </si>
  <si>
    <t>301, 10-2-287 , Road # 6, West Marredpally, Secunderabad- 500026</t>
  </si>
  <si>
    <t>W/O  Viraj Pankaj Gandhi</t>
  </si>
  <si>
    <t>C-702 OM Fortune Block, Jambli Gulli , Borivali west, Mumbai- 400092</t>
  </si>
  <si>
    <t>Narandas D. Davda</t>
  </si>
  <si>
    <t>Flat No.19, 5th Floor, Asha Mahal, 46-B, Dr. G. Deshmukh Marg, Mumbai - 400 026.</t>
  </si>
  <si>
    <t>Ravi Narasimha Rao</t>
  </si>
  <si>
    <t>Nasringrao Ramaiah Brahmarouthu</t>
  </si>
  <si>
    <t>C/O:  Brahmarouthu Narsing Rao , Plot #51, Sri Saipuri Colony,Malkajgiri, Hyderabad, TS 500 047 INDIA</t>
  </si>
  <si>
    <t>Mnaroopchand Khumaji Oswal</t>
  </si>
  <si>
    <t xml:space="preserve">43-44 Juhu Dharam Jyot
A.B Nair Rd Juhu Mumbai 400049
</t>
  </si>
  <si>
    <t>Nirmal Mishrimal Chohan</t>
  </si>
  <si>
    <t>Shirish Kantilal Parekh</t>
  </si>
  <si>
    <t>Hasmukhlal Jethalal Shah</t>
  </si>
  <si>
    <t>Jayantilal M. Gandhi</t>
  </si>
  <si>
    <t>Vinesh N. Davda</t>
  </si>
  <si>
    <t>204, Prabhu Kutir, 15 Altamount Road, Mumbai - 400 026</t>
  </si>
  <si>
    <t>Pratap L. Thakker</t>
  </si>
  <si>
    <t>Bharat N. Davda</t>
  </si>
  <si>
    <t>Jeevandas B. Majithia</t>
  </si>
  <si>
    <t>N/A</t>
  </si>
  <si>
    <t>Villa No. 73, keerthi Richmond Villas, Suncity Bandlaguda Hyderabad 500086 TG IN</t>
  </si>
  <si>
    <t>AMBADAS RAO  CHOUDARY</t>
  </si>
  <si>
    <t>116, Marigold, Serene County, Gachibowli, Hyderabad 500032</t>
  </si>
  <si>
    <t>A-1024, VASANT ARADHNA TOWER, CHSL MAHAVIR NAGAR, DAHANUKAR, WADI, KANDIVAL I WEST MUMBAI 400067</t>
  </si>
  <si>
    <t>Plot .No.572 , Sreedharti, Sreeram Nagar Colony, puppalaguda,Secretariat Colony, Hyderabad- 500089.</t>
  </si>
  <si>
    <t>1204, VASANT ARADHANA TOWER, MAHAVIR NAGAR KANDIVALI WEST MUMBAI 400067</t>
  </si>
  <si>
    <t xml:space="preserve">1-1-214/1  viveknagar Chikkadpally 
Hyderabad 20
</t>
  </si>
  <si>
    <t>Shareholding Percentange</t>
  </si>
  <si>
    <t>48A</t>
  </si>
  <si>
    <t>71, Aagam Heritage, Bungalows, University Road, Vesu, Surat, Gujarat 395007</t>
  </si>
  <si>
    <t>Category of shareholders</t>
  </si>
  <si>
    <t>Indian Body Corporate</t>
  </si>
  <si>
    <t>Overseas Body Corporate</t>
  </si>
  <si>
    <t>Bharat Narandas Davda (HUF) represented by Bharat Narandas Davda</t>
  </si>
  <si>
    <t>Vinesh Narandas Davda (HUF) represented by Vinesh Narandas Davda</t>
  </si>
  <si>
    <t>Shailesh Haran</t>
  </si>
  <si>
    <t>Snehalata Shashikant Shah</t>
  </si>
  <si>
    <t>Vaolu SA</t>
  </si>
  <si>
    <t>1, Rue Jean Piret, L-2350 Luxembourg, R.C.S. Luxembourg B 165872</t>
  </si>
  <si>
    <t>Mamta Khatiwala</t>
  </si>
  <si>
    <t xml:space="preserve">6 Laurie Drive Voorhees NJ 08043 </t>
  </si>
  <si>
    <t>Promoter</t>
  </si>
  <si>
    <t>Individual upto 1 Lakh</t>
  </si>
  <si>
    <t>Individual more than 1 Lakh</t>
  </si>
  <si>
    <t>No 47, SB Road, VV Puram, Bangalore - 560004</t>
  </si>
  <si>
    <t>Overseas Individual upto 1 Lakh</t>
  </si>
  <si>
    <t>15/16th Main, New Thippasandra, Bangalore North, New Thippasandra Bangalore 560075</t>
  </si>
  <si>
    <t>Ramprasadh Kothandaraman</t>
  </si>
  <si>
    <t>Kothandaram</t>
  </si>
  <si>
    <t>Shekha Shailesh Haran</t>
  </si>
  <si>
    <t>18, Krishna Kamal Bhattacharya Lane Ground Floor Howrah Howrah WB 711101</t>
  </si>
  <si>
    <t>Abhay Gangadhar Navale</t>
  </si>
  <si>
    <t>7109 Wesses Place, Princeton NJ 08450</t>
  </si>
  <si>
    <t>Sankal Chand Haran</t>
  </si>
  <si>
    <t>UDAYA BHASKARA RAO VINNAKOTA</t>
  </si>
  <si>
    <t>302, G S ARCHEAN PLOT NO 118 NAVANIRMAN NAG, AR , ROAD NO 71 JUBILEEHILLS
HYDERABAD 500033</t>
  </si>
  <si>
    <t xml:space="preserve">D-1/4 Neel Sagar Narayan Pujari Nagar
A G Khan Rd Worli Mumbai 400018 </t>
  </si>
  <si>
    <t xml:space="preserve">43-44 Juhu Dharam Jyot A.B Nair Rd Juhu Mumbai 400049
</t>
  </si>
  <si>
    <t>43, Chancery Lane, Singapore 309571</t>
  </si>
  <si>
    <t>Room 2001-02, level 20, Infinitus Plaza, 199 Des Voeux Road, Central Hongkong</t>
  </si>
  <si>
    <t>Florent Michel Mamelle</t>
  </si>
  <si>
    <t>Pictet ET CIE SA 019CO0020JD Switzerland</t>
  </si>
  <si>
    <t>Prabhuram Radhakrishnan</t>
  </si>
  <si>
    <t>Nangavaram Sundararajan Sekar</t>
  </si>
  <si>
    <t>No 56, Adarsh Vista, Basavanagar, K R Puram, Bangalore, 560037</t>
  </si>
  <si>
    <t xml:space="preserve">Hard Yaka Inc. </t>
  </si>
  <si>
    <t>66 Starbuck Dr Muir Beach, CA 94965</t>
  </si>
  <si>
    <t>HASMITA ASHOKKUMAR MODH</t>
  </si>
  <si>
    <t>Ramkumar Kothandaraman</t>
  </si>
  <si>
    <t>Kapil Vakharia</t>
  </si>
  <si>
    <t>Deepika Harichandran</t>
  </si>
  <si>
    <t>Viven Prasad Sade</t>
  </si>
  <si>
    <t>Phanidhar Kanneganti</t>
  </si>
  <si>
    <t xml:space="preserve">Vemula Abhilash </t>
  </si>
  <si>
    <t>Venu Atluri</t>
  </si>
  <si>
    <t>P Silpa</t>
  </si>
  <si>
    <t>Nimmagadda Rajendra Prasad</t>
  </si>
  <si>
    <t>S Ramakrishnan</t>
  </si>
  <si>
    <t>Santhinidevi N</t>
  </si>
  <si>
    <t>S Kothandapani</t>
  </si>
  <si>
    <t>Nampally Gayathri Devi</t>
  </si>
  <si>
    <t>Haricharan Kanduri</t>
  </si>
  <si>
    <t>Yasasree N G</t>
  </si>
  <si>
    <t>Jalpa Ashok Bhatt</t>
  </si>
  <si>
    <t>Aayesha Miten Shah</t>
  </si>
  <si>
    <t>Sashi Reddi Investment Advisors Private Limited</t>
  </si>
  <si>
    <t>Hasmukhbhai Motibhai Solanki</t>
  </si>
  <si>
    <t>Bacharaju Bharati</t>
  </si>
  <si>
    <t>Ravi Kumar Donavalli</t>
  </si>
  <si>
    <t>Swapna Donavalli</t>
  </si>
  <si>
    <t>551/552 Ranka Heights, 314/9,4th Main, 7th Cross, Domlur Layout Bangalore 560071</t>
  </si>
  <si>
    <t>No: C-210, Shiv Darshan, Satya Nagar, Borivali West Mumbai 400092</t>
  </si>
  <si>
    <t>B/26 Jay Apt, Opp. Santoshi mata temple, M.G. Road, Kandivali (west)-400067</t>
  </si>
  <si>
    <t>No B26, Jay Aparments, Dahanukarwadi, M G Road, Opp Santoshi Mata Temple, Mumbai 400067</t>
  </si>
  <si>
    <t>No 11, Gopinathan Cross Street Ullagaram, Chennai 600091</t>
  </si>
  <si>
    <t>Bhaveshwar Karpa, 2nd Floor, Road No 8, Daulat Nagar, Plot No:88, Boravali East Mumbai 400066</t>
  </si>
  <si>
    <t>No 15-15-207, Dwarakanagar, Opp. Eurokids School, Khammam – 507002</t>
  </si>
  <si>
    <t>Dr No. 30-82-1/116, Plot 117(P), Road No 4A, Tirumala Nagar, Vadlapudi, Visakhapatnam, AP 530046</t>
  </si>
  <si>
    <t>4-26-2, Jetti Anjaiah Street, Ithanagar, Tenali, Guntur, Andhra Pradesh – 522201</t>
  </si>
  <si>
    <t xml:space="preserve">C/o Nalam &amp; Associates, 5th Floor, Plot No9&amp;10 APHB Colony, Opp Lane to DLF Gate 2 Gachibowli Hyderabad 500032 </t>
  </si>
  <si>
    <t>No 3, Fifth Cross Street,Kurinji Nagar, Lawsuit, Pondicherry 605008</t>
  </si>
  <si>
    <t>No 47 / 775, Gulmohar Society, TATA Powerhouse, Borivali East Mumbai – 400066</t>
  </si>
  <si>
    <t>No:4-124/A, Polepalle, Jadcherla,
Mahabubnagar, Telangana- 509301</t>
  </si>
  <si>
    <t>No:4-3-120, Yenugonda, Mahabubnagar
Telangana- 509001</t>
  </si>
  <si>
    <t>H No: 8-2-293/82/F2/B4, Phase 2, Rd number 2, Film Nagar, Hyderabad, Telangana 500096</t>
  </si>
  <si>
    <t>H. No: 59A-8/10-10A, Orchids F-3, Maruti co-operative colony, Gurunanak colony main road, Vijayawada 520008</t>
  </si>
  <si>
    <t>No 32-18-3B, Opposite Sivalayam, Moghalrajapuram, Vijayawada – 520010</t>
  </si>
  <si>
    <t>Flat No:502, Aravalli Block, Prakruthi Vihar, Narayanapuram Colony, Poranki, Vijayawada, A.P. 521137</t>
  </si>
  <si>
    <t>No: 6/4, Mothadaka, Guntur, A.P. 522016</t>
  </si>
  <si>
    <t>Plot No 30A Janaki Niwas, State Bank Officers Colony, Maharajanagar, Tirunelveli-627011</t>
  </si>
  <si>
    <t>No 14/20, Sadagopan street, Mannargudi,Tamil Nadu 614 001</t>
  </si>
  <si>
    <t>No 266A/3 Jothi Nagar, Sirkazhi Main Road, Senthankudi, Mayiladuthurai -609 001</t>
  </si>
  <si>
    <t>Flat 501, Manbhum Kumar Residency, HNO 10-3-3/10/A/1, East Marredpally, Secunderabad-500026, Telangana</t>
  </si>
  <si>
    <t>Block 2 Apt 702, My Home Vihanag, Near Wipro circle, Gachibowli, Hyderabad,500032</t>
  </si>
  <si>
    <t>No: 2C Grand Residency, VGP Selva Nagar, Velachery, Chennai – 600042</t>
  </si>
  <si>
    <t>Sakkaravel G</t>
  </si>
  <si>
    <t>Block 2 Apt 702, My Home Vihanag, Near
Wipro circle, Gachibowli, Hyderabad,500032</t>
  </si>
  <si>
    <t xml:space="preserve">Overseas Individual more than 1 lakh </t>
  </si>
  <si>
    <t>Business Centre Building, Dubai World Centre, PO Box, 390667,Dubai UAE</t>
  </si>
  <si>
    <t>22498 Forest Manor Dr Ashburn VA 20148 US.</t>
  </si>
  <si>
    <t>K Vijayananda Reddy</t>
  </si>
  <si>
    <t xml:space="preserve">Premananda Reddy Katanguru </t>
  </si>
  <si>
    <t>2-17-76/c/9, East Kalyanpuri, Uppal, 500039</t>
  </si>
  <si>
    <t xml:space="preserve">F-2 SECOND FLOOR, PLOTNO 6, ROADNO 12, AP PRESS PHOTOGRAPHERS CLY, BANJARAHILLS, NR LOTU S POND HYDERABAD 500034 TG IN	</t>
  </si>
  <si>
    <t xml:space="preserve">Flat no 401,1,HNO 8-2-293-82/F2/B4, Filmnagar phase no 2 near ABN Office Hyderabad 500033 TG IN	</t>
  </si>
  <si>
    <t>3-4-377/A/B Flat No: 301, AP Residency, Lingam Pally, Hyderabad 500027</t>
  </si>
  <si>
    <t>Ramesh Chandra Majithia</t>
  </si>
  <si>
    <t>442/2 Gokhale Road, Pramila Apt B-1, Pune – 411016, Maharashtra</t>
  </si>
  <si>
    <t>Ashwin Musinipally</t>
  </si>
  <si>
    <t>Alpa Sachin Patel</t>
  </si>
  <si>
    <t>Swaruparani Mannipalli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</si>
</sst>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[$-409]d\-mmm\-yy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rgb="FF222222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</cellStyleXfs>
  <cellXfs count="46">
    <xf numFmtId="0" fontId="0" fillId="0" borderId="0" xfId="0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5" borderId="1" xfId="0" quotePrefix="1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3" applyFont="1" applyFill="1" applyBorder="1" applyAlignment="1">
      <alignment horizontal="left" vertical="top" wrapText="1"/>
    </xf>
    <xf numFmtId="0" fontId="4" fillId="4" borderId="0" xfId="0" applyFont="1" applyFill="1" applyAlignment="1">
      <alignment vertical="top" wrapText="1"/>
    </xf>
    <xf numFmtId="49" fontId="5" fillId="5" borderId="1" xfId="2" applyNumberFormat="1" applyFont="1" applyFill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49" fontId="5" fillId="0" borderId="1" xfId="2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164" fontId="4" fillId="0" borderId="1" xfId="1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164" fontId="3" fillId="2" borderId="1" xfId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164" fontId="4" fillId="0" borderId="4" xfId="1" applyFont="1" applyBorder="1" applyAlignment="1">
      <alignment horizontal="righ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3" fontId="4" fillId="0" borderId="0" xfId="0" applyNumberFormat="1" applyFont="1" applyAlignment="1">
      <alignment horizontal="right" vertical="top" wrapText="1"/>
    </xf>
    <xf numFmtId="164" fontId="4" fillId="0" borderId="0" xfId="1" applyFont="1" applyAlignment="1">
      <alignment horizontal="right" vertical="top" wrapText="1"/>
    </xf>
    <xf numFmtId="0" fontId="5" fillId="5" borderId="4" xfId="0" quotePrefix="1" applyFont="1" applyFill="1" applyBorder="1" applyAlignment="1">
      <alignment horizontal="left" vertical="top" wrapText="1"/>
    </xf>
    <xf numFmtId="3" fontId="4" fillId="0" borderId="4" xfId="0" applyNumberFormat="1" applyFont="1" applyFill="1" applyBorder="1" applyAlignment="1">
      <alignment horizontal="right" vertical="top" wrapText="1"/>
    </xf>
    <xf numFmtId="3" fontId="3" fillId="0" borderId="3" xfId="0" applyNumberFormat="1" applyFont="1" applyFill="1" applyBorder="1" applyAlignment="1">
      <alignment horizontal="right" vertical="top" wrapText="1"/>
    </xf>
    <xf numFmtId="164" fontId="3" fillId="0" borderId="3" xfId="1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3" fontId="4" fillId="0" borderId="1" xfId="0" applyNumberFormat="1" applyFont="1" applyFill="1" applyBorder="1" applyAlignment="1">
      <alignment horizontal="right" vertical="top" wrapText="1"/>
    </xf>
  </cellXfs>
  <cellStyles count="4">
    <cellStyle name="Comma" xfId="1" builtinId="3"/>
    <cellStyle name="Normal" xfId="0" builtinId="0"/>
    <cellStyle name="Normal 10" xfId="2" xr:uid="{641BA723-AF5A-4611-823B-8DF6E47A1F66}"/>
    <cellStyle name="Normal 2" xfId="3" xr:uid="{FC56A24F-94D4-44F2-9CC8-AF8E997484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6"/>
  <sheetViews>
    <sheetView tabSelected="1" view="pageBreakPreview" zoomScaleNormal="100" zoomScaleSheetLayoutView="100" workbookViewId="0">
      <pane ySplit="2" topLeftCell="A87" activePane="bottomLeft" state="frozen"/>
      <selection pane="bottomLeft" activeCell="F97" sqref="F97"/>
    </sheetView>
  </sheetViews>
  <sheetFormatPr defaultColWidth="9.140625" defaultRowHeight="12" x14ac:dyDescent="0.2"/>
  <cols>
    <col min="1" max="1" width="5.140625" style="31" customWidth="1"/>
    <col min="2" max="2" width="27.7109375" style="1" customWidth="1"/>
    <col min="3" max="4" width="18.42578125" style="1" customWidth="1"/>
    <col min="5" max="5" width="38.5703125" style="1" customWidth="1"/>
    <col min="6" max="6" width="12.28515625" style="32" customWidth="1"/>
    <col min="7" max="7" width="13" style="33" customWidth="1"/>
    <col min="8" max="8" width="11.42578125" style="1" bestFit="1" customWidth="1"/>
    <col min="9" max="16384" width="9.140625" style="1"/>
  </cols>
  <sheetData>
    <row r="1" spans="1:7" ht="18.75" customHeight="1" x14ac:dyDescent="0.2">
      <c r="A1" s="43" t="s">
        <v>5</v>
      </c>
      <c r="B1" s="44"/>
      <c r="C1" s="44"/>
      <c r="D1" s="44"/>
      <c r="E1" s="44"/>
      <c r="F1" s="44"/>
      <c r="G1" s="44"/>
    </row>
    <row r="2" spans="1:7" s="24" customFormat="1" ht="52.5" customHeight="1" x14ac:dyDescent="0.2">
      <c r="A2" s="4" t="s">
        <v>2</v>
      </c>
      <c r="B2" s="4" t="s">
        <v>3</v>
      </c>
      <c r="C2" s="4" t="s">
        <v>4</v>
      </c>
      <c r="D2" s="4" t="s">
        <v>138</v>
      </c>
      <c r="E2" s="4" t="s">
        <v>1</v>
      </c>
      <c r="F2" s="23" t="s">
        <v>0</v>
      </c>
      <c r="G2" s="22" t="s">
        <v>135</v>
      </c>
    </row>
    <row r="3" spans="1:7" s="11" customFormat="1" ht="48" x14ac:dyDescent="0.2">
      <c r="A3" s="2">
        <v>1</v>
      </c>
      <c r="B3" s="2" t="s">
        <v>13</v>
      </c>
      <c r="C3" s="6" t="s">
        <v>12</v>
      </c>
      <c r="D3" s="6" t="s">
        <v>149</v>
      </c>
      <c r="E3" s="7" t="s">
        <v>231</v>
      </c>
      <c r="F3" s="45">
        <f>128383-1435-6438</f>
        <v>120510</v>
      </c>
      <c r="G3" s="20">
        <f>F3*100/F96</f>
        <v>3.7609871007286659</v>
      </c>
    </row>
    <row r="4" spans="1:7" s="11" customFormat="1" ht="36" x14ac:dyDescent="0.2">
      <c r="A4" s="2">
        <v>2</v>
      </c>
      <c r="B4" s="5" t="s">
        <v>14</v>
      </c>
      <c r="C4" s="7" t="s">
        <v>9</v>
      </c>
      <c r="D4" s="6" t="s">
        <v>149</v>
      </c>
      <c r="E4" s="7" t="s">
        <v>131</v>
      </c>
      <c r="F4" s="45">
        <f>130865-897-6438</f>
        <v>123530</v>
      </c>
      <c r="G4" s="20">
        <f>F4*100/F96</f>
        <v>3.8552380429259987</v>
      </c>
    </row>
    <row r="5" spans="1:7" s="11" customFormat="1" ht="24" x14ac:dyDescent="0.2">
      <c r="A5" s="2">
        <v>3</v>
      </c>
      <c r="B5" s="2" t="s">
        <v>15</v>
      </c>
      <c r="C5" s="8" t="s">
        <v>10</v>
      </c>
      <c r="D5" s="6" t="s">
        <v>149</v>
      </c>
      <c r="E5" s="8" t="s">
        <v>133</v>
      </c>
      <c r="F5" s="45">
        <f>192485-1435-6438</f>
        <v>184612</v>
      </c>
      <c r="G5" s="20">
        <f>F5*100/F96</f>
        <v>5.761541371170197</v>
      </c>
    </row>
    <row r="6" spans="1:7" s="11" customFormat="1" ht="36" x14ac:dyDescent="0.2">
      <c r="A6" s="2">
        <v>4</v>
      </c>
      <c r="B6" s="2" t="s">
        <v>17</v>
      </c>
      <c r="C6" s="6" t="s">
        <v>8</v>
      </c>
      <c r="D6" s="6" t="s">
        <v>149</v>
      </c>
      <c r="E6" s="6" t="s">
        <v>232</v>
      </c>
      <c r="F6" s="45">
        <f>128383-1435-6438</f>
        <v>120510</v>
      </c>
      <c r="G6" s="20">
        <f>F6*100/F96</f>
        <v>3.7609871007286659</v>
      </c>
    </row>
    <row r="7" spans="1:7" s="11" customFormat="1" ht="24.75" customHeight="1" x14ac:dyDescent="0.2">
      <c r="A7" s="2">
        <v>5</v>
      </c>
      <c r="B7" s="2" t="s">
        <v>16</v>
      </c>
      <c r="C7" s="2" t="s">
        <v>162</v>
      </c>
      <c r="D7" s="6" t="s">
        <v>149</v>
      </c>
      <c r="E7" s="2" t="s">
        <v>163</v>
      </c>
      <c r="F7" s="45">
        <f>128383-1435-6438</f>
        <v>120510</v>
      </c>
      <c r="G7" s="20">
        <f>F7*100/F96</f>
        <v>3.7609871007286659</v>
      </c>
    </row>
    <row r="8" spans="1:7" s="11" customFormat="1" ht="36" x14ac:dyDescent="0.2">
      <c r="A8" s="2">
        <v>6</v>
      </c>
      <c r="B8" s="3" t="s">
        <v>170</v>
      </c>
      <c r="C8" s="6" t="s">
        <v>7</v>
      </c>
      <c r="D8" s="6" t="s">
        <v>149</v>
      </c>
      <c r="E8" s="6" t="s">
        <v>6</v>
      </c>
      <c r="F8" s="45">
        <f>809169-5311-1373-39808-5790-2631-1579-2764</f>
        <v>749913</v>
      </c>
      <c r="G8" s="20">
        <f>F8*100/F96</f>
        <v>23.403975766896821</v>
      </c>
    </row>
    <row r="9" spans="1:7" s="11" customFormat="1" ht="24" x14ac:dyDescent="0.2">
      <c r="A9" s="2">
        <v>7</v>
      </c>
      <c r="B9" s="2" t="s">
        <v>234</v>
      </c>
      <c r="C9" s="25"/>
      <c r="D9" s="6" t="s">
        <v>151</v>
      </c>
      <c r="E9" s="7" t="s">
        <v>233</v>
      </c>
      <c r="F9" s="45">
        <v>465466</v>
      </c>
      <c r="G9" s="20">
        <f>F9*100/F96</f>
        <v>14.5266917419946</v>
      </c>
    </row>
    <row r="10" spans="1:7" s="11" customFormat="1" ht="24" x14ac:dyDescent="0.2">
      <c r="A10" s="39">
        <v>8</v>
      </c>
      <c r="B10" s="39" t="s">
        <v>32</v>
      </c>
      <c r="C10" s="41" t="s">
        <v>72</v>
      </c>
      <c r="D10" s="6" t="s">
        <v>151</v>
      </c>
      <c r="E10" s="13" t="s">
        <v>227</v>
      </c>
      <c r="F10" s="45">
        <f>70258+5219-3114</f>
        <v>72363</v>
      </c>
      <c r="G10" s="20">
        <f>F10*100/F96</f>
        <v>2.2583711689488712</v>
      </c>
    </row>
    <row r="11" spans="1:7" s="11" customFormat="1" ht="24" x14ac:dyDescent="0.2">
      <c r="A11" s="40"/>
      <c r="B11" s="40"/>
      <c r="C11" s="42"/>
      <c r="D11" s="6" t="s">
        <v>153</v>
      </c>
      <c r="E11" s="13" t="s">
        <v>227</v>
      </c>
      <c r="F11" s="45">
        <v>3114</v>
      </c>
      <c r="G11" s="20">
        <f>F11*100/F96</f>
        <v>9.7184580795527886E-2</v>
      </c>
    </row>
    <row r="12" spans="1:7" s="11" customFormat="1" ht="36" x14ac:dyDescent="0.2">
      <c r="A12" s="2">
        <v>9</v>
      </c>
      <c r="B12" s="2" t="s">
        <v>58</v>
      </c>
      <c r="C12" s="9" t="s">
        <v>11</v>
      </c>
      <c r="D12" s="6" t="s">
        <v>151</v>
      </c>
      <c r="E12" s="10" t="s">
        <v>128</v>
      </c>
      <c r="F12" s="45">
        <v>58624</v>
      </c>
      <c r="G12" s="20">
        <f>F12*100/F96</f>
        <v>1.8295917997935218</v>
      </c>
    </row>
    <row r="13" spans="1:7" s="11" customFormat="1" ht="24" x14ac:dyDescent="0.2">
      <c r="A13" s="2">
        <v>10</v>
      </c>
      <c r="B13" s="2" t="s">
        <v>59</v>
      </c>
      <c r="C13" s="9" t="s">
        <v>129</v>
      </c>
      <c r="D13" s="6" t="s">
        <v>150</v>
      </c>
      <c r="E13" s="9" t="s">
        <v>130</v>
      </c>
      <c r="F13" s="45">
        <v>5599</v>
      </c>
      <c r="G13" s="20">
        <f>F13*100/F96</f>
        <v>0.17473875012015436</v>
      </c>
    </row>
    <row r="14" spans="1:7" s="11" customFormat="1" ht="24" x14ac:dyDescent="0.2">
      <c r="A14" s="2">
        <v>11</v>
      </c>
      <c r="B14" s="2" t="s">
        <v>19</v>
      </c>
      <c r="C14" s="17" t="s">
        <v>68</v>
      </c>
      <c r="D14" s="6" t="s">
        <v>151</v>
      </c>
      <c r="E14" s="14" t="s">
        <v>69</v>
      </c>
      <c r="F14" s="45">
        <f>42052+47368</f>
        <v>89420</v>
      </c>
      <c r="G14" s="20">
        <f>F14*100/F96</f>
        <v>2.7907017388362569</v>
      </c>
    </row>
    <row r="15" spans="1:7" s="11" customFormat="1" ht="36" x14ac:dyDescent="0.2">
      <c r="A15" s="2">
        <v>13</v>
      </c>
      <c r="B15" s="2" t="s">
        <v>63</v>
      </c>
      <c r="C15" s="17" t="s">
        <v>65</v>
      </c>
      <c r="D15" s="6" t="s">
        <v>150</v>
      </c>
      <c r="E15" s="12" t="s">
        <v>132</v>
      </c>
      <c r="F15" s="45">
        <v>4919</v>
      </c>
      <c r="G15" s="20">
        <f>F15*100/F96</f>
        <v>0.15351668366512577</v>
      </c>
    </row>
    <row r="16" spans="1:7" s="11" customFormat="1" ht="24" x14ac:dyDescent="0.2">
      <c r="A16" s="2">
        <v>19</v>
      </c>
      <c r="B16" s="2" t="s">
        <v>18</v>
      </c>
      <c r="C16" s="18" t="s">
        <v>66</v>
      </c>
      <c r="D16" s="6" t="s">
        <v>150</v>
      </c>
      <c r="E16" s="13" t="s">
        <v>67</v>
      </c>
      <c r="F16" s="45">
        <v>8115</v>
      </c>
      <c r="G16" s="20">
        <f>F16*100/F96</f>
        <v>0.25326039600376005</v>
      </c>
    </row>
    <row r="17" spans="1:7" s="11" customFormat="1" ht="36" x14ac:dyDescent="0.2">
      <c r="A17" s="2">
        <v>20</v>
      </c>
      <c r="B17" s="2" t="s">
        <v>64</v>
      </c>
      <c r="C17" s="18" t="s">
        <v>74</v>
      </c>
      <c r="D17" s="6" t="s">
        <v>150</v>
      </c>
      <c r="E17" s="13" t="s">
        <v>75</v>
      </c>
      <c r="F17" s="45">
        <v>4098</v>
      </c>
      <c r="G17" s="20">
        <f>F17*100/F96</f>
        <v>0.12789415931280451</v>
      </c>
    </row>
    <row r="18" spans="1:7" ht="24" x14ac:dyDescent="0.2">
      <c r="A18" s="2">
        <v>21</v>
      </c>
      <c r="B18" s="2" t="s">
        <v>20</v>
      </c>
      <c r="C18" s="13" t="s">
        <v>70</v>
      </c>
      <c r="D18" s="6" t="s">
        <v>151</v>
      </c>
      <c r="E18" s="13" t="s">
        <v>71</v>
      </c>
      <c r="F18" s="45">
        <v>16230</v>
      </c>
      <c r="G18" s="20">
        <f>F18*100/F96</f>
        <v>0.50652079200752009</v>
      </c>
    </row>
    <row r="19" spans="1:7" ht="24" x14ac:dyDescent="0.2">
      <c r="A19" s="2">
        <v>22</v>
      </c>
      <c r="B19" s="2" t="s">
        <v>21</v>
      </c>
      <c r="C19" s="18" t="s">
        <v>76</v>
      </c>
      <c r="D19" s="6" t="s">
        <v>150</v>
      </c>
      <c r="E19" s="13" t="s">
        <v>77</v>
      </c>
      <c r="F19" s="45">
        <f>1968+210</f>
        <v>2178</v>
      </c>
      <c r="G19" s="20">
        <f>F19*100/F96</f>
        <v>6.7973030498606216E-2</v>
      </c>
    </row>
    <row r="20" spans="1:7" ht="24" x14ac:dyDescent="0.2">
      <c r="A20" s="2">
        <v>23</v>
      </c>
      <c r="B20" s="2" t="s">
        <v>22</v>
      </c>
      <c r="C20" s="18" t="s">
        <v>78</v>
      </c>
      <c r="D20" s="6" t="s">
        <v>150</v>
      </c>
      <c r="E20" s="13" t="s">
        <v>79</v>
      </c>
      <c r="F20" s="45">
        <v>4098</v>
      </c>
      <c r="G20" s="20">
        <f>F20*100/F96</f>
        <v>0.12789415931280451</v>
      </c>
    </row>
    <row r="21" spans="1:7" ht="36" x14ac:dyDescent="0.2">
      <c r="A21" s="2">
        <v>24</v>
      </c>
      <c r="B21" s="2" t="s">
        <v>23</v>
      </c>
      <c r="C21" s="18" t="s">
        <v>80</v>
      </c>
      <c r="D21" s="6" t="s">
        <v>151</v>
      </c>
      <c r="E21" s="13" t="s">
        <v>73</v>
      </c>
      <c r="F21" s="45">
        <f>17213+1565+5790</f>
        <v>24568</v>
      </c>
      <c r="G21" s="20">
        <f>F21*100/F96</f>
        <v>0.76674077745167923</v>
      </c>
    </row>
    <row r="22" spans="1:7" ht="24" x14ac:dyDescent="0.2">
      <c r="A22" s="2">
        <v>25</v>
      </c>
      <c r="B22" s="2" t="s">
        <v>24</v>
      </c>
      <c r="C22" s="18" t="s">
        <v>81</v>
      </c>
      <c r="D22" s="6" t="s">
        <v>150</v>
      </c>
      <c r="E22" s="13" t="s">
        <v>82</v>
      </c>
      <c r="F22" s="45">
        <f>7378+1726</f>
        <v>9104</v>
      </c>
      <c r="G22" s="20">
        <f>F22*100/F96</f>
        <v>0.28412601912732366</v>
      </c>
    </row>
    <row r="23" spans="1:7" ht="36" x14ac:dyDescent="0.2">
      <c r="A23" s="2">
        <v>27</v>
      </c>
      <c r="B23" s="2" t="s">
        <v>25</v>
      </c>
      <c r="C23" s="13" t="s">
        <v>83</v>
      </c>
      <c r="D23" s="6" t="s">
        <v>151</v>
      </c>
      <c r="E23" s="13" t="s">
        <v>84</v>
      </c>
      <c r="F23" s="45">
        <v>11367</v>
      </c>
      <c r="G23" s="20">
        <f>F23*100/F96</f>
        <v>0.35475180793280842</v>
      </c>
    </row>
    <row r="24" spans="1:7" ht="24" x14ac:dyDescent="0.2">
      <c r="A24" s="2">
        <v>28</v>
      </c>
      <c r="B24" s="2" t="s">
        <v>26</v>
      </c>
      <c r="C24" s="18" t="s">
        <v>85</v>
      </c>
      <c r="D24" s="6" t="s">
        <v>150</v>
      </c>
      <c r="E24" s="13" t="s">
        <v>86</v>
      </c>
      <c r="F24" s="45">
        <v>4098</v>
      </c>
      <c r="G24" s="20">
        <f>F24*100/F96</f>
        <v>0.12789415931280451</v>
      </c>
    </row>
    <row r="25" spans="1:7" ht="24" x14ac:dyDescent="0.2">
      <c r="A25" s="2">
        <v>29</v>
      </c>
      <c r="B25" s="2" t="s">
        <v>27</v>
      </c>
      <c r="C25" s="18" t="s">
        <v>87</v>
      </c>
      <c r="D25" s="6" t="s">
        <v>150</v>
      </c>
      <c r="E25" s="13" t="s">
        <v>88</v>
      </c>
      <c r="F25" s="45">
        <v>4919</v>
      </c>
      <c r="G25" s="20">
        <f>F25*100/F96</f>
        <v>0.15351668366512577</v>
      </c>
    </row>
    <row r="26" spans="1:7" ht="24" x14ac:dyDescent="0.2">
      <c r="A26" s="2">
        <v>30</v>
      </c>
      <c r="B26" s="2" t="s">
        <v>28</v>
      </c>
      <c r="C26" s="18" t="s">
        <v>89</v>
      </c>
      <c r="D26" s="6" t="s">
        <v>150</v>
      </c>
      <c r="E26" s="13" t="s">
        <v>90</v>
      </c>
      <c r="F26" s="45">
        <f>4918+1927</f>
        <v>6845</v>
      </c>
      <c r="G26" s="20">
        <f>F26*100/F96</f>
        <v>0.21362506600686845</v>
      </c>
    </row>
    <row r="27" spans="1:7" ht="36" x14ac:dyDescent="0.2">
      <c r="A27" s="2">
        <v>31</v>
      </c>
      <c r="B27" s="2" t="s">
        <v>29</v>
      </c>
      <c r="C27" s="18" t="s">
        <v>91</v>
      </c>
      <c r="D27" s="6" t="s">
        <v>150</v>
      </c>
      <c r="E27" s="13" t="s">
        <v>92</v>
      </c>
      <c r="F27" s="45">
        <f>2951+1637</f>
        <v>4588</v>
      </c>
      <c r="G27" s="20">
        <f>F27*100/F96</f>
        <v>0.14318653072892804</v>
      </c>
    </row>
    <row r="28" spans="1:7" ht="24" x14ac:dyDescent="0.2">
      <c r="A28" s="2">
        <v>32</v>
      </c>
      <c r="B28" s="2" t="s">
        <v>30</v>
      </c>
      <c r="C28" s="18" t="s">
        <v>93</v>
      </c>
      <c r="D28" s="6" t="s">
        <v>150</v>
      </c>
      <c r="E28" s="13" t="s">
        <v>94</v>
      </c>
      <c r="F28" s="45">
        <v>2459</v>
      </c>
      <c r="G28" s="20">
        <f>F28*100/F96</f>
        <v>7.6742737371934197E-2</v>
      </c>
    </row>
    <row r="29" spans="1:7" ht="36" x14ac:dyDescent="0.2">
      <c r="A29" s="2">
        <v>33</v>
      </c>
      <c r="B29" s="2" t="s">
        <v>31</v>
      </c>
      <c r="C29" s="18" t="s">
        <v>95</v>
      </c>
      <c r="D29" s="6" t="s">
        <v>150</v>
      </c>
      <c r="E29" s="13" t="s">
        <v>96</v>
      </c>
      <c r="F29" s="45">
        <v>2459</v>
      </c>
      <c r="G29" s="20">
        <f>F29*100/F96</f>
        <v>7.6742737371934197E-2</v>
      </c>
    </row>
    <row r="30" spans="1:7" ht="24" x14ac:dyDescent="0.2">
      <c r="A30" s="2">
        <v>34</v>
      </c>
      <c r="B30" s="2" t="s">
        <v>33</v>
      </c>
      <c r="C30" s="18" t="s">
        <v>97</v>
      </c>
      <c r="D30" s="6" t="s">
        <v>150</v>
      </c>
      <c r="E30" s="19" t="s">
        <v>224</v>
      </c>
      <c r="F30" s="45">
        <f>2951+1052</f>
        <v>4003</v>
      </c>
      <c r="G30" s="20">
        <f>F30*100/F96</f>
        <v>0.124929311793352</v>
      </c>
    </row>
    <row r="31" spans="1:7" ht="36" x14ac:dyDescent="0.2">
      <c r="A31" s="2">
        <v>36</v>
      </c>
      <c r="B31" s="2" t="s">
        <v>236</v>
      </c>
      <c r="C31" s="18" t="s">
        <v>98</v>
      </c>
      <c r="D31" s="6" t="s">
        <v>150</v>
      </c>
      <c r="E31" s="13" t="s">
        <v>73</v>
      </c>
      <c r="F31" s="45">
        <f>7378+1052</f>
        <v>8430</v>
      </c>
      <c r="G31" s="20">
        <f>F31*100/F96</f>
        <v>0.26309120619983944</v>
      </c>
    </row>
    <row r="32" spans="1:7" ht="24" x14ac:dyDescent="0.2">
      <c r="A32" s="2">
        <v>37</v>
      </c>
      <c r="B32" s="2" t="s">
        <v>34</v>
      </c>
      <c r="C32" s="17" t="s">
        <v>99</v>
      </c>
      <c r="D32" s="6" t="s">
        <v>150</v>
      </c>
      <c r="E32" s="14" t="s">
        <v>100</v>
      </c>
      <c r="F32" s="45">
        <v>4098</v>
      </c>
      <c r="G32" s="20">
        <f>F32*100/F96</f>
        <v>0.12789415931280451</v>
      </c>
    </row>
    <row r="33" spans="1:7" ht="36" x14ac:dyDescent="0.2">
      <c r="A33" s="2">
        <v>38</v>
      </c>
      <c r="B33" s="2" t="s">
        <v>35</v>
      </c>
      <c r="C33" s="17" t="s">
        <v>101</v>
      </c>
      <c r="D33" s="6" t="s">
        <v>150</v>
      </c>
      <c r="E33" s="14" t="s">
        <v>102</v>
      </c>
      <c r="F33" s="45">
        <v>4098</v>
      </c>
      <c r="G33" s="20">
        <f>F33*100/F96</f>
        <v>0.12789415931280451</v>
      </c>
    </row>
    <row r="34" spans="1:7" ht="24" x14ac:dyDescent="0.2">
      <c r="A34" s="2">
        <v>39</v>
      </c>
      <c r="B34" s="2" t="s">
        <v>36</v>
      </c>
      <c r="C34" s="16" t="s">
        <v>103</v>
      </c>
      <c r="D34" s="6" t="s">
        <v>150</v>
      </c>
      <c r="E34" s="14" t="s">
        <v>104</v>
      </c>
      <c r="F34" s="45">
        <v>2951</v>
      </c>
      <c r="G34" s="20">
        <f>F34*100/F96</f>
        <v>9.209752663057251E-2</v>
      </c>
    </row>
    <row r="35" spans="1:7" ht="24" x14ac:dyDescent="0.2">
      <c r="A35" s="2">
        <v>40</v>
      </c>
      <c r="B35" s="2" t="s">
        <v>37</v>
      </c>
      <c r="C35" s="13" t="s">
        <v>105</v>
      </c>
      <c r="D35" s="6" t="s">
        <v>151</v>
      </c>
      <c r="E35" s="14" t="s">
        <v>106</v>
      </c>
      <c r="F35" s="45">
        <f>14945+1578</f>
        <v>16523</v>
      </c>
      <c r="G35" s="20">
        <f>F35*100/F96</f>
        <v>0.51566500593593678</v>
      </c>
    </row>
    <row r="36" spans="1:7" ht="24" x14ac:dyDescent="0.2">
      <c r="A36" s="2">
        <v>41</v>
      </c>
      <c r="B36" s="2" t="s">
        <v>38</v>
      </c>
      <c r="C36" s="17" t="s">
        <v>107</v>
      </c>
      <c r="D36" s="6" t="s">
        <v>150</v>
      </c>
      <c r="E36" s="14" t="s">
        <v>108</v>
      </c>
      <c r="F36" s="45">
        <v>5902</v>
      </c>
      <c r="G36" s="20">
        <f>F36*100/F96</f>
        <v>0.18419505326114502</v>
      </c>
    </row>
    <row r="37" spans="1:7" ht="24" x14ac:dyDescent="0.2">
      <c r="A37" s="2">
        <v>42</v>
      </c>
      <c r="B37" s="2" t="s">
        <v>39</v>
      </c>
      <c r="C37" s="17" t="s">
        <v>109</v>
      </c>
      <c r="D37" s="6" t="s">
        <v>150</v>
      </c>
      <c r="E37" s="14" t="s">
        <v>110</v>
      </c>
      <c r="F37" s="45">
        <v>1722</v>
      </c>
      <c r="G37" s="20">
        <f>F37*100/F96</f>
        <v>5.3741762405234109E-2</v>
      </c>
    </row>
    <row r="38" spans="1:7" ht="36" x14ac:dyDescent="0.2">
      <c r="A38" s="2">
        <v>43</v>
      </c>
      <c r="B38" s="2" t="s">
        <v>41</v>
      </c>
      <c r="C38" s="2" t="s">
        <v>113</v>
      </c>
      <c r="D38" s="6" t="s">
        <v>151</v>
      </c>
      <c r="E38" s="2" t="s">
        <v>134</v>
      </c>
      <c r="F38" s="45">
        <v>12905</v>
      </c>
      <c r="G38" s="20">
        <f>F38*100/F96</f>
        <v>0.4027511288266819</v>
      </c>
    </row>
    <row r="39" spans="1:7" ht="36" x14ac:dyDescent="0.2">
      <c r="A39" s="2">
        <v>44</v>
      </c>
      <c r="B39" s="2" t="s">
        <v>43</v>
      </c>
      <c r="C39" s="2" t="s">
        <v>116</v>
      </c>
      <c r="D39" s="6" t="s">
        <v>150</v>
      </c>
      <c r="E39" s="2" t="s">
        <v>117</v>
      </c>
      <c r="F39" s="45">
        <v>7743</v>
      </c>
      <c r="G39" s="20">
        <f>F39*100/F96</f>
        <v>0.24165067729600911</v>
      </c>
    </row>
    <row r="40" spans="1:7" ht="24" x14ac:dyDescent="0.2">
      <c r="A40" s="2">
        <v>45</v>
      </c>
      <c r="B40" s="2" t="s">
        <v>45</v>
      </c>
      <c r="C40" s="2" t="s">
        <v>119</v>
      </c>
      <c r="D40" s="6" t="s">
        <v>150</v>
      </c>
      <c r="E40" s="16" t="s">
        <v>164</v>
      </c>
      <c r="F40" s="45">
        <v>6452</v>
      </c>
      <c r="G40" s="20">
        <f>F40*100/F96</f>
        <v>0.20135995995271225</v>
      </c>
    </row>
    <row r="41" spans="1:7" ht="24" x14ac:dyDescent="0.2">
      <c r="A41" s="2">
        <v>46</v>
      </c>
      <c r="B41" s="2" t="s">
        <v>46</v>
      </c>
      <c r="C41" s="2" t="s">
        <v>120</v>
      </c>
      <c r="D41" s="6" t="s">
        <v>150</v>
      </c>
      <c r="E41" s="16" t="s">
        <v>164</v>
      </c>
      <c r="F41" s="45">
        <v>6452</v>
      </c>
      <c r="G41" s="20">
        <f>F41*100/F96</f>
        <v>0.20135995995271225</v>
      </c>
    </row>
    <row r="42" spans="1:7" ht="26.25" customHeight="1" x14ac:dyDescent="0.2">
      <c r="A42" s="2">
        <v>47</v>
      </c>
      <c r="B42" s="2" t="s">
        <v>44</v>
      </c>
      <c r="C42" s="2" t="s">
        <v>118</v>
      </c>
      <c r="D42" s="6" t="s">
        <v>150</v>
      </c>
      <c r="E42" s="2" t="s">
        <v>165</v>
      </c>
      <c r="F42" s="45">
        <v>5162</v>
      </c>
      <c r="G42" s="20">
        <f>F42*100/F96</f>
        <v>0.16110045153067276</v>
      </c>
    </row>
    <row r="43" spans="1:7" ht="24" x14ac:dyDescent="0.2">
      <c r="A43" s="2">
        <v>48</v>
      </c>
      <c r="B43" s="2" t="s">
        <v>40</v>
      </c>
      <c r="C43" s="2" t="s">
        <v>111</v>
      </c>
      <c r="D43" s="6" t="s">
        <v>151</v>
      </c>
      <c r="E43" s="2" t="s">
        <v>112</v>
      </c>
      <c r="F43" s="45">
        <v>25809</v>
      </c>
      <c r="G43" s="20">
        <f>F43*100/F96</f>
        <v>0.8054710487321064</v>
      </c>
    </row>
    <row r="44" spans="1:7" ht="36" x14ac:dyDescent="0.2">
      <c r="A44" s="2" t="s">
        <v>136</v>
      </c>
      <c r="B44" s="2" t="s">
        <v>42</v>
      </c>
      <c r="C44" s="2" t="s">
        <v>114</v>
      </c>
      <c r="D44" s="6" t="s">
        <v>151</v>
      </c>
      <c r="E44" s="15" t="s">
        <v>115</v>
      </c>
      <c r="F44" s="45">
        <v>12905</v>
      </c>
      <c r="G44" s="20">
        <f>F44*100/F96</f>
        <v>0.4027511288266819</v>
      </c>
    </row>
    <row r="45" spans="1:7" ht="24" x14ac:dyDescent="0.2">
      <c r="A45" s="2">
        <v>49</v>
      </c>
      <c r="B45" s="2" t="s">
        <v>47</v>
      </c>
      <c r="C45" s="2" t="s">
        <v>121</v>
      </c>
      <c r="D45" s="6" t="s">
        <v>151</v>
      </c>
      <c r="E45" s="2" t="s">
        <v>112</v>
      </c>
      <c r="F45" s="45">
        <v>12452</v>
      </c>
      <c r="G45" s="20">
        <f>F45*100/F96</f>
        <v>0.38861348749708197</v>
      </c>
    </row>
    <row r="46" spans="1:7" ht="24" x14ac:dyDescent="0.2">
      <c r="A46" s="2">
        <v>50</v>
      </c>
      <c r="B46" s="2" t="s">
        <v>48</v>
      </c>
      <c r="C46" s="2" t="s">
        <v>122</v>
      </c>
      <c r="D46" s="6" t="s">
        <v>150</v>
      </c>
      <c r="E46" s="2" t="s">
        <v>112</v>
      </c>
      <c r="F46" s="45">
        <v>4290</v>
      </c>
      <c r="G46" s="20">
        <f>F46*100/F96</f>
        <v>0.13388627219422436</v>
      </c>
    </row>
    <row r="47" spans="1:7" ht="24" x14ac:dyDescent="0.2">
      <c r="A47" s="2">
        <v>51</v>
      </c>
      <c r="B47" s="2" t="s">
        <v>49</v>
      </c>
      <c r="C47" s="2" t="s">
        <v>122</v>
      </c>
      <c r="D47" s="6" t="s">
        <v>150</v>
      </c>
      <c r="E47" s="2" t="s">
        <v>112</v>
      </c>
      <c r="F47" s="45">
        <v>4290</v>
      </c>
      <c r="G47" s="20">
        <f>F47*100/F96</f>
        <v>0.13388627219422436</v>
      </c>
    </row>
    <row r="48" spans="1:7" ht="24" x14ac:dyDescent="0.2">
      <c r="A48" s="2">
        <v>52</v>
      </c>
      <c r="B48" s="2" t="s">
        <v>50</v>
      </c>
      <c r="C48" s="2" t="s">
        <v>111</v>
      </c>
      <c r="D48" s="6" t="s">
        <v>150</v>
      </c>
      <c r="E48" s="2" t="s">
        <v>123</v>
      </c>
      <c r="F48" s="45">
        <v>9452</v>
      </c>
      <c r="G48" s="20">
        <f>F48*100/F96</f>
        <v>0.29498672372489709</v>
      </c>
    </row>
    <row r="49" spans="1:7" ht="24" x14ac:dyDescent="0.2">
      <c r="A49" s="2">
        <v>53</v>
      </c>
      <c r="B49" s="2" t="s">
        <v>51</v>
      </c>
      <c r="C49" s="2" t="s">
        <v>124</v>
      </c>
      <c r="D49" s="6" t="s">
        <v>150</v>
      </c>
      <c r="E49" s="2" t="s">
        <v>123</v>
      </c>
      <c r="F49" s="45">
        <v>2790</v>
      </c>
      <c r="G49" s="20">
        <f>F49*100/F96</f>
        <v>8.7072890308131923E-2</v>
      </c>
    </row>
    <row r="50" spans="1:7" ht="24" x14ac:dyDescent="0.2">
      <c r="A50" s="2">
        <v>54</v>
      </c>
      <c r="B50" s="2" t="s">
        <v>52</v>
      </c>
      <c r="C50" s="2" t="s">
        <v>125</v>
      </c>
      <c r="D50" s="6" t="s">
        <v>150</v>
      </c>
      <c r="E50" s="2" t="s">
        <v>123</v>
      </c>
      <c r="F50" s="45">
        <v>4290</v>
      </c>
      <c r="G50" s="20">
        <f>F50*100/F96</f>
        <v>0.13388627219422436</v>
      </c>
    </row>
    <row r="51" spans="1:7" ht="24" x14ac:dyDescent="0.2">
      <c r="A51" s="2">
        <v>55</v>
      </c>
      <c r="B51" s="2" t="s">
        <v>53</v>
      </c>
      <c r="C51" s="2" t="s">
        <v>125</v>
      </c>
      <c r="D51" s="6" t="s">
        <v>150</v>
      </c>
      <c r="E51" s="2" t="s">
        <v>123</v>
      </c>
      <c r="F51" s="45">
        <v>1290</v>
      </c>
      <c r="G51" s="20">
        <f>F51*100/F96</f>
        <v>4.0259508422039493E-2</v>
      </c>
    </row>
    <row r="52" spans="1:7" ht="24" x14ac:dyDescent="0.2">
      <c r="A52" s="2">
        <v>56</v>
      </c>
      <c r="B52" s="2" t="s">
        <v>54</v>
      </c>
      <c r="C52" s="2" t="s">
        <v>126</v>
      </c>
      <c r="D52" s="6" t="s">
        <v>150</v>
      </c>
      <c r="E52" s="2" t="s">
        <v>123</v>
      </c>
      <c r="F52" s="45">
        <v>1290</v>
      </c>
      <c r="G52" s="20">
        <f>F52*100/F96</f>
        <v>4.0259508422039493E-2</v>
      </c>
    </row>
    <row r="53" spans="1:7" ht="24" x14ac:dyDescent="0.2">
      <c r="A53" s="2">
        <v>58</v>
      </c>
      <c r="B53" s="2" t="s">
        <v>55</v>
      </c>
      <c r="C53" s="9" t="s">
        <v>127</v>
      </c>
      <c r="D53" s="9" t="s">
        <v>139</v>
      </c>
      <c r="E53" s="9" t="s">
        <v>158</v>
      </c>
      <c r="F53" s="45">
        <v>295234</v>
      </c>
      <c r="G53" s="20">
        <f>F53*100/F96</f>
        <v>9.2139346585057424</v>
      </c>
    </row>
    <row r="54" spans="1:7" ht="24" x14ac:dyDescent="0.2">
      <c r="A54" s="2">
        <v>59</v>
      </c>
      <c r="B54" s="2" t="s">
        <v>56</v>
      </c>
      <c r="C54" s="9" t="s">
        <v>127</v>
      </c>
      <c r="D54" s="9" t="s">
        <v>140</v>
      </c>
      <c r="E54" s="25" t="s">
        <v>166</v>
      </c>
      <c r="F54" s="45">
        <v>14993</v>
      </c>
      <c r="G54" s="20">
        <f>F54*100/F96</f>
        <v>0.46791535641212256</v>
      </c>
    </row>
    <row r="55" spans="1:7" ht="24" x14ac:dyDescent="0.2">
      <c r="A55" s="2">
        <v>60</v>
      </c>
      <c r="B55" s="21" t="s">
        <v>57</v>
      </c>
      <c r="C55" s="9" t="s">
        <v>127</v>
      </c>
      <c r="D55" s="9" t="s">
        <v>140</v>
      </c>
      <c r="E55" s="25" t="s">
        <v>167</v>
      </c>
      <c r="F55" s="45">
        <v>72248</v>
      </c>
      <c r="G55" s="20">
        <f>F55*100/F96</f>
        <v>2.2547821430042707</v>
      </c>
    </row>
    <row r="56" spans="1:7" ht="24" x14ac:dyDescent="0.2">
      <c r="A56" s="2">
        <v>61</v>
      </c>
      <c r="B56" s="21" t="s">
        <v>62</v>
      </c>
      <c r="C56" s="9" t="s">
        <v>127</v>
      </c>
      <c r="D56" s="9" t="s">
        <v>140</v>
      </c>
      <c r="E56" s="25" t="s">
        <v>226</v>
      </c>
      <c r="F56" s="45">
        <v>11185</v>
      </c>
      <c r="G56" s="20">
        <f>F56*100/F96</f>
        <v>0.34907178426396257</v>
      </c>
    </row>
    <row r="57" spans="1:7" ht="36" x14ac:dyDescent="0.2">
      <c r="A57" s="2">
        <v>62</v>
      </c>
      <c r="B57" s="21" t="s">
        <v>141</v>
      </c>
      <c r="C57" s="9" t="s">
        <v>61</v>
      </c>
      <c r="D57" s="6" t="s">
        <v>150</v>
      </c>
      <c r="E57" s="2" t="s">
        <v>123</v>
      </c>
      <c r="F57" s="45">
        <v>5000</v>
      </c>
      <c r="G57" s="20">
        <f>F57*100/F96</f>
        <v>0.15604460628697478</v>
      </c>
    </row>
    <row r="58" spans="1:7" ht="36" x14ac:dyDescent="0.2">
      <c r="A58" s="2">
        <v>63</v>
      </c>
      <c r="B58" s="21" t="s">
        <v>142</v>
      </c>
      <c r="C58" s="9" t="s">
        <v>61</v>
      </c>
      <c r="D58" s="6" t="s">
        <v>150</v>
      </c>
      <c r="E58" s="2" t="s">
        <v>112</v>
      </c>
      <c r="F58" s="45">
        <v>6471</v>
      </c>
      <c r="G58" s="20">
        <f>F58*100/F96</f>
        <v>0.20195292945660276</v>
      </c>
    </row>
    <row r="59" spans="1:7" ht="24" x14ac:dyDescent="0.2">
      <c r="A59" s="2">
        <v>64</v>
      </c>
      <c r="B59" s="21" t="s">
        <v>175</v>
      </c>
      <c r="C59" s="9"/>
      <c r="D59" s="6" t="s">
        <v>151</v>
      </c>
      <c r="E59" s="25" t="s">
        <v>137</v>
      </c>
      <c r="F59" s="45">
        <f>8788+5740</f>
        <v>14528</v>
      </c>
      <c r="G59" s="20">
        <f>F59*100/F96</f>
        <v>0.45340320802743389</v>
      </c>
    </row>
    <row r="60" spans="1:7" ht="27.75" customHeight="1" x14ac:dyDescent="0.2">
      <c r="A60" s="2">
        <v>65</v>
      </c>
      <c r="B60" s="21" t="s">
        <v>143</v>
      </c>
      <c r="C60" s="9" t="s">
        <v>161</v>
      </c>
      <c r="D60" s="6" t="s">
        <v>151</v>
      </c>
      <c r="E60" s="25" t="s">
        <v>152</v>
      </c>
      <c r="F60" s="45">
        <v>89017</v>
      </c>
      <c r="G60" s="20">
        <f>F60*100/F96</f>
        <v>2.7781245435695268</v>
      </c>
    </row>
    <row r="61" spans="1:7" ht="25.5" customHeight="1" x14ac:dyDescent="0.2">
      <c r="A61" s="2">
        <v>66</v>
      </c>
      <c r="B61" s="21" t="s">
        <v>144</v>
      </c>
      <c r="C61" s="9"/>
      <c r="D61" s="6" t="s">
        <v>150</v>
      </c>
      <c r="E61" s="25" t="s">
        <v>235</v>
      </c>
      <c r="F61" s="45">
        <f>1374+897</f>
        <v>2271</v>
      </c>
      <c r="G61" s="20">
        <f>F61*100/F96</f>
        <v>7.0875460175543942E-2</v>
      </c>
    </row>
    <row r="62" spans="1:7" ht="26.25" customHeight="1" x14ac:dyDescent="0.2">
      <c r="A62" s="2">
        <v>67</v>
      </c>
      <c r="B62" s="21" t="s">
        <v>145</v>
      </c>
      <c r="C62" s="9" t="s">
        <v>127</v>
      </c>
      <c r="D62" s="6" t="s">
        <v>140</v>
      </c>
      <c r="E62" s="25" t="s">
        <v>146</v>
      </c>
      <c r="F62" s="45">
        <f>36324+3318</f>
        <v>39642</v>
      </c>
      <c r="G62" s="20">
        <f>F62*100/F96</f>
        <v>1.2371840564856507</v>
      </c>
    </row>
    <row r="63" spans="1:7" ht="27" customHeight="1" x14ac:dyDescent="0.2">
      <c r="A63" s="2">
        <v>68</v>
      </c>
      <c r="B63" s="21" t="s">
        <v>147</v>
      </c>
      <c r="C63" s="9"/>
      <c r="D63" s="6" t="s">
        <v>153</v>
      </c>
      <c r="E63" s="25" t="s">
        <v>148</v>
      </c>
      <c r="F63" s="45">
        <v>1890</v>
      </c>
      <c r="G63" s="20">
        <f>F63*100/F96</f>
        <v>5.8984861176476465E-2</v>
      </c>
    </row>
    <row r="64" spans="1:7" ht="27" customHeight="1" x14ac:dyDescent="0.2">
      <c r="A64" s="2">
        <v>69</v>
      </c>
      <c r="B64" s="21" t="s">
        <v>155</v>
      </c>
      <c r="C64" s="9" t="s">
        <v>156</v>
      </c>
      <c r="D64" s="6" t="s">
        <v>150</v>
      </c>
      <c r="E64" s="25" t="s">
        <v>154</v>
      </c>
      <c r="F64" s="45">
        <f>5492+2631</f>
        <v>8123</v>
      </c>
      <c r="G64" s="20">
        <f>F64*100/F96</f>
        <v>0.2535100673738192</v>
      </c>
    </row>
    <row r="65" spans="1:7" ht="21" customHeight="1" x14ac:dyDescent="0.2">
      <c r="A65" s="2">
        <v>70</v>
      </c>
      <c r="B65" s="21" t="s">
        <v>157</v>
      </c>
      <c r="C65" s="9" t="s">
        <v>143</v>
      </c>
      <c r="D65" s="6" t="s">
        <v>150</v>
      </c>
      <c r="E65" s="25" t="s">
        <v>152</v>
      </c>
      <c r="F65" s="45">
        <v>4120</v>
      </c>
      <c r="G65" s="20">
        <f>F65*100/F96</f>
        <v>0.12858075558046722</v>
      </c>
    </row>
    <row r="66" spans="1:7" ht="25.5" customHeight="1" x14ac:dyDescent="0.2">
      <c r="A66" s="2">
        <v>71</v>
      </c>
      <c r="B66" s="21" t="s">
        <v>159</v>
      </c>
      <c r="C66" s="21"/>
      <c r="D66" s="21" t="s">
        <v>225</v>
      </c>
      <c r="E66" s="21" t="s">
        <v>160</v>
      </c>
      <c r="F66" s="45">
        <f>8229+10701</f>
        <v>18930</v>
      </c>
      <c r="G66" s="20">
        <f>F66*100/F96</f>
        <v>0.59078487940248647</v>
      </c>
    </row>
    <row r="67" spans="1:7" ht="25.5" customHeight="1" x14ac:dyDescent="0.2">
      <c r="A67" s="26">
        <v>72</v>
      </c>
      <c r="B67" s="29" t="s">
        <v>168</v>
      </c>
      <c r="C67" s="27"/>
      <c r="D67" s="21" t="s">
        <v>153</v>
      </c>
      <c r="E67" s="27" t="s">
        <v>169</v>
      </c>
      <c r="F67" s="35">
        <f>5311+471</f>
        <v>5782</v>
      </c>
      <c r="G67" s="28">
        <f>F67*100/F96</f>
        <v>0.18044998271025761</v>
      </c>
    </row>
    <row r="68" spans="1:7" ht="25.5" customHeight="1" x14ac:dyDescent="0.2">
      <c r="A68" s="2">
        <v>73</v>
      </c>
      <c r="B68" s="27" t="s">
        <v>171</v>
      </c>
      <c r="C68" s="27"/>
      <c r="D68" s="6" t="s">
        <v>150</v>
      </c>
      <c r="E68" s="27" t="s">
        <v>172</v>
      </c>
      <c r="F68" s="35">
        <v>1373</v>
      </c>
      <c r="G68" s="28">
        <f>F68*100/F96</f>
        <v>4.2849848886403273E-2</v>
      </c>
    </row>
    <row r="69" spans="1:7" ht="25.5" customHeight="1" x14ac:dyDescent="0.2">
      <c r="A69" s="2">
        <v>74</v>
      </c>
      <c r="B69" s="27" t="s">
        <v>173</v>
      </c>
      <c r="C69" s="27" t="s">
        <v>61</v>
      </c>
      <c r="D69" s="6" t="s">
        <v>140</v>
      </c>
      <c r="E69" s="27" t="s">
        <v>174</v>
      </c>
      <c r="F69" s="35">
        <v>1946</v>
      </c>
      <c r="G69" s="28">
        <f>F69*100/F96</f>
        <v>6.0732560766890584E-2</v>
      </c>
    </row>
    <row r="70" spans="1:7" ht="25.5" customHeight="1" x14ac:dyDescent="0.2">
      <c r="A70" s="26">
        <v>75</v>
      </c>
      <c r="B70" s="27" t="s">
        <v>176</v>
      </c>
      <c r="C70" s="27"/>
      <c r="D70" s="6" t="s">
        <v>150</v>
      </c>
      <c r="E70" s="27" t="s">
        <v>198</v>
      </c>
      <c r="F70" s="35">
        <v>5263</v>
      </c>
      <c r="G70" s="20">
        <f>F70*100/F96</f>
        <v>0.16425255257766963</v>
      </c>
    </row>
    <row r="71" spans="1:7" ht="25.5" customHeight="1" x14ac:dyDescent="0.2">
      <c r="A71" s="26">
        <v>76</v>
      </c>
      <c r="B71" s="27" t="s">
        <v>177</v>
      </c>
      <c r="C71" s="27"/>
      <c r="D71" s="6" t="s">
        <v>150</v>
      </c>
      <c r="E71" s="27" t="s">
        <v>199</v>
      </c>
      <c r="F71" s="35">
        <v>1316</v>
      </c>
      <c r="G71" s="28">
        <f>F71*100/F96</f>
        <v>4.107094037473176E-2</v>
      </c>
    </row>
    <row r="72" spans="1:7" ht="25.5" customHeight="1" x14ac:dyDescent="0.2">
      <c r="A72" s="26">
        <v>77</v>
      </c>
      <c r="B72" s="27" t="s">
        <v>191</v>
      </c>
      <c r="C72" s="27"/>
      <c r="D72" s="6" t="s">
        <v>150</v>
      </c>
      <c r="E72" s="27" t="s">
        <v>200</v>
      </c>
      <c r="F72" s="35">
        <v>684</v>
      </c>
      <c r="G72" s="28">
        <f>F72*100/F96</f>
        <v>2.134690214005815E-2</v>
      </c>
    </row>
    <row r="73" spans="1:7" ht="25.5" customHeight="1" x14ac:dyDescent="0.2">
      <c r="A73" s="26">
        <v>78</v>
      </c>
      <c r="B73" s="27" t="s">
        <v>192</v>
      </c>
      <c r="C73" s="27"/>
      <c r="D73" s="6" t="s">
        <v>150</v>
      </c>
      <c r="E73" s="27" t="s">
        <v>201</v>
      </c>
      <c r="F73" s="35">
        <v>947</v>
      </c>
      <c r="G73" s="20">
        <f>F73*100/F96</f>
        <v>2.9554848430753022E-2</v>
      </c>
    </row>
    <row r="74" spans="1:7" ht="25.5" customHeight="1" x14ac:dyDescent="0.2">
      <c r="A74" s="26">
        <v>79</v>
      </c>
      <c r="B74" s="27" t="s">
        <v>178</v>
      </c>
      <c r="C74" s="27"/>
      <c r="D74" s="6" t="s">
        <v>150</v>
      </c>
      <c r="E74" s="27" t="s">
        <v>202</v>
      </c>
      <c r="F74" s="35">
        <v>1052</v>
      </c>
      <c r="G74" s="28">
        <f>F74*100/F96</f>
        <v>3.2831785162779493E-2</v>
      </c>
    </row>
    <row r="75" spans="1:7" ht="25.5" customHeight="1" x14ac:dyDescent="0.2">
      <c r="A75" s="26">
        <v>80</v>
      </c>
      <c r="B75" s="27" t="s">
        <v>237</v>
      </c>
      <c r="C75" s="27"/>
      <c r="D75" s="6" t="s">
        <v>150</v>
      </c>
      <c r="E75" s="27" t="s">
        <v>203</v>
      </c>
      <c r="F75" s="35">
        <v>1052</v>
      </c>
      <c r="G75" s="28">
        <f>F75*100/F96</f>
        <v>3.2831785162779493E-2</v>
      </c>
    </row>
    <row r="76" spans="1:7" ht="25.5" customHeight="1" x14ac:dyDescent="0.2">
      <c r="A76" s="26">
        <v>81</v>
      </c>
      <c r="B76" s="27" t="s">
        <v>238</v>
      </c>
      <c r="C76" s="27"/>
      <c r="D76" s="6" t="s">
        <v>150</v>
      </c>
      <c r="E76" s="27" t="s">
        <v>204</v>
      </c>
      <c r="F76" s="35">
        <v>1055</v>
      </c>
      <c r="G76" s="20">
        <f>F76*100/F96</f>
        <v>3.2925411926551677E-2</v>
      </c>
    </row>
    <row r="77" spans="1:7" ht="25.5" customHeight="1" x14ac:dyDescent="0.2">
      <c r="A77" s="26">
        <v>82</v>
      </c>
      <c r="B77" s="27" t="s">
        <v>179</v>
      </c>
      <c r="C77" s="27"/>
      <c r="D77" s="6" t="s">
        <v>150</v>
      </c>
      <c r="E77" s="27" t="s">
        <v>205</v>
      </c>
      <c r="F77" s="35">
        <v>2105</v>
      </c>
      <c r="G77" s="28">
        <f>F77*100/F96</f>
        <v>6.5694779246816382E-2</v>
      </c>
    </row>
    <row r="78" spans="1:7" ht="25.5" customHeight="1" x14ac:dyDescent="0.2">
      <c r="A78" s="26">
        <v>83</v>
      </c>
      <c r="B78" s="27" t="s">
        <v>180</v>
      </c>
      <c r="C78" s="27"/>
      <c r="D78" s="6" t="s">
        <v>150</v>
      </c>
      <c r="E78" s="27" t="s">
        <v>206</v>
      </c>
      <c r="F78" s="35">
        <v>1370</v>
      </c>
      <c r="G78" s="28">
        <f>F78*100/F96</f>
        <v>4.2756222122631089E-2</v>
      </c>
    </row>
    <row r="79" spans="1:7" ht="25.5" customHeight="1" x14ac:dyDescent="0.2">
      <c r="A79" s="26">
        <v>84</v>
      </c>
      <c r="B79" s="27" t="s">
        <v>193</v>
      </c>
      <c r="C79" s="27"/>
      <c r="D79" s="34" t="s">
        <v>139</v>
      </c>
      <c r="E79" s="27" t="s">
        <v>207</v>
      </c>
      <c r="F79" s="35">
        <f>SUM(73607+6438+6438+6438+6438+6438+39808+36842)</f>
        <v>182447</v>
      </c>
      <c r="G79" s="20">
        <f>F79*100/F96</f>
        <v>5.6939740566479369</v>
      </c>
    </row>
    <row r="80" spans="1:7" ht="25.5" customHeight="1" x14ac:dyDescent="0.2">
      <c r="A80" s="26">
        <v>85</v>
      </c>
      <c r="B80" s="27" t="s">
        <v>223</v>
      </c>
      <c r="C80" s="27"/>
      <c r="D80" s="6" t="s">
        <v>150</v>
      </c>
      <c r="E80" s="27" t="s">
        <v>208</v>
      </c>
      <c r="F80" s="35">
        <v>2105</v>
      </c>
      <c r="G80" s="28">
        <f>F80*100/F96</f>
        <v>6.5694779246816382E-2</v>
      </c>
    </row>
    <row r="81" spans="1:7" ht="25.5" customHeight="1" x14ac:dyDescent="0.2">
      <c r="A81" s="26">
        <v>86</v>
      </c>
      <c r="B81" s="27" t="s">
        <v>194</v>
      </c>
      <c r="C81" s="27"/>
      <c r="D81" s="6" t="s">
        <v>150</v>
      </c>
      <c r="E81" s="27" t="s">
        <v>209</v>
      </c>
      <c r="F81" s="35">
        <v>631</v>
      </c>
      <c r="G81" s="28">
        <f>F81*100/F96</f>
        <v>1.9692829313416215E-2</v>
      </c>
    </row>
    <row r="82" spans="1:7" ht="25.5" customHeight="1" x14ac:dyDescent="0.2">
      <c r="A82" s="26">
        <v>87</v>
      </c>
      <c r="B82" s="27" t="s">
        <v>195</v>
      </c>
      <c r="C82" s="27"/>
      <c r="D82" s="6" t="s">
        <v>150</v>
      </c>
      <c r="E82" s="27" t="s">
        <v>210</v>
      </c>
      <c r="F82" s="35">
        <v>736</v>
      </c>
      <c r="G82" s="20">
        <f>F82*100/F96</f>
        <v>2.2969766045442687E-2</v>
      </c>
    </row>
    <row r="83" spans="1:7" ht="25.5" customHeight="1" x14ac:dyDescent="0.2">
      <c r="A83" s="26">
        <v>88</v>
      </c>
      <c r="B83" s="27" t="s">
        <v>181</v>
      </c>
      <c r="C83" s="27"/>
      <c r="D83" s="6" t="s">
        <v>150</v>
      </c>
      <c r="E83" s="27" t="s">
        <v>211</v>
      </c>
      <c r="F83" s="35">
        <v>526</v>
      </c>
      <c r="G83" s="28">
        <f>F83*100/F96</f>
        <v>1.6415892581389747E-2</v>
      </c>
    </row>
    <row r="84" spans="1:7" ht="25.5" customHeight="1" x14ac:dyDescent="0.2">
      <c r="A84" s="26">
        <v>89</v>
      </c>
      <c r="B84" s="27" t="s">
        <v>196</v>
      </c>
      <c r="C84" s="27"/>
      <c r="D84" s="6" t="s">
        <v>150</v>
      </c>
      <c r="E84" s="27" t="s">
        <v>212</v>
      </c>
      <c r="F84" s="35">
        <v>4210</v>
      </c>
      <c r="G84" s="28">
        <f>F84*100/F96</f>
        <v>0.13138955849363276</v>
      </c>
    </row>
    <row r="85" spans="1:7" ht="25.5" customHeight="1" x14ac:dyDescent="0.2">
      <c r="A85" s="26">
        <v>90</v>
      </c>
      <c r="B85" s="27" t="s">
        <v>182</v>
      </c>
      <c r="C85" s="27"/>
      <c r="D85" s="6" t="s">
        <v>150</v>
      </c>
      <c r="E85" s="27" t="s">
        <v>213</v>
      </c>
      <c r="F85" s="35">
        <v>1052</v>
      </c>
      <c r="G85" s="20">
        <f>F85*100/F96</f>
        <v>3.2831785162779493E-2</v>
      </c>
    </row>
    <row r="86" spans="1:7" ht="25.5" customHeight="1" x14ac:dyDescent="0.2">
      <c r="A86" s="26">
        <v>91</v>
      </c>
      <c r="B86" s="27" t="s">
        <v>183</v>
      </c>
      <c r="C86" s="27"/>
      <c r="D86" s="6" t="s">
        <v>150</v>
      </c>
      <c r="E86" s="27" t="s">
        <v>214</v>
      </c>
      <c r="F86" s="35">
        <v>1052</v>
      </c>
      <c r="G86" s="28">
        <f>F86*100/F96</f>
        <v>3.2831785162779493E-2</v>
      </c>
    </row>
    <row r="87" spans="1:7" ht="25.5" customHeight="1" x14ac:dyDescent="0.2">
      <c r="A87" s="26">
        <v>92</v>
      </c>
      <c r="B87" s="27" t="s">
        <v>197</v>
      </c>
      <c r="C87" s="27"/>
      <c r="D87" s="6" t="s">
        <v>150</v>
      </c>
      <c r="E87" s="27" t="s">
        <v>215</v>
      </c>
      <c r="F87" s="35">
        <v>2106</v>
      </c>
      <c r="G87" s="28">
        <f>F87*100/F96</f>
        <v>6.5725988168073776E-2</v>
      </c>
    </row>
    <row r="88" spans="1:7" ht="25.5" customHeight="1" x14ac:dyDescent="0.2">
      <c r="A88" s="26">
        <v>93</v>
      </c>
      <c r="B88" s="27" t="s">
        <v>184</v>
      </c>
      <c r="C88" s="27"/>
      <c r="D88" s="6" t="s">
        <v>150</v>
      </c>
      <c r="E88" s="27" t="s">
        <v>216</v>
      </c>
      <c r="F88" s="35">
        <v>1053</v>
      </c>
      <c r="G88" s="20">
        <f>F88*100/F96</f>
        <v>3.2862994084036888E-2</v>
      </c>
    </row>
    <row r="89" spans="1:7" ht="25.5" customHeight="1" x14ac:dyDescent="0.2">
      <c r="A89" s="26">
        <v>94</v>
      </c>
      <c r="B89" s="27" t="s">
        <v>185</v>
      </c>
      <c r="C89" s="27"/>
      <c r="D89" s="6" t="s">
        <v>150</v>
      </c>
      <c r="E89" s="27" t="s">
        <v>217</v>
      </c>
      <c r="F89" s="35">
        <v>1052</v>
      </c>
      <c r="G89" s="28">
        <f>F89*100/F96</f>
        <v>3.2831785162779493E-2</v>
      </c>
    </row>
    <row r="90" spans="1:7" ht="25.5" customHeight="1" x14ac:dyDescent="0.2">
      <c r="A90" s="26">
        <v>95</v>
      </c>
      <c r="B90" s="27" t="s">
        <v>186</v>
      </c>
      <c r="C90" s="27"/>
      <c r="D90" s="6" t="s">
        <v>150</v>
      </c>
      <c r="E90" s="27" t="s">
        <v>218</v>
      </c>
      <c r="F90" s="35">
        <v>1052</v>
      </c>
      <c r="G90" s="28">
        <f>F90*100/F96</f>
        <v>3.2831785162779493E-2</v>
      </c>
    </row>
    <row r="91" spans="1:7" ht="25.5" customHeight="1" x14ac:dyDescent="0.2">
      <c r="A91" s="26">
        <v>96</v>
      </c>
      <c r="B91" s="27" t="s">
        <v>187</v>
      </c>
      <c r="C91" s="27"/>
      <c r="D91" s="6" t="s">
        <v>150</v>
      </c>
      <c r="E91" s="27" t="s">
        <v>219</v>
      </c>
      <c r="F91" s="35">
        <v>1052</v>
      </c>
      <c r="G91" s="20">
        <f>F91*100/F96</f>
        <v>3.2831785162779493E-2</v>
      </c>
    </row>
    <row r="92" spans="1:7" ht="25.5" customHeight="1" x14ac:dyDescent="0.2">
      <c r="A92" s="26">
        <v>97</v>
      </c>
      <c r="B92" s="27" t="s">
        <v>188</v>
      </c>
      <c r="C92" s="27"/>
      <c r="D92" s="6" t="s">
        <v>150</v>
      </c>
      <c r="E92" s="27" t="s">
        <v>220</v>
      </c>
      <c r="F92" s="35">
        <f>1052+1579</f>
        <v>2631</v>
      </c>
      <c r="G92" s="28">
        <f>F92*100/F96</f>
        <v>8.2110671828206125E-2</v>
      </c>
    </row>
    <row r="93" spans="1:7" ht="25.5" customHeight="1" x14ac:dyDescent="0.2">
      <c r="A93" s="26">
        <v>98</v>
      </c>
      <c r="B93" s="27" t="s">
        <v>189</v>
      </c>
      <c r="C93" s="27"/>
      <c r="D93" s="6" t="s">
        <v>150</v>
      </c>
      <c r="E93" s="27" t="s">
        <v>221</v>
      </c>
      <c r="F93" s="35">
        <v>1052</v>
      </c>
      <c r="G93" s="28">
        <f>F93*100/F96</f>
        <v>3.2831785162779493E-2</v>
      </c>
    </row>
    <row r="94" spans="1:7" ht="25.5" customHeight="1" x14ac:dyDescent="0.2">
      <c r="A94" s="26">
        <v>99</v>
      </c>
      <c r="B94" s="27" t="s">
        <v>190</v>
      </c>
      <c r="C94" s="27"/>
      <c r="D94" s="6" t="s">
        <v>150</v>
      </c>
      <c r="E94" s="27" t="s">
        <v>222</v>
      </c>
      <c r="F94" s="35">
        <v>1579</v>
      </c>
      <c r="G94" s="20">
        <f>F94*100/F96</f>
        <v>4.9278886665426631E-2</v>
      </c>
    </row>
    <row r="95" spans="1:7" ht="25.5" customHeight="1" x14ac:dyDescent="0.2">
      <c r="A95" s="26">
        <v>100</v>
      </c>
      <c r="B95" s="27" t="s">
        <v>228</v>
      </c>
      <c r="C95" s="27" t="s">
        <v>229</v>
      </c>
      <c r="D95" s="6" t="s">
        <v>150</v>
      </c>
      <c r="E95" s="27" t="s">
        <v>230</v>
      </c>
      <c r="F95" s="35">
        <v>2764</v>
      </c>
      <c r="G95" s="28">
        <f>F95*100/F96</f>
        <v>8.6261458355439649E-2</v>
      </c>
    </row>
    <row r="96" spans="1:7" ht="20.25" customHeight="1" thickBot="1" x14ac:dyDescent="0.25">
      <c r="A96" s="30"/>
      <c r="B96" s="38" t="s">
        <v>60</v>
      </c>
      <c r="C96" s="38"/>
      <c r="D96" s="38"/>
      <c r="E96" s="38"/>
      <c r="F96" s="36">
        <f>SUM(F3:F95)</f>
        <v>3204212</v>
      </c>
      <c r="G96" s="37">
        <f>SUM(G3:G95)</f>
        <v>100.00000000000004</v>
      </c>
    </row>
  </sheetData>
  <mergeCells count="5">
    <mergeCell ref="B96:E96"/>
    <mergeCell ref="A10:A11"/>
    <mergeCell ref="B10:B11"/>
    <mergeCell ref="C10:C11"/>
    <mergeCell ref="A1:G1"/>
  </mergeCells>
  <phoneticPr fontId="2" type="noConversion"/>
  <pageMargins left="0.7" right="0.7" top="0.75" bottom="0.75" header="0.3" footer="0.3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Equity Shareholders</vt:lpstr>
      <vt:lpstr>'Equity Shareholders'!Print_Area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Raee Sarath Kumar</cp:lastModifiedBy>
  <cp:lastPrinted>2013-08-28T06:02:19Z</cp:lastPrinted>
  <dcterms:created xsi:type="dcterms:W3CDTF">1996-10-14T23:33:28Z</dcterms:created>
  <dcterms:modified xsi:type="dcterms:W3CDTF">2020-08-27T10:47:59Z</dcterms:modified>
</cp:coreProperties>
</file>