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hidePivotFieldList="1" defaultThemeVersion="166925"/>
  <mc:AlternateContent xmlns:mc="http://schemas.openxmlformats.org/markup-compatibility/2006">
    <mc:Choice Requires="x15">
      <x15ac:absPath xmlns:x15ac="http://schemas.microsoft.com/office/spreadsheetml/2010/11/ac" url="https://necsws-my.sharepoint.com/personal/ravi_racharla_necsws_com/Documents/IET/OtherCustomerProjects/Connect/"/>
    </mc:Choice>
  </mc:AlternateContent>
  <xr:revisionPtr revIDLastSave="580" documentId="8_{9CFBC05B-C833-49B6-A8D5-AE7112BC4E93}" xr6:coauthVersionLast="47" xr6:coauthVersionMax="47" xr10:uidLastSave="{EEFE228D-21EA-4A4B-BDE2-0BB35A70DE76}"/>
  <bookViews>
    <workbookView xWindow="-108" yWindow="-108" windowWidth="23256" windowHeight="12576" activeTab="1" xr2:uid="{00000000-000D-0000-FFFF-FFFF00000000}"/>
  </bookViews>
  <sheets>
    <sheet name="EDP-Estimate-Final" sheetId="7" r:id="rId1"/>
    <sheet name="Loading" sheetId="10" r:id="rId2"/>
    <sheet name="EDP-Estimate-Old" sheetId="9" state="hidden" r:id="rId3"/>
    <sheet name="Assumptions" sheetId="8" r:id="rId4"/>
    <sheet name="EDP-Estimate-Initial" sheetId="6" state="hidden" r:id="rId5"/>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8" i="10" l="1"/>
  <c r="E35" i="10" l="1"/>
  <c r="I18" i="10"/>
  <c r="I19" i="10"/>
  <c r="E61" i="10"/>
  <c r="J51" i="10"/>
  <c r="J50" i="10"/>
  <c r="E37" i="10"/>
  <c r="E36" i="10"/>
  <c r="E20" i="10"/>
  <c r="Q26" i="10"/>
  <c r="Q27" i="10"/>
  <c r="J9" i="10"/>
  <c r="J8" i="10"/>
  <c r="F25" i="7"/>
  <c r="H5" i="7"/>
  <c r="H6" i="7"/>
  <c r="H7" i="7"/>
  <c r="H8" i="7"/>
  <c r="H9" i="7"/>
  <c r="H10" i="7"/>
  <c r="H11" i="7"/>
  <c r="H12" i="7"/>
  <c r="H13" i="7"/>
  <c r="H14" i="7"/>
  <c r="H15" i="7"/>
  <c r="H16" i="7"/>
  <c r="H17" i="7"/>
  <c r="H18" i="7"/>
  <c r="H19" i="7"/>
  <c r="H20" i="7"/>
  <c r="H21" i="7"/>
  <c r="H22" i="7"/>
  <c r="H23" i="7"/>
  <c r="H24" i="7"/>
  <c r="H25" i="7"/>
  <c r="H26" i="7"/>
  <c r="H27" i="7"/>
  <c r="H4" i="7"/>
  <c r="H3" i="7"/>
  <c r="F8" i="7"/>
  <c r="F9" i="7"/>
  <c r="F10" i="7"/>
  <c r="F11" i="7"/>
  <c r="F12" i="7"/>
  <c r="F13" i="7"/>
  <c r="F14" i="7"/>
  <c r="F15" i="7"/>
  <c r="F16" i="7"/>
  <c r="F18" i="7"/>
  <c r="F19" i="7"/>
  <c r="F20" i="7"/>
  <c r="F21" i="7"/>
  <c r="F22" i="7"/>
  <c r="F23" i="7"/>
  <c r="F6" i="7"/>
  <c r="F7" i="7"/>
  <c r="F5" i="7"/>
  <c r="F4" i="7"/>
  <c r="F3" i="7"/>
  <c r="E30" i="7"/>
  <c r="E40" i="9"/>
  <c r="E32" i="9"/>
  <c r="G30" i="9"/>
  <c r="G40" i="9" s="1"/>
  <c r="F30" i="9"/>
  <c r="E30" i="9"/>
  <c r="G27" i="9"/>
  <c r="G26" i="9"/>
  <c r="G25" i="9"/>
  <c r="G23" i="9"/>
  <c r="G22" i="9"/>
  <c r="G21" i="9"/>
  <c r="G20" i="9"/>
  <c r="G19" i="9"/>
  <c r="G18" i="9"/>
  <c r="G16" i="9"/>
  <c r="G15" i="9"/>
  <c r="G14" i="9"/>
  <c r="G13" i="9"/>
  <c r="G12" i="9"/>
  <c r="G11" i="9"/>
  <c r="G10" i="9"/>
  <c r="G9" i="9"/>
  <c r="G8" i="9"/>
  <c r="G7" i="9"/>
  <c r="G6" i="9"/>
  <c r="G5" i="9"/>
  <c r="G4" i="9"/>
  <c r="G3" i="9"/>
  <c r="G30" i="7"/>
  <c r="D30" i="7"/>
  <c r="D40" i="7" s="1"/>
  <c r="E32" i="6"/>
  <c r="G4" i="6"/>
  <c r="G5" i="6"/>
  <c r="G6" i="6"/>
  <c r="G7" i="6"/>
  <c r="G8" i="6"/>
  <c r="G9" i="6"/>
  <c r="G10" i="6"/>
  <c r="G11" i="6"/>
  <c r="G12" i="6"/>
  <c r="G13" i="6"/>
  <c r="G14" i="6"/>
  <c r="G15" i="6"/>
  <c r="G16" i="6"/>
  <c r="G18" i="6"/>
  <c r="G19" i="6"/>
  <c r="G20" i="6"/>
  <c r="G21" i="6"/>
  <c r="G22" i="6"/>
  <c r="G23" i="6"/>
  <c r="G25" i="6"/>
  <c r="G26" i="6"/>
  <c r="G27" i="6"/>
  <c r="G3" i="6"/>
  <c r="F30" i="6"/>
  <c r="E30" i="6"/>
  <c r="E39" i="10" l="1"/>
  <c r="H38" i="10" s="1"/>
  <c r="H30" i="7"/>
  <c r="H40" i="7" s="1"/>
  <c r="F30" i="7"/>
  <c r="F32" i="7" s="1"/>
  <c r="G32" i="9"/>
  <c r="D32" i="7"/>
  <c r="E40" i="6"/>
  <c r="G30" i="6"/>
  <c r="H32" i="7" l="1"/>
  <c r="G32" i="6"/>
  <c r="G40" i="6"/>
</calcChain>
</file>

<file path=xl/sharedStrings.xml><?xml version="1.0" encoding="utf-8"?>
<sst xmlns="http://schemas.openxmlformats.org/spreadsheetml/2006/main" count="418" uniqueCount="143">
  <si>
    <t>Comments</t>
  </si>
  <si>
    <t>Common</t>
  </si>
  <si>
    <t>Splash Screen</t>
  </si>
  <si>
    <t>Screens</t>
  </si>
  <si>
    <t>Sr. No.</t>
  </si>
  <si>
    <t>Demand View - Show Response Details</t>
  </si>
  <si>
    <t>Demand Create - Details (with save demand)</t>
  </si>
  <si>
    <t>Demand Create - Select Person - Search RMS</t>
  </si>
  <si>
    <t>Demand Create - Select Location</t>
  </si>
  <si>
    <t>Demand Create - Select Activities - Select Actions (with save actions)</t>
  </si>
  <si>
    <t>Demand Create - Select Staff (assumption - lookup)</t>
  </si>
  <si>
    <t>Demand Create - Select Person (RMS/Manual)</t>
  </si>
  <si>
    <t>Map View</t>
  </si>
  <si>
    <t>List View</t>
  </si>
  <si>
    <t>Map View - Show summary record</t>
  </si>
  <si>
    <t>Record View (Demand Details incl any responses)</t>
  </si>
  <si>
    <t>Demand Response (with save response)</t>
  </si>
  <si>
    <t>Insights Demand Creation App</t>
  </si>
  <si>
    <t>Demand Dashboard (List/Search of Demands)</t>
  </si>
  <si>
    <t>Medium</t>
  </si>
  <si>
    <t>Large</t>
  </si>
  <si>
    <t>Small</t>
  </si>
  <si>
    <t>Development Size</t>
  </si>
  <si>
    <t>X-Large</t>
  </si>
  <si>
    <t>1. Search - show only message "feature is not yet available ….."
2. List
3. Create new demand - Navigate
4. Exit - Navigate</t>
  </si>
  <si>
    <t>1. continue  - Navigate
2. exit - Navigate</t>
  </si>
  <si>
    <t>1. Manual - show only message "feature is not yet available ….."
2. From RMS - Navigate
3. Cancel button - Navigate</t>
  </si>
  <si>
    <t>1. Fixed - Navigate
2. Area - Navigate
3. Cancel button - Navigate</t>
  </si>
  <si>
    <t>Data fields</t>
  </si>
  <si>
    <t>Demand Create - Active Days &amp; Times (with save)</t>
  </si>
  <si>
    <t>Staff fields: Collar number, surname</t>
  </si>
  <si>
    <t>Person fields: surname, forename, DOB. RMS ID</t>
  </si>
  <si>
    <t>1. Person List (hardcoded)
2. Search - based on surname, forename, DOB or RMS ID. Add validations.
3. Exit button - Navigate
4. Select button against each record on the list - Navigate</t>
  </si>
  <si>
    <t>Fixed Location - LocationText, Radius</t>
  </si>
  <si>
    <t>1. Maps - Actions: 
i. show already selected
ii. option to select area - draw polygon
iii. Exit - navigate
iv. clear
v. save - validations/save/navigate
2. Cancel button - Navigate</t>
  </si>
  <si>
    <t>Community Insights App</t>
  </si>
  <si>
    <t>copy of insight creation app</t>
  </si>
  <si>
    <t>1. Assumption is to show pins of the nearest fixed location demands?
2. how the locations for tasks, investigations, intelligence and CAD incidents are created and to be shown? Similar to the demand pins?</t>
  </si>
  <si>
    <r>
      <t xml:space="preserve">1. Maps - following need to be plotted on the map
i. Current location of the device*
ii. Any fixed location demands
iii. Any geographical area
</t>
    </r>
    <r>
      <rPr>
        <sz val="11"/>
        <color rgb="FFFF0000"/>
        <rFont val="Calibri"/>
        <family val="2"/>
        <scheme val="minor"/>
      </rPr>
      <t>iv. Any tasks - Navigate
v. Any investigations - Navigate
vi. Any intelligence reports - Navigate
vii. Any CAD incidents - Navigate</t>
    </r>
    <r>
      <rPr>
        <sz val="11"/>
        <color theme="1"/>
        <rFont val="Calibri"/>
        <family val="2"/>
        <scheme val="minor"/>
      </rPr>
      <t xml:space="preserve">
2. List view - Navigate
3. Exit button - close the app
4. Select Demand for fixed location demand or geographical area demand - Navigate to Record View</t>
    </r>
  </si>
  <si>
    <t>Tablet/Desktop Device</t>
  </si>
  <si>
    <t>1. Days of the week
2. Each day will be presented with five options with single select
3. Save button - mandatory validation check, save multiple records and navigate
4. Cancel button</t>
  </si>
  <si>
    <t>NA</t>
  </si>
  <si>
    <t>Integration with Datasource
Estimate (man days)</t>
  </si>
  <si>
    <t>1. Fields:  
i. Search Textfield - show lookup for the matched locations and set pin on the maps
ii. Maps - allow user to set pin
iii. Radius Textfield
2. Save - save/navigate
3. Cancel button - Navigate</t>
  </si>
  <si>
    <t>Demand Create - Select Activities (with save)</t>
  </si>
  <si>
    <r>
      <rPr>
        <b/>
        <sz val="11"/>
        <color theme="1"/>
        <rFont val="Calibri"/>
        <family val="2"/>
        <scheme val="minor"/>
      </rPr>
      <t xml:space="preserve">Fields </t>
    </r>
    <r>
      <rPr>
        <sz val="11"/>
        <color theme="1"/>
        <rFont val="Calibri"/>
        <family val="2"/>
        <scheme val="minor"/>
      </rPr>
      <t xml:space="preserve">
      - Reference (NULL, Non Editable)
      - Title (Mandatory)
      - Description (Mandatory)
      - The Creating User (Non-editable, defaulted to the Current User)
      - Type (Mandatory)
      - Ownership Type (Staff Member or Team, Mandatory)
      - Enabled - (Mandatory, defaulted to Enabled)
      - Select Active Days and Times (defaulted to all day on every day of the week, Mandatory)
      - Select Person Selection (Option)
      - Location Type (Fixed Location / Geographical Area, Mandatory)
      - Required Activities (At least one entry is mandatory, Required Activity Text and Possible Results for each)
      - Repeat Intervals (Mandatory)</t>
    </r>
  </si>
  <si>
    <r>
      <t xml:space="preserve">1. Gallery view for the following items (fields for each item is mentioned on pg. 28):
- Any fixed location demands
- Any geographical area demands that are enabled
</t>
    </r>
    <r>
      <rPr>
        <sz val="11"/>
        <color rgb="FFFF0000"/>
        <rFont val="Calibri"/>
        <family val="2"/>
        <scheme val="minor"/>
      </rPr>
      <t xml:space="preserve">- Any Tasks
- Any Investigations
- Any Intelligence reports
- Any CAD Incidents
</t>
    </r>
    <r>
      <rPr>
        <sz val="11"/>
        <color theme="1"/>
        <rFont val="Calibri"/>
        <family val="2"/>
        <scheme val="minor"/>
      </rPr>
      <t xml:space="preserve">2. Map View - Navigate
3. Exit button - close the app
4. More Detail button against each item - Navigate to Record View
</t>
    </r>
    <r>
      <rPr>
        <sz val="11"/>
        <color rgb="FFFF0000"/>
        <rFont val="Calibri"/>
        <family val="2"/>
        <scheme val="minor"/>
      </rPr>
      <t>5. all items should also have the distance from current location listed in metres (except Geo Location Demands)</t>
    </r>
  </si>
  <si>
    <t>1. Show summary of the demand (fields for each item is mentioned on pg. 29)
2. View more details - show more fields with the respond button
3. Respond button - Navigate</t>
  </si>
  <si>
    <t>1. 6 fields to be shown (refer pg. 30)
2. Save Response - mandatory validation check/save/navigate - Integration with datasource
3. Exit - Navigate</t>
  </si>
  <si>
    <t>1. Static Response List to be shown for each activity
2. Allow user to choose applicable activities for this demand (multi-select)
3. Save - Save/Navigate
4. Cancel button - Navigate</t>
  </si>
  <si>
    <t>1. Static Activity List
2. Allow user to choose applicable activities for this demand (multi-select)
3. Save - Save/Navigate
4. Cancel button - Navigate</t>
  </si>
  <si>
    <t>Demand View - Details (incl any responses). This should be mirror to that of Record View screen of Community Insights</t>
  </si>
  <si>
    <t>similar to Demand View screen of Inisghts Demand Creation app</t>
  </si>
  <si>
    <t>1. Show summary of the demand (fields for each item is mentioned on pg. 29)
2. View more details - show more fields with the respond button
3. Respond button against each activity - Navigate</t>
  </si>
  <si>
    <t>1. Show list of responses associated to selected activity
2. Close - Navigate</t>
  </si>
  <si>
    <t>Unit Testing (integration testing, responsive, flow check, etc)</t>
  </si>
  <si>
    <t>Mobile/Tablet Device</t>
  </si>
  <si>
    <t>1. Staff List (hardcoded)
2. Search - based on Rank, Collar Number and Surname fields. Add validations.
3. Cancel button - Navigate
4. Select button against each record on the list - Navigate</t>
  </si>
  <si>
    <t>Only UI Design
Estimate (man days)</t>
  </si>
  <si>
    <t>Total Dev Efforts</t>
  </si>
  <si>
    <t>Choose datasource and design data structure for EDP
(Sharepoint or Spreadsheet)</t>
  </si>
  <si>
    <t>Total 
Estimate (man days)</t>
  </si>
  <si>
    <t>Styling/Responsive</t>
  </si>
  <si>
    <t>Manual Testing Efforts
(25% of Dev efforts)</t>
  </si>
  <si>
    <t>App icon on mobile</t>
  </si>
  <si>
    <t>Need to check</t>
  </si>
  <si>
    <t>Weeks Required (with 2 powerapp dev)</t>
  </si>
  <si>
    <t>Dev</t>
  </si>
  <si>
    <r>
      <t xml:space="preserve">Demand Create - Select Location - </t>
    </r>
    <r>
      <rPr>
        <b/>
        <sz val="11"/>
        <color theme="1"/>
        <rFont val="Calibri"/>
        <family val="2"/>
        <scheme val="minor"/>
      </rPr>
      <t>Area Location</t>
    </r>
  </si>
  <si>
    <r>
      <t xml:space="preserve">Demand Create - Select Location - </t>
    </r>
    <r>
      <rPr>
        <b/>
        <sz val="11"/>
        <color theme="1"/>
        <rFont val="Calibri"/>
        <family val="2"/>
        <scheme val="minor"/>
      </rPr>
      <t>Fixed Location</t>
    </r>
  </si>
  <si>
    <t>1. Show demand summary (for demand, task, and 3 others)
2. More Detail button - Navigate to Record View
2. Close button - Navigate</t>
  </si>
  <si>
    <t>1. 12 fields - only few fields are simple and rest are medium
2. Cancel button - Navigate
3. Save button - check for mandatory fields, save and navigate to dashboard screen
4. Rendering values selected from other screens e.g. active days and times.</t>
  </si>
  <si>
    <t>Average</t>
  </si>
  <si>
    <r>
      <t xml:space="preserve">1. Maps - following need to be plotted on the map
i. Current location of the device*
ii. Any fixed location demands
iii. Any geographical area
</t>
    </r>
    <r>
      <rPr>
        <sz val="11"/>
        <rFont val="Calibri"/>
        <family val="2"/>
        <scheme val="minor"/>
      </rPr>
      <t xml:space="preserve">iv. Any tasks - Navigate
v. Any investigations - Navigate
vi. Any intelligence reports - Navigate
vii. Any CAD incidents - Navigate
</t>
    </r>
    <r>
      <rPr>
        <sz val="11"/>
        <color theme="1"/>
        <rFont val="Calibri"/>
        <family val="2"/>
        <scheme val="minor"/>
      </rPr>
      <t>2. List view - Navigate
3. Exit button - close the app
4. Select Demand for fixed location demand or geographical area demand - Navigate to Record View</t>
    </r>
  </si>
  <si>
    <r>
      <t xml:space="preserve">1. Gallery view for the following items (fields for each item is mentioned on pg. 28):
- Any fixed location demands
- Any geographical area demands that are enabled
</t>
    </r>
    <r>
      <rPr>
        <sz val="11"/>
        <rFont val="Calibri"/>
        <family val="2"/>
        <scheme val="minor"/>
      </rPr>
      <t xml:space="preserve">- Any Tasks
- Any Investigations
- Any Intelligence reports
- Any CAD Incidents
</t>
    </r>
    <r>
      <rPr>
        <sz val="11"/>
        <color theme="1"/>
        <rFont val="Calibri"/>
        <family val="2"/>
        <scheme val="minor"/>
      </rPr>
      <t xml:space="preserve">2. Map View - Navigate
3. Exit button - close the app
4. More Detail button against each item - Navigate to Record View
</t>
    </r>
    <r>
      <rPr>
        <sz val="11"/>
        <color rgb="FFFF0000"/>
        <rFont val="Calibri"/>
        <family val="2"/>
        <scheme val="minor"/>
      </rPr>
      <t>5. all items should also have the distance from current location listed in metres (except Geo Location Demands)</t>
    </r>
  </si>
  <si>
    <t>Styling/Responsive/Env Setup</t>
  </si>
  <si>
    <t>Scope</t>
  </si>
  <si>
    <t>Sr. No</t>
  </si>
  <si>
    <t>Details</t>
  </si>
  <si>
    <t>The community insights user can view the saved demands in map view and list view</t>
  </si>
  <si>
    <t>Both the powerapp apps will have responsive design
i.e. Insights Demand Creation App will be accessible from mobile and tablet, while Community Insights App will be accessible from tablet and desktop</t>
  </si>
  <si>
    <t>Total (UI Design + Datasource Integration Load/Save) 
Estimate (man days)</t>
  </si>
  <si>
    <t>1. Person List
2. Search - based on surname, forename, DOB or RMS ID. Add validations.
3. Exit button - Navigate
4. Select button against each record on the list - Navigate</t>
  </si>
  <si>
    <t>1. Staff List
2. Search - based on Rank, Collar Number and Surname fields. Add validations.
3. Cancel button - Navigate
4. Select button against each record on the list - Navigate</t>
  </si>
  <si>
    <t>Integration with Datasource (Only Load data from datasource)
Estimate (man days)</t>
  </si>
  <si>
    <t>Integration with Datasource (Load+Save from/into datasource)
Estimate (man days)</t>
  </si>
  <si>
    <t>Total (UI Design + Load/Save from Datasource) 
Estimate (man days)</t>
  </si>
  <si>
    <t>UI + Load data from Sharepoint</t>
  </si>
  <si>
    <t>Total (UI Design + Load data from Datasource) 
Estimate (man days)</t>
  </si>
  <si>
    <t xml:space="preserve">Development </t>
  </si>
  <si>
    <t>Sprint 1</t>
  </si>
  <si>
    <t>Sprint 2</t>
  </si>
  <si>
    <t>Sprint 3</t>
  </si>
  <si>
    <t>Sprint 4</t>
  </si>
  <si>
    <t>Sprint 5</t>
  </si>
  <si>
    <t>Sprint 6</t>
  </si>
  <si>
    <t>Sprint 7</t>
  </si>
  <si>
    <t>Testing</t>
  </si>
  <si>
    <t>Stabilization Sprint</t>
  </si>
  <si>
    <t xml:space="preserve">UAT Support </t>
  </si>
  <si>
    <t>Sprint 0</t>
  </si>
  <si>
    <t xml:space="preserve">The data shared by Adam (e.g. staff and person) will be used in the prototypes. </t>
  </si>
  <si>
    <t>The demands are prefilled in the datasource and the same will be loaded on UI (edit and view screens)</t>
  </si>
  <si>
    <t>The demand created/updated from the prototype won't be saved in datasource (e.g. sharepoint or spreadsheet)</t>
  </si>
  <si>
    <t>The user can simply view the summary/details for below entities from datasource and cannot record/update any response back to datasource.
Tasks
Investigations
Intelligence
CAD Incidents</t>
  </si>
  <si>
    <t>20 screens - with scope</t>
  </si>
  <si>
    <t>ui - 80 days - 8 weeks</t>
  </si>
  <si>
    <t>ui+datasource(load+save) - 16 days</t>
  </si>
  <si>
    <t>GO LIVE Support</t>
  </si>
  <si>
    <t>Sprint 8</t>
  </si>
  <si>
    <t>Sprint 9</t>
  </si>
  <si>
    <t>4 weeks</t>
  </si>
  <si>
    <t>Splash Screen (EDP-01)</t>
  </si>
  <si>
    <t>Demand Dashboard (List/Search of Demands) (EDP-02)</t>
  </si>
  <si>
    <t>Demand Create - Details (EDP-03)</t>
  </si>
  <si>
    <t>dev</t>
  </si>
  <si>
    <t>Test</t>
  </si>
  <si>
    <t>2 weeks</t>
  </si>
  <si>
    <t>1. 12 fields - only few fields are simple and rest are medium
2. Cancel button - Navigate
3. Save button - check for mandatory fields, save and navigate to dashboard screen
4. Different field level buttons e.g. active days, person, activities, and so on..
5. Rendering values selected from other screens e.g. active days and times.</t>
  </si>
  <si>
    <t>1 week</t>
  </si>
  <si>
    <t>Demand Create - Select Staff (EDP-04)</t>
  </si>
  <si>
    <t>Demand Create - Active Days &amp; Times (EDP-05)</t>
  </si>
  <si>
    <t>Demand Create - Select Person from RMS (EDP-06)</t>
  </si>
  <si>
    <t xml:space="preserve">Demand Create - Select Location </t>
  </si>
  <si>
    <r>
      <t xml:space="preserve">Demand Create - Select Location - </t>
    </r>
    <r>
      <rPr>
        <b/>
        <sz val="11"/>
        <color theme="1"/>
        <rFont val="Calibri"/>
        <family val="2"/>
        <scheme val="minor"/>
      </rPr>
      <t>Fixed Location</t>
    </r>
    <r>
      <rPr>
        <sz val="11"/>
        <color theme="1"/>
        <rFont val="Calibri"/>
        <family val="2"/>
        <scheme val="minor"/>
      </rPr>
      <t xml:space="preserve"> (EDP-07)</t>
    </r>
  </si>
  <si>
    <r>
      <t xml:space="preserve">Demand Create - Select Location - </t>
    </r>
    <r>
      <rPr>
        <b/>
        <sz val="11"/>
        <color theme="1"/>
        <rFont val="Calibri"/>
        <family val="2"/>
        <scheme val="minor"/>
      </rPr>
      <t>Area Location</t>
    </r>
    <r>
      <rPr>
        <sz val="11"/>
        <color theme="1"/>
        <rFont val="Calibri"/>
        <family val="2"/>
        <scheme val="minor"/>
      </rPr>
      <t xml:space="preserve"> (EDP-08)</t>
    </r>
  </si>
  <si>
    <t>Demand View (EDP-09) (incl any responses)</t>
  </si>
  <si>
    <t>Splash Screen (EDP-10)</t>
  </si>
  <si>
    <t>Map View (EDP-11)</t>
  </si>
  <si>
    <t>List View (EDP-12)</t>
  </si>
  <si>
    <t>Record View (EDP-13) (Demand Details incl any responses)</t>
  </si>
  <si>
    <t>Demand Response (EDP-14)</t>
  </si>
  <si>
    <t>Demand View - Show Response Details (EDP-14)</t>
  </si>
  <si>
    <t>Tester</t>
  </si>
  <si>
    <t>Efforts in person days</t>
  </si>
  <si>
    <t>Effort Person days</t>
  </si>
  <si>
    <t>Development Sprints (5)</t>
  </si>
  <si>
    <t>UAT</t>
  </si>
  <si>
    <t>Go LIVE Support</t>
  </si>
  <si>
    <t xml:space="preserve"> Devs</t>
  </si>
  <si>
    <t>1 weeks</t>
  </si>
  <si>
    <t>Only UI Design</t>
  </si>
  <si>
    <t>UI Design +Load/ Save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</si>
</sst>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0"/>
      <color rgb="FF000000"/>
      <name val="Calibri"/>
      <scheme val="minor"/>
    </font>
    <font>
      <b/>
      <sz val="11"/>
      <color theme="1"/>
      <name val="Calibri"/>
      <family val="2"/>
      <scheme val="minor"/>
    </font>
    <font>
      <sz val="8"/>
      <name val="Calibri"/>
      <family val="2"/>
      <scheme val="minor"/>
    </font>
    <font>
      <sz val="11"/>
      <color rgb="FFFF0000"/>
      <name val="Calibri"/>
      <family val="2"/>
      <scheme val="minor"/>
    </font>
    <font>
      <b/>
      <sz val="10"/>
      <color rgb="FF000000"/>
      <name val="Calibri"/>
      <family val="2"/>
      <scheme val="minor"/>
    </font>
    <font>
      <sz val="11"/>
      <name val="Calibri"/>
      <family val="2"/>
      <scheme val="minor"/>
    </font>
    <font>
      <sz val="11"/>
      <color theme="1"/>
      <name val="Calibri"/>
      <family val="2"/>
      <scheme val="minor"/>
    </font>
  </fonts>
  <fills count="3">
    <fill>
      <patternFill patternType="none"/>
    </fill>
    <fill>
      <patternFill patternType="gray125"/>
    </fill>
    <fill>
      <patternFill patternType="solid">
        <fgColor theme="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26">
    <xf numFmtId="0" fontId="0" fillId="0" borderId="0" xfId="0"/>
    <xf numFmtId="0" fontId="0" fillId="0" borderId="0" xfId="0" applyAlignment="1">
      <alignment wrapText="1"/>
    </xf>
    <xf numFmtId="0" fontId="0" fillId="0" borderId="1" xfId="0" applyBorder="1"/>
    <xf numFmtId="0" fontId="1" fillId="0" borderId="1" xfId="0" applyFont="1" applyBorder="1" applyAlignment="1">
      <alignment wrapText="1"/>
    </xf>
    <xf numFmtId="0" fontId="0" fillId="0" borderId="1" xfId="0" applyBorder="1" applyAlignment="1">
      <alignment wrapText="1"/>
    </xf>
    <xf numFmtId="0" fontId="0" fillId="0" borderId="2" xfId="0" applyBorder="1" applyAlignment="1">
      <alignment wrapText="1"/>
    </xf>
    <xf numFmtId="0" fontId="0" fillId="2" borderId="1" xfId="0" applyFill="1" applyBorder="1" applyAlignment="1">
      <alignment wrapText="1"/>
    </xf>
    <xf numFmtId="0" fontId="2" fillId="0" borderId="0" xfId="0" applyFont="1" applyAlignment="1">
      <alignment wrapText="1"/>
    </xf>
    <xf numFmtId="0" fontId="2" fillId="0" borderId="1" xfId="0" applyFont="1" applyBorder="1" applyAlignment="1">
      <alignment wrapText="1"/>
    </xf>
    <xf numFmtId="0" fontId="2" fillId="0" borderId="1" xfId="0" applyFont="1" applyBorder="1"/>
    <xf numFmtId="0" fontId="2" fillId="0" borderId="0" xfId="0" applyFont="1"/>
    <xf numFmtId="0" fontId="5" fillId="0" borderId="2" xfId="0" applyFont="1" applyBorder="1" applyAlignment="1">
      <alignment wrapText="1"/>
    </xf>
    <xf numFmtId="0" fontId="1" fillId="0" borderId="0" xfId="0" applyFont="1" applyAlignment="1">
      <alignment wrapText="1"/>
    </xf>
    <xf numFmtId="0" fontId="5" fillId="0" borderId="1" xfId="0" applyFont="1" applyBorder="1" applyAlignment="1">
      <alignment wrapText="1"/>
    </xf>
    <xf numFmtId="0" fontId="4" fillId="0" borderId="1" xfId="0" applyFont="1" applyBorder="1" applyAlignment="1">
      <alignment wrapText="1"/>
    </xf>
    <xf numFmtId="0" fontId="2" fillId="0" borderId="1" xfId="0" applyFont="1" applyBorder="1" applyAlignment="1">
      <alignment horizontal="right" wrapText="1"/>
    </xf>
    <xf numFmtId="0" fontId="2" fillId="0" borderId="2" xfId="0" applyFont="1" applyBorder="1" applyAlignment="1">
      <alignment horizontal="right" wrapText="1"/>
    </xf>
    <xf numFmtId="0" fontId="2" fillId="0" borderId="3" xfId="0" applyFont="1" applyBorder="1" applyAlignment="1">
      <alignment horizontal="right" wrapText="1"/>
    </xf>
    <xf numFmtId="0" fontId="2" fillId="0" borderId="4" xfId="0" applyFont="1" applyBorder="1" applyAlignment="1">
      <alignment horizontal="right" wrapText="1"/>
    </xf>
    <xf numFmtId="0" fontId="0" fillId="0" borderId="0" xfId="0" applyAlignment="1">
      <alignment horizontal="center"/>
    </xf>
    <xf numFmtId="0" fontId="0" fillId="0" borderId="1" xfId="0" applyBorder="1" applyAlignment="1">
      <alignment horizontal="center"/>
    </xf>
    <xf numFmtId="0" fontId="2" fillId="0" borderId="1" xfId="0" applyFont="1" applyBorder="1" applyAlignment="1">
      <alignment horizontal="center"/>
    </xf>
    <xf numFmtId="0" fontId="2" fillId="0" borderId="0" xfId="0" applyFont="1" applyBorder="1" applyAlignment="1">
      <alignment horizontal="center"/>
    </xf>
    <xf numFmtId="0" fontId="0" fillId="0" borderId="0" xfId="0" applyBorder="1" applyAlignment="1">
      <alignment horizontal="center"/>
    </xf>
    <xf numFmtId="0" fontId="2" fillId="0" borderId="0" xfId="0" applyFont="1" applyAlignment="1">
      <alignment horizontal="center"/>
    </xf>
    <xf numFmtId="0" fontId="0" fillId="0" borderId="0" xfId="0" applyAlignment="1">
      <alignment horizontal="right"/>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FD697A-54CB-48D1-9062-C8BD49F04CFC}">
  <dimension ref="A1:I40"/>
  <sheetViews>
    <sheetView topLeftCell="B1" workbookViewId="0">
      <pane ySplit="1" topLeftCell="A22" activePane="bottomLeft" state="frozen"/>
      <selection pane="bottomLeft" activeCell="B3" sqref="B3"/>
    </sheetView>
  </sheetViews>
  <sheetFormatPr defaultRowHeight="15" x14ac:dyDescent="0.25"/>
  <cols>
    <col min="2" max="2" width="38.28515625" style="1" customWidth="1"/>
    <col min="3" max="3" width="58.85546875" style="1" customWidth="1"/>
    <col min="4" max="4" width="20" style="1" customWidth="1"/>
    <col min="5" max="5" width="49.85546875" hidden="1" customWidth="1"/>
    <col min="6" max="6" width="38.7109375" customWidth="1"/>
    <col min="7" max="7" width="50.85546875" hidden="1" customWidth="1"/>
    <col min="8" max="8" width="38.140625" customWidth="1"/>
    <col min="9" max="9" width="58.5703125" style="1" hidden="1" customWidth="1"/>
  </cols>
  <sheetData>
    <row r="1" spans="1:9" ht="39" x14ac:dyDescent="0.25">
      <c r="A1" s="3" t="s">
        <v>4</v>
      </c>
      <c r="B1" s="3" t="s">
        <v>3</v>
      </c>
      <c r="C1" s="3" t="s">
        <v>0</v>
      </c>
      <c r="D1" s="11" t="s">
        <v>58</v>
      </c>
      <c r="E1" s="3" t="s">
        <v>84</v>
      </c>
      <c r="F1" s="13" t="s">
        <v>88</v>
      </c>
      <c r="G1" s="3" t="s">
        <v>85</v>
      </c>
      <c r="H1" s="13" t="s">
        <v>86</v>
      </c>
      <c r="I1" s="12" t="s">
        <v>28</v>
      </c>
    </row>
    <row r="2" spans="1:9" x14ac:dyDescent="0.25">
      <c r="A2" s="10" t="s">
        <v>17</v>
      </c>
      <c r="B2" s="7"/>
      <c r="C2" s="7" t="s">
        <v>39</v>
      </c>
      <c r="D2" s="11"/>
      <c r="E2" s="3"/>
      <c r="F2" s="3"/>
      <c r="G2" s="3"/>
      <c r="H2" s="13"/>
      <c r="I2" s="12"/>
    </row>
    <row r="3" spans="1:9" ht="30" x14ac:dyDescent="0.25">
      <c r="A3" s="2">
        <v>1</v>
      </c>
      <c r="B3" s="4" t="s">
        <v>112</v>
      </c>
      <c r="C3" s="4" t="s">
        <v>25</v>
      </c>
      <c r="D3" s="5">
        <v>1</v>
      </c>
      <c r="E3" s="4">
        <v>0</v>
      </c>
      <c r="F3" s="4">
        <f>SUM(D3,E3)</f>
        <v>1</v>
      </c>
      <c r="G3" s="4">
        <v>0</v>
      </c>
      <c r="H3" s="2">
        <f>D3+G3</f>
        <v>1</v>
      </c>
    </row>
    <row r="4" spans="1:9" ht="60" x14ac:dyDescent="0.25">
      <c r="A4" s="2">
        <v>2</v>
      </c>
      <c r="B4" s="4" t="s">
        <v>113</v>
      </c>
      <c r="C4" s="4" t="s">
        <v>24</v>
      </c>
      <c r="D4" s="5">
        <v>4</v>
      </c>
      <c r="E4" s="2">
        <v>1</v>
      </c>
      <c r="F4" s="4">
        <f>SUM(D4,E4)</f>
        <v>5</v>
      </c>
      <c r="G4" s="2">
        <v>2</v>
      </c>
      <c r="H4" s="2">
        <f>D4+G4</f>
        <v>6</v>
      </c>
    </row>
    <row r="5" spans="1:9" ht="255" x14ac:dyDescent="0.25">
      <c r="A5" s="2">
        <v>3</v>
      </c>
      <c r="B5" s="4" t="s">
        <v>114</v>
      </c>
      <c r="C5" s="4" t="s">
        <v>118</v>
      </c>
      <c r="D5" s="5">
        <v>8</v>
      </c>
      <c r="E5" s="2">
        <v>2</v>
      </c>
      <c r="F5" s="4">
        <f>SUM(D5,E5)</f>
        <v>10</v>
      </c>
      <c r="G5" s="2">
        <v>6</v>
      </c>
      <c r="H5" s="2">
        <f t="shared" ref="H5:H27" si="0">D5+G5</f>
        <v>14</v>
      </c>
      <c r="I5" s="1" t="s">
        <v>45</v>
      </c>
    </row>
    <row r="6" spans="1:9" ht="45" x14ac:dyDescent="0.25">
      <c r="A6" s="2">
        <v>4</v>
      </c>
      <c r="B6" s="4" t="s">
        <v>11</v>
      </c>
      <c r="C6" s="4" t="s">
        <v>26</v>
      </c>
      <c r="D6" s="5">
        <v>1</v>
      </c>
      <c r="E6" s="2">
        <v>0</v>
      </c>
      <c r="F6" s="4">
        <f t="shared" ref="F6:F30" si="1">SUM(D6,E6)</f>
        <v>1</v>
      </c>
      <c r="G6" s="2">
        <v>0</v>
      </c>
      <c r="H6" s="2">
        <f t="shared" si="0"/>
        <v>1</v>
      </c>
    </row>
    <row r="7" spans="1:9" ht="75" x14ac:dyDescent="0.25">
      <c r="A7" s="2">
        <v>5</v>
      </c>
      <c r="B7" s="4" t="s">
        <v>122</v>
      </c>
      <c r="C7" s="4" t="s">
        <v>82</v>
      </c>
      <c r="D7" s="5">
        <v>2</v>
      </c>
      <c r="E7" s="2">
        <v>1</v>
      </c>
      <c r="F7" s="4">
        <f t="shared" si="1"/>
        <v>3</v>
      </c>
      <c r="G7" s="2">
        <v>3</v>
      </c>
      <c r="H7" s="2">
        <f t="shared" si="0"/>
        <v>5</v>
      </c>
      <c r="I7" s="1" t="s">
        <v>31</v>
      </c>
    </row>
    <row r="8" spans="1:9" ht="75" x14ac:dyDescent="0.25">
      <c r="A8" s="2">
        <v>6</v>
      </c>
      <c r="B8" s="4" t="s">
        <v>120</v>
      </c>
      <c r="C8" s="4" t="s">
        <v>83</v>
      </c>
      <c r="D8" s="5">
        <v>3</v>
      </c>
      <c r="E8" s="2">
        <v>0</v>
      </c>
      <c r="F8" s="4">
        <f t="shared" si="1"/>
        <v>3</v>
      </c>
      <c r="G8" s="2">
        <v>3</v>
      </c>
      <c r="H8" s="2">
        <f t="shared" si="0"/>
        <v>6</v>
      </c>
      <c r="I8" s="1" t="s">
        <v>30</v>
      </c>
    </row>
    <row r="9" spans="1:9" ht="45" x14ac:dyDescent="0.25">
      <c r="A9" s="2">
        <v>7</v>
      </c>
      <c r="B9" s="4" t="s">
        <v>123</v>
      </c>
      <c r="C9" s="4" t="s">
        <v>27</v>
      </c>
      <c r="D9" s="5">
        <v>1</v>
      </c>
      <c r="E9" s="2">
        <v>0</v>
      </c>
      <c r="F9" s="4">
        <f t="shared" si="1"/>
        <v>1</v>
      </c>
      <c r="G9" s="2">
        <v>0</v>
      </c>
      <c r="H9" s="2">
        <f t="shared" si="0"/>
        <v>1</v>
      </c>
    </row>
    <row r="10" spans="1:9" ht="105" x14ac:dyDescent="0.25">
      <c r="A10" s="2">
        <v>8</v>
      </c>
      <c r="B10" s="4" t="s">
        <v>124</v>
      </c>
      <c r="C10" s="4" t="s">
        <v>43</v>
      </c>
      <c r="D10" s="5">
        <v>5</v>
      </c>
      <c r="E10" s="2">
        <v>0</v>
      </c>
      <c r="F10" s="4">
        <f t="shared" si="1"/>
        <v>5</v>
      </c>
      <c r="G10" s="2">
        <v>3</v>
      </c>
      <c r="H10" s="2">
        <f t="shared" si="0"/>
        <v>8</v>
      </c>
      <c r="I10" s="1" t="s">
        <v>33</v>
      </c>
    </row>
    <row r="11" spans="1:9" ht="105" x14ac:dyDescent="0.25">
      <c r="A11" s="2">
        <v>9</v>
      </c>
      <c r="B11" s="4" t="s">
        <v>125</v>
      </c>
      <c r="C11" s="4" t="s">
        <v>34</v>
      </c>
      <c r="D11" s="5">
        <v>10</v>
      </c>
      <c r="E11" s="2">
        <v>0</v>
      </c>
      <c r="F11" s="4">
        <f t="shared" si="1"/>
        <v>10</v>
      </c>
      <c r="G11" s="2">
        <v>6</v>
      </c>
      <c r="H11" s="2">
        <f t="shared" si="0"/>
        <v>16</v>
      </c>
    </row>
    <row r="12" spans="1:9" ht="75" x14ac:dyDescent="0.25">
      <c r="A12" s="2">
        <v>10</v>
      </c>
      <c r="B12" s="4" t="s">
        <v>44</v>
      </c>
      <c r="C12" s="4" t="s">
        <v>50</v>
      </c>
      <c r="D12" s="5">
        <v>2</v>
      </c>
      <c r="E12" s="2">
        <v>1</v>
      </c>
      <c r="F12" s="4">
        <f t="shared" si="1"/>
        <v>3</v>
      </c>
      <c r="G12" s="2">
        <v>3</v>
      </c>
      <c r="H12" s="2">
        <f t="shared" si="0"/>
        <v>5</v>
      </c>
    </row>
    <row r="13" spans="1:9" ht="75" x14ac:dyDescent="0.25">
      <c r="A13" s="2">
        <v>11</v>
      </c>
      <c r="B13" s="4" t="s">
        <v>9</v>
      </c>
      <c r="C13" s="6" t="s">
        <v>49</v>
      </c>
      <c r="D13" s="5">
        <v>2</v>
      </c>
      <c r="E13" s="2">
        <v>1</v>
      </c>
      <c r="F13" s="4">
        <f t="shared" si="1"/>
        <v>3</v>
      </c>
      <c r="G13" s="2">
        <v>2</v>
      </c>
      <c r="H13" s="2">
        <f t="shared" si="0"/>
        <v>4</v>
      </c>
    </row>
    <row r="14" spans="1:9" ht="90" x14ac:dyDescent="0.25">
      <c r="A14" s="2">
        <v>12</v>
      </c>
      <c r="B14" s="4" t="s">
        <v>121</v>
      </c>
      <c r="C14" s="4" t="s">
        <v>40</v>
      </c>
      <c r="D14" s="5">
        <v>4</v>
      </c>
      <c r="E14" s="2">
        <v>0</v>
      </c>
      <c r="F14" s="4">
        <f t="shared" si="1"/>
        <v>4</v>
      </c>
      <c r="G14" s="2">
        <v>5</v>
      </c>
      <c r="H14" s="2">
        <f t="shared" si="0"/>
        <v>9</v>
      </c>
    </row>
    <row r="15" spans="1:9" ht="75" x14ac:dyDescent="0.25">
      <c r="A15" s="2">
        <v>13</v>
      </c>
      <c r="B15" s="4" t="s">
        <v>126</v>
      </c>
      <c r="C15" s="6" t="s">
        <v>53</v>
      </c>
      <c r="D15" s="5">
        <v>6</v>
      </c>
      <c r="E15" s="2">
        <v>1</v>
      </c>
      <c r="F15" s="4">
        <f t="shared" si="1"/>
        <v>7</v>
      </c>
      <c r="G15" s="2">
        <v>5</v>
      </c>
      <c r="H15" s="2">
        <f t="shared" si="0"/>
        <v>11</v>
      </c>
    </row>
    <row r="16" spans="1:9" ht="30" x14ac:dyDescent="0.25">
      <c r="A16" s="2">
        <v>14</v>
      </c>
      <c r="B16" s="4" t="s">
        <v>132</v>
      </c>
      <c r="C16" s="6" t="s">
        <v>54</v>
      </c>
      <c r="D16" s="4">
        <v>3</v>
      </c>
      <c r="E16" s="2">
        <v>1</v>
      </c>
      <c r="F16" s="4">
        <f t="shared" si="1"/>
        <v>4</v>
      </c>
      <c r="G16" s="2">
        <v>1</v>
      </c>
      <c r="H16" s="2">
        <f t="shared" si="0"/>
        <v>4</v>
      </c>
    </row>
    <row r="17" spans="1:9" x14ac:dyDescent="0.25">
      <c r="A17" s="10" t="s">
        <v>35</v>
      </c>
      <c r="B17" s="10"/>
      <c r="C17" s="7" t="s">
        <v>56</v>
      </c>
      <c r="F17" s="4"/>
      <c r="H17" s="2">
        <f t="shared" si="0"/>
        <v>0</v>
      </c>
    </row>
    <row r="18" spans="1:9" ht="30" x14ac:dyDescent="0.25">
      <c r="A18" s="2">
        <v>15</v>
      </c>
      <c r="B18" s="4" t="s">
        <v>127</v>
      </c>
      <c r="C18" s="4" t="s">
        <v>25</v>
      </c>
      <c r="D18" s="5">
        <v>1</v>
      </c>
      <c r="E18" s="2">
        <v>0</v>
      </c>
      <c r="F18" s="4">
        <f t="shared" si="1"/>
        <v>1</v>
      </c>
      <c r="G18" s="2">
        <v>0</v>
      </c>
      <c r="H18" s="2">
        <f t="shared" si="0"/>
        <v>1</v>
      </c>
      <c r="I18" s="1" t="s">
        <v>36</v>
      </c>
    </row>
    <row r="19" spans="1:9" ht="180" x14ac:dyDescent="0.25">
      <c r="A19" s="2">
        <v>16</v>
      </c>
      <c r="B19" s="4" t="s">
        <v>128</v>
      </c>
      <c r="C19" s="4" t="s">
        <v>73</v>
      </c>
      <c r="D19" s="5">
        <v>13</v>
      </c>
      <c r="E19" s="2">
        <v>4</v>
      </c>
      <c r="F19" s="4">
        <f t="shared" si="1"/>
        <v>17</v>
      </c>
      <c r="G19" s="2">
        <v>10</v>
      </c>
      <c r="H19" s="2">
        <f t="shared" si="0"/>
        <v>23</v>
      </c>
      <c r="I19" s="1" t="s">
        <v>37</v>
      </c>
    </row>
    <row r="20" spans="1:9" ht="45" x14ac:dyDescent="0.25">
      <c r="A20" s="2">
        <v>17</v>
      </c>
      <c r="B20" s="4" t="s">
        <v>14</v>
      </c>
      <c r="C20" s="4" t="s">
        <v>70</v>
      </c>
      <c r="D20" s="5">
        <v>6</v>
      </c>
      <c r="E20" s="2">
        <v>1</v>
      </c>
      <c r="F20" s="4">
        <f t="shared" si="1"/>
        <v>7</v>
      </c>
      <c r="G20" s="2">
        <v>3</v>
      </c>
      <c r="H20" s="2">
        <f t="shared" si="0"/>
        <v>9</v>
      </c>
    </row>
    <row r="21" spans="1:9" ht="210" x14ac:dyDescent="0.25">
      <c r="A21" s="2">
        <v>18</v>
      </c>
      <c r="B21" s="4" t="s">
        <v>129</v>
      </c>
      <c r="C21" s="4" t="s">
        <v>74</v>
      </c>
      <c r="D21" s="5">
        <v>10</v>
      </c>
      <c r="E21" s="2" t="s">
        <v>41</v>
      </c>
      <c r="F21" s="4">
        <f t="shared" si="1"/>
        <v>10</v>
      </c>
      <c r="G21" s="2">
        <v>5</v>
      </c>
      <c r="H21" s="2">
        <f t="shared" si="0"/>
        <v>15</v>
      </c>
    </row>
    <row r="22" spans="1:9" ht="75" x14ac:dyDescent="0.25">
      <c r="A22" s="2">
        <v>19</v>
      </c>
      <c r="B22" s="4" t="s">
        <v>130</v>
      </c>
      <c r="C22" s="4" t="s">
        <v>47</v>
      </c>
      <c r="D22" s="5">
        <v>4</v>
      </c>
      <c r="E22" s="2">
        <v>0</v>
      </c>
      <c r="F22" s="4">
        <f t="shared" si="1"/>
        <v>4</v>
      </c>
      <c r="G22" s="2">
        <v>3</v>
      </c>
      <c r="H22" s="2">
        <f t="shared" si="0"/>
        <v>7</v>
      </c>
      <c r="I22" s="1" t="s">
        <v>52</v>
      </c>
    </row>
    <row r="23" spans="1:9" ht="60" x14ac:dyDescent="0.25">
      <c r="A23" s="2">
        <v>20</v>
      </c>
      <c r="B23" s="4" t="s">
        <v>131</v>
      </c>
      <c r="C23" s="4" t="s">
        <v>48</v>
      </c>
      <c r="D23" s="5">
        <v>4</v>
      </c>
      <c r="E23" s="2">
        <v>0</v>
      </c>
      <c r="F23" s="4">
        <f t="shared" si="1"/>
        <v>4</v>
      </c>
      <c r="G23" s="2">
        <v>2</v>
      </c>
      <c r="H23" s="2">
        <f t="shared" si="0"/>
        <v>6</v>
      </c>
    </row>
    <row r="24" spans="1:9" x14ac:dyDescent="0.25">
      <c r="A24" s="10" t="s">
        <v>1</v>
      </c>
      <c r="F24" s="4"/>
      <c r="H24" s="2">
        <f t="shared" si="0"/>
        <v>0</v>
      </c>
    </row>
    <row r="25" spans="1:9" ht="45" x14ac:dyDescent="0.25">
      <c r="A25" s="2">
        <v>1</v>
      </c>
      <c r="B25" s="4" t="s">
        <v>60</v>
      </c>
      <c r="C25" s="4"/>
      <c r="D25" s="4">
        <v>0</v>
      </c>
      <c r="E25" s="2">
        <v>0</v>
      </c>
      <c r="F25" s="4">
        <f>SUM(D25,E25)</f>
        <v>0</v>
      </c>
      <c r="G25" s="2">
        <v>3</v>
      </c>
      <c r="H25" s="2">
        <f t="shared" si="0"/>
        <v>3</v>
      </c>
    </row>
    <row r="26" spans="1:9" x14ac:dyDescent="0.25">
      <c r="A26" s="2">
        <v>2</v>
      </c>
      <c r="B26" s="4" t="s">
        <v>75</v>
      </c>
      <c r="C26" s="4"/>
      <c r="D26" s="4">
        <v>0</v>
      </c>
      <c r="E26" s="2">
        <v>0</v>
      </c>
      <c r="F26" s="4">
        <v>0</v>
      </c>
      <c r="G26" s="2">
        <v>0</v>
      </c>
      <c r="H26" s="2">
        <f t="shared" si="0"/>
        <v>0</v>
      </c>
    </row>
    <row r="27" spans="1:9" ht="30" x14ac:dyDescent="0.25">
      <c r="A27" s="2">
        <v>3</v>
      </c>
      <c r="B27" s="4" t="s">
        <v>55</v>
      </c>
      <c r="C27" s="4"/>
      <c r="D27" s="4">
        <v>0</v>
      </c>
      <c r="E27" s="2">
        <v>2</v>
      </c>
      <c r="F27" s="4">
        <v>0</v>
      </c>
      <c r="G27" s="2">
        <v>5</v>
      </c>
      <c r="H27" s="2">
        <f t="shared" si="0"/>
        <v>5</v>
      </c>
    </row>
    <row r="28" spans="1:9" x14ac:dyDescent="0.25">
      <c r="A28" s="2">
        <v>4</v>
      </c>
      <c r="B28" s="4" t="s">
        <v>64</v>
      </c>
      <c r="C28" s="14" t="s">
        <v>65</v>
      </c>
      <c r="D28" s="4"/>
      <c r="E28" s="2"/>
      <c r="F28" s="4"/>
      <c r="G28" s="2"/>
      <c r="H28" s="2"/>
    </row>
    <row r="29" spans="1:9" x14ac:dyDescent="0.25">
      <c r="F29" s="4"/>
    </row>
    <row r="30" spans="1:9" x14ac:dyDescent="0.25">
      <c r="A30" s="15" t="s">
        <v>59</v>
      </c>
      <c r="B30" s="15"/>
      <c r="C30" s="15"/>
      <c r="D30" s="8">
        <f>SUM(D3:D27)</f>
        <v>90</v>
      </c>
      <c r="E30" s="9">
        <f>SUM(E3:E27)</f>
        <v>15</v>
      </c>
      <c r="F30" s="4">
        <f t="shared" si="1"/>
        <v>105</v>
      </c>
      <c r="G30" s="9">
        <f>SUM(G3:G27)</f>
        <v>70</v>
      </c>
      <c r="H30" s="2">
        <f t="shared" ref="H30" si="2">D30+G30</f>
        <v>160</v>
      </c>
      <c r="I30" s="8"/>
    </row>
    <row r="32" spans="1:9" s="10" customFormat="1" ht="29.25" customHeight="1" x14ac:dyDescent="0.25">
      <c r="A32" s="16" t="s">
        <v>63</v>
      </c>
      <c r="B32" s="17"/>
      <c r="C32" s="17"/>
      <c r="D32" s="8">
        <f>ROUND(D30*0.25, 0)</f>
        <v>23</v>
      </c>
      <c r="E32" s="9"/>
      <c r="F32" s="8">
        <f>ROUND(F30*0.25, 0)</f>
        <v>26</v>
      </c>
      <c r="G32" s="9"/>
      <c r="H32" s="8">
        <f>ROUND(H30*0.25, 0)</f>
        <v>40</v>
      </c>
      <c r="I32" s="7"/>
    </row>
    <row r="36" spans="3:8" x14ac:dyDescent="0.25">
      <c r="D36" s="7"/>
      <c r="E36" s="10"/>
      <c r="F36" s="10"/>
      <c r="G36" s="10"/>
      <c r="H36" s="7"/>
    </row>
    <row r="37" spans="3:8" x14ac:dyDescent="0.25">
      <c r="H37" s="1"/>
    </row>
    <row r="39" spans="3:8" ht="45" x14ac:dyDescent="0.25">
      <c r="C39" s="1" t="s">
        <v>67</v>
      </c>
      <c r="D39" s="7" t="s">
        <v>66</v>
      </c>
      <c r="E39" s="10"/>
      <c r="F39" s="10"/>
      <c r="G39" s="10"/>
      <c r="H39" s="7" t="s">
        <v>66</v>
      </c>
    </row>
    <row r="40" spans="3:8" x14ac:dyDescent="0.25">
      <c r="D40" s="1">
        <f>ROUND(((D30/2)/5),0)</f>
        <v>9</v>
      </c>
      <c r="H40" s="1">
        <f>ROUND(((H30/2)/5),0)</f>
        <v>16</v>
      </c>
    </row>
  </sheetData>
  <mergeCells count="2">
    <mergeCell ref="A30:C30"/>
    <mergeCell ref="A32:C3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2FE309-DFAF-4319-B0CA-CCB81B3BF760}">
  <dimension ref="C4:T61"/>
  <sheetViews>
    <sheetView tabSelected="1" workbookViewId="0">
      <selection activeCell="K9" sqref="K9"/>
    </sheetView>
  </sheetViews>
  <sheetFormatPr defaultRowHeight="15" x14ac:dyDescent="0.25"/>
  <cols>
    <col min="1" max="2" width="9.140625" style="19"/>
    <col min="3" max="3" width="23.140625" style="19" customWidth="1"/>
    <col min="4" max="4" width="16.5703125" style="19" customWidth="1"/>
    <col min="5" max="5" width="17.28515625" style="19" bestFit="1" customWidth="1"/>
    <col min="6" max="7" width="9.140625" style="19"/>
    <col min="8" max="8" width="18" style="19" bestFit="1" customWidth="1"/>
    <col min="9" max="9" width="21.140625" style="19" customWidth="1"/>
    <col min="10" max="10" width="11.85546875" style="19" customWidth="1"/>
    <col min="11" max="11" width="12.5703125" style="19" bestFit="1" customWidth="1"/>
    <col min="12" max="12" width="15.5703125" style="19" bestFit="1" customWidth="1"/>
    <col min="13" max="13" width="15.42578125" style="19" bestFit="1" customWidth="1"/>
    <col min="14" max="14" width="12.42578125" style="19" bestFit="1" customWidth="1"/>
    <col min="15" max="15" width="20.28515625" style="19" bestFit="1" customWidth="1"/>
    <col min="16" max="16" width="9.140625" style="19"/>
    <col min="17" max="17" width="20.28515625" style="19" bestFit="1" customWidth="1"/>
    <col min="18" max="16384" width="9.140625" style="19"/>
  </cols>
  <sheetData>
    <row r="4" spans="3:12" x14ac:dyDescent="0.25">
      <c r="C4" s="24" t="s">
        <v>141</v>
      </c>
    </row>
    <row r="6" spans="3:12" x14ac:dyDescent="0.25">
      <c r="D6" s="21" t="s">
        <v>117</v>
      </c>
      <c r="E6" s="21" t="s">
        <v>117</v>
      </c>
      <c r="F6" s="21" t="s">
        <v>117</v>
      </c>
      <c r="G6" s="21" t="s">
        <v>117</v>
      </c>
      <c r="H6" s="21" t="s">
        <v>117</v>
      </c>
      <c r="I6" s="22"/>
      <c r="J6" s="24" t="s">
        <v>134</v>
      </c>
    </row>
    <row r="7" spans="3:12" x14ac:dyDescent="0.25">
      <c r="D7" s="21" t="s">
        <v>90</v>
      </c>
      <c r="E7" s="21" t="s">
        <v>91</v>
      </c>
      <c r="F7" s="21" t="s">
        <v>92</v>
      </c>
      <c r="G7" s="21" t="s">
        <v>93</v>
      </c>
      <c r="H7" s="21" t="s">
        <v>94</v>
      </c>
      <c r="I7" s="22"/>
    </row>
    <row r="8" spans="3:12" x14ac:dyDescent="0.25">
      <c r="C8" s="25" t="s">
        <v>89</v>
      </c>
      <c r="D8" s="20">
        <v>20</v>
      </c>
      <c r="E8" s="20">
        <v>20</v>
      </c>
      <c r="F8" s="20">
        <v>20</v>
      </c>
      <c r="G8" s="20">
        <v>20</v>
      </c>
      <c r="H8" s="20">
        <v>20</v>
      </c>
      <c r="I8" s="23" t="s">
        <v>67</v>
      </c>
      <c r="J8" s="19">
        <f>SUM(D8:H8)</f>
        <v>100</v>
      </c>
      <c r="K8" s="19">
        <f>100*120</f>
        <v>12000</v>
      </c>
    </row>
    <row r="9" spans="3:12" x14ac:dyDescent="0.25">
      <c r="C9" s="25" t="s">
        <v>97</v>
      </c>
      <c r="D9" s="20"/>
      <c r="E9" s="20"/>
      <c r="F9" s="20"/>
      <c r="G9" s="20"/>
      <c r="H9" s="20"/>
      <c r="I9" s="23" t="s">
        <v>116</v>
      </c>
      <c r="J9" s="19">
        <f>SUM(D9:H9)</f>
        <v>0</v>
      </c>
    </row>
    <row r="10" spans="3:12" x14ac:dyDescent="0.25">
      <c r="C10" s="25"/>
      <c r="D10" s="23"/>
      <c r="E10" s="23"/>
      <c r="F10" s="23"/>
      <c r="G10" s="23"/>
      <c r="H10" s="23"/>
      <c r="I10" s="23"/>
    </row>
    <row r="12" spans="3:12" x14ac:dyDescent="0.25">
      <c r="D12" s="21" t="s">
        <v>119</v>
      </c>
      <c r="E12" s="21" t="s">
        <v>117</v>
      </c>
      <c r="F12" s="21" t="s">
        <v>117</v>
      </c>
      <c r="G12" s="21" t="s">
        <v>117</v>
      </c>
      <c r="H12" s="21" t="s">
        <v>119</v>
      </c>
      <c r="I12" s="21" t="s">
        <v>117</v>
      </c>
      <c r="J12" s="21" t="s">
        <v>117</v>
      </c>
      <c r="K12" s="21" t="s">
        <v>119</v>
      </c>
      <c r="L12" s="21" t="s">
        <v>119</v>
      </c>
    </row>
    <row r="13" spans="3:12" x14ac:dyDescent="0.25">
      <c r="D13" s="21" t="s">
        <v>100</v>
      </c>
      <c r="E13" s="21" t="s">
        <v>90</v>
      </c>
      <c r="F13" s="21" t="s">
        <v>91</v>
      </c>
      <c r="G13" s="21" t="s">
        <v>92</v>
      </c>
      <c r="H13" s="21" t="s">
        <v>98</v>
      </c>
      <c r="I13" s="21" t="s">
        <v>93</v>
      </c>
      <c r="J13" s="21" t="s">
        <v>94</v>
      </c>
      <c r="K13" s="21" t="s">
        <v>99</v>
      </c>
      <c r="L13" s="21" t="s">
        <v>108</v>
      </c>
    </row>
    <row r="14" spans="3:12" x14ac:dyDescent="0.25">
      <c r="C14" s="25" t="s">
        <v>139</v>
      </c>
      <c r="D14" s="20">
        <v>2</v>
      </c>
      <c r="E14" s="20">
        <v>2</v>
      </c>
      <c r="F14" s="20">
        <v>2</v>
      </c>
      <c r="G14" s="20">
        <v>2</v>
      </c>
      <c r="H14" s="20">
        <v>2</v>
      </c>
      <c r="I14" s="20">
        <v>2</v>
      </c>
      <c r="J14" s="20">
        <v>2</v>
      </c>
      <c r="K14" s="20">
        <v>1</v>
      </c>
      <c r="L14" s="20">
        <v>1</v>
      </c>
    </row>
    <row r="15" spans="3:12" x14ac:dyDescent="0.25">
      <c r="C15" s="25" t="s">
        <v>133</v>
      </c>
      <c r="D15" s="20"/>
      <c r="E15" s="20"/>
      <c r="F15" s="20">
        <v>1</v>
      </c>
      <c r="G15" s="20">
        <v>1</v>
      </c>
      <c r="H15" s="20">
        <v>1</v>
      </c>
      <c r="I15" s="20">
        <v>1</v>
      </c>
      <c r="J15" s="20">
        <v>1</v>
      </c>
      <c r="K15" s="20">
        <v>1</v>
      </c>
      <c r="L15" s="20"/>
    </row>
    <row r="17" spans="3:20" x14ac:dyDescent="0.25">
      <c r="D17" s="20"/>
      <c r="E17" s="21" t="s">
        <v>135</v>
      </c>
    </row>
    <row r="18" spans="3:20" x14ac:dyDescent="0.25">
      <c r="D18" s="20" t="s">
        <v>100</v>
      </c>
      <c r="E18" s="20">
        <v>10</v>
      </c>
      <c r="I18" s="19">
        <f>200*120</f>
        <v>24000</v>
      </c>
    </row>
    <row r="19" spans="3:20" x14ac:dyDescent="0.25">
      <c r="D19" s="20" t="s">
        <v>136</v>
      </c>
      <c r="E19" s="20">
        <v>140</v>
      </c>
      <c r="I19" s="19">
        <f>150*120</f>
        <v>18000</v>
      </c>
    </row>
    <row r="20" spans="3:20" x14ac:dyDescent="0.25">
      <c r="E20" s="19">
        <f>SUM(E18:E19)</f>
        <v>150</v>
      </c>
    </row>
    <row r="22" spans="3:20" x14ac:dyDescent="0.25">
      <c r="C22" s="24" t="s">
        <v>142</v>
      </c>
    </row>
    <row r="23" spans="3:20" x14ac:dyDescent="0.25">
      <c r="I23" s="24" t="s">
        <v>98</v>
      </c>
    </row>
    <row r="24" spans="3:20" x14ac:dyDescent="0.25">
      <c r="C24" s="20"/>
      <c r="D24" s="21" t="s">
        <v>140</v>
      </c>
      <c r="E24" s="21" t="s">
        <v>117</v>
      </c>
      <c r="F24" s="21" t="s">
        <v>117</v>
      </c>
      <c r="G24" s="21" t="s">
        <v>117</v>
      </c>
      <c r="H24" s="21" t="s">
        <v>117</v>
      </c>
      <c r="I24" s="21" t="s">
        <v>117</v>
      </c>
      <c r="J24" s="21" t="s">
        <v>117</v>
      </c>
      <c r="K24" s="21" t="s">
        <v>117</v>
      </c>
      <c r="L24" s="21" t="s">
        <v>117</v>
      </c>
      <c r="M24" s="21" t="s">
        <v>117</v>
      </c>
      <c r="N24" s="21" t="s">
        <v>111</v>
      </c>
      <c r="O24" s="21" t="s">
        <v>117</v>
      </c>
      <c r="Q24" s="24" t="s">
        <v>134</v>
      </c>
      <c r="T24" s="19" t="s">
        <v>99</v>
      </c>
    </row>
    <row r="25" spans="3:20" x14ac:dyDescent="0.25">
      <c r="C25" s="20"/>
      <c r="D25" s="21" t="s">
        <v>100</v>
      </c>
      <c r="E25" s="21" t="s">
        <v>90</v>
      </c>
      <c r="F25" s="21" t="s">
        <v>91</v>
      </c>
      <c r="G25" s="21" t="s">
        <v>92</v>
      </c>
      <c r="H25" s="21" t="s">
        <v>93</v>
      </c>
      <c r="I25" s="21" t="s">
        <v>94</v>
      </c>
      <c r="J25" s="21" t="s">
        <v>95</v>
      </c>
      <c r="K25" s="21" t="s">
        <v>96</v>
      </c>
      <c r="L25" s="21" t="s">
        <v>109</v>
      </c>
      <c r="M25" s="21" t="s">
        <v>110</v>
      </c>
      <c r="N25" s="21" t="s">
        <v>99</v>
      </c>
      <c r="O25" s="21" t="s">
        <v>108</v>
      </c>
      <c r="T25" s="19">
        <v>5</v>
      </c>
    </row>
    <row r="26" spans="3:20" x14ac:dyDescent="0.25">
      <c r="C26" s="20" t="s">
        <v>89</v>
      </c>
      <c r="D26" s="20">
        <v>10</v>
      </c>
      <c r="E26" s="20">
        <v>20</v>
      </c>
      <c r="F26" s="20">
        <v>20</v>
      </c>
      <c r="G26" s="20">
        <v>20</v>
      </c>
      <c r="H26" s="20">
        <v>20</v>
      </c>
      <c r="I26" s="20">
        <v>20</v>
      </c>
      <c r="J26" s="20">
        <v>20</v>
      </c>
      <c r="K26" s="20">
        <v>20</v>
      </c>
      <c r="L26" s="20">
        <v>20</v>
      </c>
      <c r="M26" s="20">
        <v>20</v>
      </c>
      <c r="N26" s="20">
        <v>20</v>
      </c>
      <c r="O26" s="20">
        <v>10</v>
      </c>
      <c r="P26" s="23" t="s">
        <v>67</v>
      </c>
      <c r="Q26" s="19">
        <f t="shared" ref="Q26:Q27" si="0">SUM(G26:O26)</f>
        <v>170</v>
      </c>
      <c r="T26" s="19">
        <v>5</v>
      </c>
    </row>
    <row r="27" spans="3:20" x14ac:dyDescent="0.25">
      <c r="C27" s="20" t="s">
        <v>97</v>
      </c>
      <c r="D27" s="20"/>
      <c r="E27" s="20">
        <v>10</v>
      </c>
      <c r="F27" s="20">
        <v>10</v>
      </c>
      <c r="G27" s="20">
        <v>10</v>
      </c>
      <c r="H27" s="20">
        <v>10</v>
      </c>
      <c r="I27" s="20">
        <v>10</v>
      </c>
      <c r="J27" s="20">
        <v>10</v>
      </c>
      <c r="K27" s="20">
        <v>10</v>
      </c>
      <c r="L27" s="20">
        <v>10</v>
      </c>
      <c r="M27" s="20">
        <v>10</v>
      </c>
      <c r="N27" s="20">
        <v>20</v>
      </c>
      <c r="O27" s="20"/>
      <c r="P27" s="23" t="s">
        <v>116</v>
      </c>
      <c r="Q27" s="19">
        <f t="shared" si="0"/>
        <v>90</v>
      </c>
    </row>
    <row r="29" spans="3:20" x14ac:dyDescent="0.25">
      <c r="C29" s="20"/>
      <c r="D29" s="21" t="s">
        <v>140</v>
      </c>
      <c r="E29" s="21" t="s">
        <v>117</v>
      </c>
      <c r="F29" s="21" t="s">
        <v>117</v>
      </c>
      <c r="G29" s="21" t="s">
        <v>117</v>
      </c>
      <c r="H29" s="21" t="s">
        <v>117</v>
      </c>
      <c r="I29" s="21" t="s">
        <v>117</v>
      </c>
      <c r="J29" s="21" t="s">
        <v>117</v>
      </c>
      <c r="K29" s="21" t="s">
        <v>117</v>
      </c>
      <c r="L29" s="21" t="s">
        <v>117</v>
      </c>
      <c r="M29" s="21" t="s">
        <v>117</v>
      </c>
      <c r="N29" s="21" t="s">
        <v>111</v>
      </c>
      <c r="O29" s="21" t="s">
        <v>117</v>
      </c>
      <c r="T29" s="19" t="s">
        <v>99</v>
      </c>
    </row>
    <row r="30" spans="3:20" x14ac:dyDescent="0.25">
      <c r="C30" s="20"/>
      <c r="D30" s="21" t="s">
        <v>100</v>
      </c>
      <c r="E30" s="21" t="s">
        <v>90</v>
      </c>
      <c r="F30" s="21" t="s">
        <v>91</v>
      </c>
      <c r="G30" s="21" t="s">
        <v>92</v>
      </c>
      <c r="H30" s="21" t="s">
        <v>93</v>
      </c>
      <c r="I30" s="21" t="s">
        <v>94</v>
      </c>
      <c r="J30" s="21" t="s">
        <v>95</v>
      </c>
      <c r="K30" s="21" t="s">
        <v>96</v>
      </c>
      <c r="L30" s="21" t="s">
        <v>109</v>
      </c>
      <c r="M30" s="21" t="s">
        <v>110</v>
      </c>
      <c r="N30" s="21" t="s">
        <v>99</v>
      </c>
      <c r="O30" s="21" t="s">
        <v>108</v>
      </c>
      <c r="T30" s="19">
        <v>5</v>
      </c>
    </row>
    <row r="31" spans="3:20" x14ac:dyDescent="0.25">
      <c r="C31" s="20" t="s">
        <v>115</v>
      </c>
      <c r="D31" s="20">
        <v>4</v>
      </c>
      <c r="E31" s="20">
        <v>4</v>
      </c>
      <c r="F31" s="20">
        <v>4</v>
      </c>
      <c r="G31" s="20">
        <v>4</v>
      </c>
      <c r="H31" s="20">
        <v>4</v>
      </c>
      <c r="I31" s="20">
        <v>2</v>
      </c>
      <c r="J31" s="20">
        <v>2</v>
      </c>
      <c r="K31" s="20">
        <v>2</v>
      </c>
      <c r="L31" s="20">
        <v>2</v>
      </c>
      <c r="M31" s="20">
        <v>2</v>
      </c>
      <c r="N31" s="20">
        <v>1</v>
      </c>
      <c r="O31" s="20">
        <v>1</v>
      </c>
    </row>
    <row r="32" spans="3:20" x14ac:dyDescent="0.25">
      <c r="C32" s="20" t="s">
        <v>116</v>
      </c>
      <c r="D32" s="20"/>
      <c r="E32" s="20">
        <v>1</v>
      </c>
      <c r="F32" s="20">
        <v>1</v>
      </c>
      <c r="G32" s="20">
        <v>1</v>
      </c>
      <c r="H32" s="20">
        <v>1</v>
      </c>
      <c r="I32" s="20">
        <v>1</v>
      </c>
      <c r="J32" s="20">
        <v>1</v>
      </c>
      <c r="K32" s="20">
        <v>1</v>
      </c>
      <c r="L32" s="20">
        <v>1</v>
      </c>
      <c r="M32" s="20">
        <v>1</v>
      </c>
      <c r="N32" s="20">
        <v>1</v>
      </c>
      <c r="O32" s="20"/>
    </row>
    <row r="34" spans="4:10" x14ac:dyDescent="0.25">
      <c r="D34" s="20"/>
      <c r="E34" s="21" t="s">
        <v>135</v>
      </c>
    </row>
    <row r="35" spans="4:10" x14ac:dyDescent="0.25">
      <c r="D35" s="20" t="s">
        <v>136</v>
      </c>
      <c r="E35" s="20">
        <f>SUM(E26:G27,I26:M27)</f>
        <v>240</v>
      </c>
    </row>
    <row r="36" spans="4:10" x14ac:dyDescent="0.25">
      <c r="D36" s="20" t="s">
        <v>98</v>
      </c>
      <c r="E36" s="20">
        <f xml:space="preserve"> SUM(I26:I27)</f>
        <v>30</v>
      </c>
    </row>
    <row r="37" spans="4:10" x14ac:dyDescent="0.25">
      <c r="D37" s="20" t="s">
        <v>137</v>
      </c>
      <c r="E37" s="20">
        <f>SUM(N26:N27)</f>
        <v>40</v>
      </c>
    </row>
    <row r="38" spans="4:10" x14ac:dyDescent="0.25">
      <c r="D38" s="20" t="s">
        <v>138</v>
      </c>
      <c r="E38" s="20">
        <v>10</v>
      </c>
      <c r="H38" s="19">
        <f>E39*120</f>
        <v>38400</v>
      </c>
    </row>
    <row r="39" spans="4:10" x14ac:dyDescent="0.25">
      <c r="E39" s="19">
        <f>SUM(E35:E38)</f>
        <v>320</v>
      </c>
    </row>
    <row r="48" spans="4:10" x14ac:dyDescent="0.25">
      <c r="D48" s="21" t="s">
        <v>117</v>
      </c>
      <c r="E48" s="21" t="s">
        <v>117</v>
      </c>
      <c r="F48" s="21" t="s">
        <v>117</v>
      </c>
      <c r="G48" s="21" t="s">
        <v>117</v>
      </c>
      <c r="H48" s="21" t="s">
        <v>117</v>
      </c>
      <c r="I48" s="22"/>
      <c r="J48" s="24" t="s">
        <v>134</v>
      </c>
    </row>
    <row r="49" spans="3:10" x14ac:dyDescent="0.25">
      <c r="D49" s="21" t="s">
        <v>90</v>
      </c>
      <c r="E49" s="21" t="s">
        <v>91</v>
      </c>
      <c r="F49" s="21" t="s">
        <v>92</v>
      </c>
      <c r="G49" s="21" t="s">
        <v>93</v>
      </c>
      <c r="H49" s="21" t="s">
        <v>94</v>
      </c>
      <c r="I49" s="22"/>
    </row>
    <row r="50" spans="3:10" x14ac:dyDescent="0.25">
      <c r="C50" s="25" t="s">
        <v>89</v>
      </c>
      <c r="D50" s="20">
        <v>30</v>
      </c>
      <c r="E50" s="20">
        <v>30</v>
      </c>
      <c r="F50" s="20">
        <v>30</v>
      </c>
      <c r="G50" s="20">
        <v>30</v>
      </c>
      <c r="H50" s="20">
        <v>30</v>
      </c>
      <c r="I50" s="23" t="s">
        <v>67</v>
      </c>
      <c r="J50" s="19">
        <f>SUM(D50:H50)</f>
        <v>150</v>
      </c>
    </row>
    <row r="51" spans="3:10" x14ac:dyDescent="0.25">
      <c r="C51" s="25" t="s">
        <v>97</v>
      </c>
      <c r="D51" s="20">
        <v>10</v>
      </c>
      <c r="E51" s="20">
        <v>10</v>
      </c>
      <c r="F51" s="20">
        <v>10</v>
      </c>
      <c r="G51" s="20">
        <v>10</v>
      </c>
      <c r="H51" s="20">
        <v>10</v>
      </c>
      <c r="I51" s="23" t="s">
        <v>116</v>
      </c>
      <c r="J51" s="19">
        <f>SUM(D51:H51)</f>
        <v>50</v>
      </c>
    </row>
    <row r="52" spans="3:10" x14ac:dyDescent="0.25">
      <c r="C52" s="25"/>
      <c r="D52" s="23"/>
      <c r="E52" s="23"/>
      <c r="F52" s="23"/>
      <c r="G52" s="23"/>
      <c r="H52" s="23"/>
      <c r="I52" s="23"/>
    </row>
    <row r="54" spans="3:10" x14ac:dyDescent="0.25">
      <c r="D54" s="21" t="s">
        <v>117</v>
      </c>
      <c r="E54" s="21" t="s">
        <v>117</v>
      </c>
      <c r="F54" s="21" t="s">
        <v>117</v>
      </c>
      <c r="G54" s="21" t="s">
        <v>117</v>
      </c>
      <c r="H54" s="21" t="s">
        <v>117</v>
      </c>
    </row>
    <row r="55" spans="3:10" x14ac:dyDescent="0.25">
      <c r="D55" s="21" t="s">
        <v>90</v>
      </c>
      <c r="E55" s="21" t="s">
        <v>91</v>
      </c>
      <c r="F55" s="21" t="s">
        <v>92</v>
      </c>
      <c r="G55" s="21" t="s">
        <v>93</v>
      </c>
      <c r="H55" s="21" t="s">
        <v>94</v>
      </c>
    </row>
    <row r="56" spans="3:10" x14ac:dyDescent="0.25">
      <c r="C56" s="25" t="s">
        <v>139</v>
      </c>
      <c r="D56" s="20">
        <v>3</v>
      </c>
      <c r="E56" s="20">
        <v>3</v>
      </c>
      <c r="F56" s="20">
        <v>3</v>
      </c>
      <c r="G56" s="20">
        <v>3</v>
      </c>
      <c r="H56" s="20">
        <v>3</v>
      </c>
    </row>
    <row r="57" spans="3:10" x14ac:dyDescent="0.25">
      <c r="C57" s="25" t="s">
        <v>133</v>
      </c>
      <c r="D57" s="20">
        <v>1</v>
      </c>
      <c r="E57" s="20">
        <v>1</v>
      </c>
      <c r="F57" s="20">
        <v>1</v>
      </c>
      <c r="G57" s="20">
        <v>1</v>
      </c>
      <c r="H57" s="20">
        <v>1</v>
      </c>
    </row>
    <row r="59" spans="3:10" x14ac:dyDescent="0.25">
      <c r="D59" s="20"/>
      <c r="E59" s="21" t="s">
        <v>135</v>
      </c>
    </row>
    <row r="60" spans="3:10" x14ac:dyDescent="0.25">
      <c r="D60" s="20" t="s">
        <v>136</v>
      </c>
      <c r="E60" s="20">
        <v>140</v>
      </c>
    </row>
    <row r="61" spans="3:10" x14ac:dyDescent="0.25">
      <c r="E61" s="19">
        <f>SUM(E60:E60)</f>
        <v>140</v>
      </c>
    </row>
  </sheetData>
  <phoneticPr fontId="3"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D6FBFB-4A9D-4334-B195-4FCB0D118AE9}">
  <dimension ref="A1:H40"/>
  <sheetViews>
    <sheetView topLeftCell="A4" workbookViewId="0">
      <selection activeCell="K6" sqref="K6"/>
    </sheetView>
  </sheetViews>
  <sheetFormatPr defaultRowHeight="15" x14ac:dyDescent="0.25"/>
  <cols>
    <col min="2" max="2" width="38.28515625" style="1" customWidth="1"/>
    <col min="3" max="3" width="58.85546875" style="1" customWidth="1"/>
    <col min="4" max="4" width="12" style="1" hidden="1" customWidth="1"/>
    <col min="5" max="5" width="20" style="1" customWidth="1"/>
    <col min="6" max="6" width="28.85546875" hidden="1" customWidth="1"/>
    <col min="7" max="7" width="25" customWidth="1"/>
    <col min="8" max="8" width="58.5703125" style="1" hidden="1" customWidth="1"/>
  </cols>
  <sheetData>
    <row r="1" spans="1:8" ht="39" x14ac:dyDescent="0.25">
      <c r="A1" s="3" t="s">
        <v>4</v>
      </c>
      <c r="B1" s="3" t="s">
        <v>3</v>
      </c>
      <c r="C1" s="3" t="s">
        <v>0</v>
      </c>
      <c r="D1" s="3" t="s">
        <v>22</v>
      </c>
      <c r="E1" s="11" t="s">
        <v>58</v>
      </c>
      <c r="F1" s="3" t="s">
        <v>42</v>
      </c>
      <c r="G1" s="13" t="s">
        <v>81</v>
      </c>
      <c r="H1" s="12" t="s">
        <v>28</v>
      </c>
    </row>
    <row r="2" spans="1:8" x14ac:dyDescent="0.25">
      <c r="A2" s="10" t="s">
        <v>17</v>
      </c>
      <c r="B2" s="7"/>
      <c r="C2" s="7" t="s">
        <v>39</v>
      </c>
      <c r="D2" s="3"/>
      <c r="E2" s="11"/>
      <c r="F2" s="3"/>
      <c r="G2" s="13"/>
      <c r="H2" s="12"/>
    </row>
    <row r="3" spans="1:8" ht="30" x14ac:dyDescent="0.25">
      <c r="A3" s="2">
        <v>1</v>
      </c>
      <c r="B3" s="4" t="s">
        <v>2</v>
      </c>
      <c r="C3" s="4" t="s">
        <v>25</v>
      </c>
      <c r="D3" s="4" t="s">
        <v>21</v>
      </c>
      <c r="E3" s="5">
        <v>1</v>
      </c>
      <c r="F3" s="4" t="s">
        <v>41</v>
      </c>
      <c r="G3" s="2">
        <f t="shared" ref="G3:G16" si="0">SUM(E3:F3)</f>
        <v>1</v>
      </c>
    </row>
    <row r="4" spans="1:8" ht="60" x14ac:dyDescent="0.25">
      <c r="A4" s="2">
        <v>2</v>
      </c>
      <c r="B4" s="4" t="s">
        <v>18</v>
      </c>
      <c r="C4" s="4" t="s">
        <v>24</v>
      </c>
      <c r="D4" s="4" t="s">
        <v>19</v>
      </c>
      <c r="E4" s="5">
        <v>4</v>
      </c>
      <c r="F4" s="2">
        <v>2</v>
      </c>
      <c r="G4" s="2">
        <f t="shared" si="0"/>
        <v>6</v>
      </c>
    </row>
    <row r="5" spans="1:8" ht="225" x14ac:dyDescent="0.25">
      <c r="A5" s="2">
        <v>3</v>
      </c>
      <c r="B5" s="4" t="s">
        <v>6</v>
      </c>
      <c r="C5" s="4" t="s">
        <v>71</v>
      </c>
      <c r="D5" s="4" t="s">
        <v>23</v>
      </c>
      <c r="E5" s="5">
        <v>8</v>
      </c>
      <c r="F5" s="2">
        <v>6</v>
      </c>
      <c r="G5" s="2">
        <f t="shared" si="0"/>
        <v>14</v>
      </c>
      <c r="H5" s="1" t="s">
        <v>45</v>
      </c>
    </row>
    <row r="6" spans="1:8" ht="45" x14ac:dyDescent="0.25">
      <c r="A6" s="2">
        <v>4</v>
      </c>
      <c r="B6" s="4" t="s">
        <v>11</v>
      </c>
      <c r="C6" s="4" t="s">
        <v>26</v>
      </c>
      <c r="D6" s="4" t="s">
        <v>21</v>
      </c>
      <c r="E6" s="5">
        <v>1</v>
      </c>
      <c r="F6" s="2" t="s">
        <v>41</v>
      </c>
      <c r="G6" s="2">
        <f t="shared" si="0"/>
        <v>1</v>
      </c>
    </row>
    <row r="7" spans="1:8" ht="75" x14ac:dyDescent="0.25">
      <c r="A7" s="2">
        <v>5</v>
      </c>
      <c r="B7" s="4" t="s">
        <v>7</v>
      </c>
      <c r="C7" s="4" t="s">
        <v>32</v>
      </c>
      <c r="D7" s="4" t="s">
        <v>19</v>
      </c>
      <c r="E7" s="5">
        <v>2</v>
      </c>
      <c r="F7" s="2">
        <v>3</v>
      </c>
      <c r="G7" s="2">
        <f t="shared" si="0"/>
        <v>5</v>
      </c>
      <c r="H7" s="1" t="s">
        <v>31</v>
      </c>
    </row>
    <row r="8" spans="1:8" ht="75" x14ac:dyDescent="0.25">
      <c r="A8" s="2">
        <v>6</v>
      </c>
      <c r="B8" s="4" t="s">
        <v>10</v>
      </c>
      <c r="C8" s="4" t="s">
        <v>57</v>
      </c>
      <c r="D8" s="4" t="s">
        <v>19</v>
      </c>
      <c r="E8" s="5">
        <v>3</v>
      </c>
      <c r="F8" s="2">
        <v>3</v>
      </c>
      <c r="G8" s="2">
        <f t="shared" si="0"/>
        <v>6</v>
      </c>
      <c r="H8" s="1" t="s">
        <v>30</v>
      </c>
    </row>
    <row r="9" spans="1:8" ht="45" x14ac:dyDescent="0.25">
      <c r="A9" s="2">
        <v>7</v>
      </c>
      <c r="B9" s="4" t="s">
        <v>8</v>
      </c>
      <c r="C9" s="4" t="s">
        <v>27</v>
      </c>
      <c r="D9" s="4" t="s">
        <v>21</v>
      </c>
      <c r="E9" s="5">
        <v>1</v>
      </c>
      <c r="F9" s="2" t="s">
        <v>41</v>
      </c>
      <c r="G9" s="2">
        <f t="shared" si="0"/>
        <v>1</v>
      </c>
    </row>
    <row r="10" spans="1:8" ht="105" x14ac:dyDescent="0.25">
      <c r="A10" s="2">
        <v>8</v>
      </c>
      <c r="B10" s="4" t="s">
        <v>69</v>
      </c>
      <c r="C10" s="4" t="s">
        <v>43</v>
      </c>
      <c r="D10" s="4" t="s">
        <v>19</v>
      </c>
      <c r="E10" s="5">
        <v>5</v>
      </c>
      <c r="F10" s="2">
        <v>3</v>
      </c>
      <c r="G10" s="2">
        <f t="shared" si="0"/>
        <v>8</v>
      </c>
      <c r="H10" s="1" t="s">
        <v>33</v>
      </c>
    </row>
    <row r="11" spans="1:8" ht="105" x14ac:dyDescent="0.25">
      <c r="A11" s="2">
        <v>9</v>
      </c>
      <c r="B11" s="4" t="s">
        <v>68</v>
      </c>
      <c r="C11" s="4" t="s">
        <v>34</v>
      </c>
      <c r="D11" s="4" t="s">
        <v>23</v>
      </c>
      <c r="E11" s="5">
        <v>10</v>
      </c>
      <c r="F11" s="2">
        <v>6</v>
      </c>
      <c r="G11" s="2">
        <f t="shared" si="0"/>
        <v>16</v>
      </c>
    </row>
    <row r="12" spans="1:8" ht="75" x14ac:dyDescent="0.25">
      <c r="A12" s="2">
        <v>10</v>
      </c>
      <c r="B12" s="4" t="s">
        <v>44</v>
      </c>
      <c r="C12" s="4" t="s">
        <v>50</v>
      </c>
      <c r="D12" s="4" t="s">
        <v>19</v>
      </c>
      <c r="E12" s="5">
        <v>2</v>
      </c>
      <c r="F12" s="2">
        <v>3</v>
      </c>
      <c r="G12" s="2">
        <f t="shared" si="0"/>
        <v>5</v>
      </c>
    </row>
    <row r="13" spans="1:8" ht="75" x14ac:dyDescent="0.25">
      <c r="A13" s="2">
        <v>11</v>
      </c>
      <c r="B13" s="4" t="s">
        <v>9</v>
      </c>
      <c r="C13" s="6" t="s">
        <v>49</v>
      </c>
      <c r="D13" s="4" t="s">
        <v>19</v>
      </c>
      <c r="E13" s="5">
        <v>2</v>
      </c>
      <c r="F13" s="2">
        <v>2</v>
      </c>
      <c r="G13" s="2">
        <f t="shared" si="0"/>
        <v>4</v>
      </c>
    </row>
    <row r="14" spans="1:8" ht="90" x14ac:dyDescent="0.25">
      <c r="A14" s="2">
        <v>12</v>
      </c>
      <c r="B14" s="4" t="s">
        <v>29</v>
      </c>
      <c r="C14" s="4" t="s">
        <v>40</v>
      </c>
      <c r="D14" s="4" t="s">
        <v>20</v>
      </c>
      <c r="E14" s="5">
        <v>4</v>
      </c>
      <c r="F14" s="2">
        <v>5</v>
      </c>
      <c r="G14" s="2">
        <f t="shared" si="0"/>
        <v>9</v>
      </c>
    </row>
    <row r="15" spans="1:8" ht="75" x14ac:dyDescent="0.25">
      <c r="A15" s="2">
        <v>13</v>
      </c>
      <c r="B15" s="4" t="s">
        <v>51</v>
      </c>
      <c r="C15" s="6" t="s">
        <v>53</v>
      </c>
      <c r="D15" s="4" t="s">
        <v>20</v>
      </c>
      <c r="E15" s="5">
        <v>6</v>
      </c>
      <c r="F15" s="2">
        <v>5</v>
      </c>
      <c r="G15" s="2">
        <f t="shared" si="0"/>
        <v>11</v>
      </c>
    </row>
    <row r="16" spans="1:8" ht="30" x14ac:dyDescent="0.25">
      <c r="A16" s="2">
        <v>14</v>
      </c>
      <c r="B16" s="4" t="s">
        <v>5</v>
      </c>
      <c r="C16" s="6" t="s">
        <v>54</v>
      </c>
      <c r="D16" s="4" t="s">
        <v>19</v>
      </c>
      <c r="E16" s="4">
        <v>3</v>
      </c>
      <c r="F16" s="2">
        <v>1</v>
      </c>
      <c r="G16" s="2">
        <f t="shared" si="0"/>
        <v>4</v>
      </c>
    </row>
    <row r="17" spans="1:8" x14ac:dyDescent="0.25">
      <c r="A17" s="10" t="s">
        <v>35</v>
      </c>
      <c r="B17" s="10"/>
      <c r="C17" s="7" t="s">
        <v>56</v>
      </c>
      <c r="G17" s="2"/>
    </row>
    <row r="18" spans="1:8" ht="30" x14ac:dyDescent="0.25">
      <c r="A18" s="2">
        <v>15</v>
      </c>
      <c r="B18" s="4" t="s">
        <v>2</v>
      </c>
      <c r="C18" s="4" t="s">
        <v>25</v>
      </c>
      <c r="D18" s="4" t="s">
        <v>21</v>
      </c>
      <c r="E18" s="5">
        <v>1</v>
      </c>
      <c r="F18" s="2" t="s">
        <v>41</v>
      </c>
      <c r="G18" s="2">
        <f t="shared" ref="G18:G23" si="1">SUM(E18:F18)</f>
        <v>1</v>
      </c>
      <c r="H18" s="1" t="s">
        <v>36</v>
      </c>
    </row>
    <row r="19" spans="1:8" ht="180" x14ac:dyDescent="0.25">
      <c r="A19" s="2">
        <v>16</v>
      </c>
      <c r="B19" s="4" t="s">
        <v>12</v>
      </c>
      <c r="C19" s="4" t="s">
        <v>73</v>
      </c>
      <c r="D19" s="4" t="s">
        <v>23</v>
      </c>
      <c r="E19" s="5">
        <v>13</v>
      </c>
      <c r="F19" s="2">
        <v>10</v>
      </c>
      <c r="G19" s="2">
        <f t="shared" si="1"/>
        <v>23</v>
      </c>
      <c r="H19" s="1" t="s">
        <v>37</v>
      </c>
    </row>
    <row r="20" spans="1:8" ht="45" x14ac:dyDescent="0.25">
      <c r="A20" s="2">
        <v>17</v>
      </c>
      <c r="B20" s="4" t="s">
        <v>14</v>
      </c>
      <c r="C20" s="4" t="s">
        <v>70</v>
      </c>
      <c r="D20" s="4" t="s">
        <v>21</v>
      </c>
      <c r="E20" s="5">
        <v>6</v>
      </c>
      <c r="F20" s="2">
        <v>3</v>
      </c>
      <c r="G20" s="2">
        <f t="shared" si="1"/>
        <v>9</v>
      </c>
    </row>
    <row r="21" spans="1:8" ht="210" x14ac:dyDescent="0.25">
      <c r="A21" s="2">
        <v>18</v>
      </c>
      <c r="B21" s="4" t="s">
        <v>13</v>
      </c>
      <c r="C21" s="4" t="s">
        <v>74</v>
      </c>
      <c r="D21" s="4" t="s">
        <v>23</v>
      </c>
      <c r="E21" s="5">
        <v>10</v>
      </c>
      <c r="F21" s="2">
        <v>5</v>
      </c>
      <c r="G21" s="2">
        <f t="shared" si="1"/>
        <v>15</v>
      </c>
    </row>
    <row r="22" spans="1:8" ht="75" x14ac:dyDescent="0.25">
      <c r="A22" s="2">
        <v>19</v>
      </c>
      <c r="B22" s="4" t="s">
        <v>15</v>
      </c>
      <c r="C22" s="4" t="s">
        <v>47</v>
      </c>
      <c r="D22" s="4" t="s">
        <v>19</v>
      </c>
      <c r="E22" s="5">
        <v>4</v>
      </c>
      <c r="F22" s="2">
        <v>3</v>
      </c>
      <c r="G22" s="2">
        <f t="shared" si="1"/>
        <v>7</v>
      </c>
      <c r="H22" s="1" t="s">
        <v>52</v>
      </c>
    </row>
    <row r="23" spans="1:8" ht="60" x14ac:dyDescent="0.25">
      <c r="A23" s="2">
        <v>20</v>
      </c>
      <c r="B23" s="4" t="s">
        <v>16</v>
      </c>
      <c r="C23" s="4" t="s">
        <v>48</v>
      </c>
      <c r="D23" s="4" t="s">
        <v>19</v>
      </c>
      <c r="E23" s="5">
        <v>4</v>
      </c>
      <c r="F23" s="2">
        <v>2</v>
      </c>
      <c r="G23" s="2">
        <f t="shared" si="1"/>
        <v>6</v>
      </c>
    </row>
    <row r="24" spans="1:8" x14ac:dyDescent="0.25">
      <c r="A24" s="10" t="s">
        <v>1</v>
      </c>
      <c r="G24" s="2"/>
    </row>
    <row r="25" spans="1:8" ht="45" x14ac:dyDescent="0.25">
      <c r="A25" s="2">
        <v>1</v>
      </c>
      <c r="B25" s="4" t="s">
        <v>60</v>
      </c>
      <c r="C25" s="4"/>
      <c r="D25" s="4" t="s">
        <v>19</v>
      </c>
      <c r="E25" s="4" t="s">
        <v>41</v>
      </c>
      <c r="F25" s="2">
        <v>3</v>
      </c>
      <c r="G25" s="2">
        <f>SUM(E25:F25)</f>
        <v>3</v>
      </c>
    </row>
    <row r="26" spans="1:8" x14ac:dyDescent="0.25">
      <c r="A26" s="2">
        <v>2</v>
      </c>
      <c r="B26" s="4" t="s">
        <v>75</v>
      </c>
      <c r="C26" s="4"/>
      <c r="D26" s="4" t="s">
        <v>19</v>
      </c>
      <c r="E26" s="4">
        <v>5</v>
      </c>
      <c r="F26" s="2" t="s">
        <v>41</v>
      </c>
      <c r="G26" s="2">
        <f>SUM(E26:F26)</f>
        <v>5</v>
      </c>
    </row>
    <row r="27" spans="1:8" ht="30" x14ac:dyDescent="0.25">
      <c r="A27" s="2">
        <v>3</v>
      </c>
      <c r="B27" s="4" t="s">
        <v>55</v>
      </c>
      <c r="C27" s="4"/>
      <c r="D27" s="4" t="s">
        <v>20</v>
      </c>
      <c r="E27" s="4">
        <v>5</v>
      </c>
      <c r="F27" s="2">
        <v>5</v>
      </c>
      <c r="G27" s="2">
        <f>SUM(E27:F27)</f>
        <v>10</v>
      </c>
    </row>
    <row r="28" spans="1:8" x14ac:dyDescent="0.25">
      <c r="A28" s="2">
        <v>4</v>
      </c>
      <c r="B28" s="4" t="s">
        <v>64</v>
      </c>
      <c r="C28" s="14" t="s">
        <v>65</v>
      </c>
      <c r="D28" s="4"/>
      <c r="E28" s="4"/>
      <c r="F28" s="2"/>
      <c r="G28" s="2"/>
    </row>
    <row r="30" spans="1:8" x14ac:dyDescent="0.25">
      <c r="A30" s="15" t="s">
        <v>59</v>
      </c>
      <c r="B30" s="15"/>
      <c r="C30" s="15"/>
      <c r="D30" s="15"/>
      <c r="E30" s="8">
        <f>SUM(E3:E27)</f>
        <v>100</v>
      </c>
      <c r="F30" s="9">
        <f>SUM(F3:F27)</f>
        <v>70</v>
      </c>
      <c r="G30" s="9">
        <f>SUM(E30:F30)</f>
        <v>170</v>
      </c>
      <c r="H30" s="8"/>
    </row>
    <row r="32" spans="1:8" s="10" customFormat="1" ht="29.25" customHeight="1" x14ac:dyDescent="0.25">
      <c r="A32" s="16" t="s">
        <v>63</v>
      </c>
      <c r="B32" s="17"/>
      <c r="C32" s="17"/>
      <c r="D32" s="18"/>
      <c r="E32" s="8">
        <f>ROUND(E30*0.25, 0)</f>
        <v>25</v>
      </c>
      <c r="F32" s="9" t="s">
        <v>41</v>
      </c>
      <c r="G32" s="8">
        <f>ROUND(G30*0.25, 0)</f>
        <v>43</v>
      </c>
      <c r="H32" s="7"/>
    </row>
    <row r="36" spans="3:7" x14ac:dyDescent="0.25">
      <c r="E36" s="7"/>
      <c r="F36" s="10"/>
      <c r="G36" s="7"/>
    </row>
    <row r="37" spans="3:7" x14ac:dyDescent="0.25">
      <c r="G37" s="1"/>
    </row>
    <row r="39" spans="3:7" ht="45" x14ac:dyDescent="0.25">
      <c r="C39" s="1" t="s">
        <v>67</v>
      </c>
      <c r="E39" s="7" t="s">
        <v>66</v>
      </c>
      <c r="F39" s="10"/>
      <c r="G39" s="7" t="s">
        <v>66</v>
      </c>
    </row>
    <row r="40" spans="3:7" x14ac:dyDescent="0.25">
      <c r="E40" s="1">
        <f>ROUND(((E30/2)/5),0)</f>
        <v>10</v>
      </c>
      <c r="G40" s="1">
        <f>ROUND(((G30/2)/5),0)</f>
        <v>17</v>
      </c>
    </row>
  </sheetData>
  <mergeCells count="2">
    <mergeCell ref="A30:D30"/>
    <mergeCell ref="A32:D3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7DAE53-799D-41B1-A9A3-D8AF90CE3E38}">
  <dimension ref="A1:D8"/>
  <sheetViews>
    <sheetView workbookViewId="0">
      <selection activeCell="B6" sqref="B6"/>
    </sheetView>
  </sheetViews>
  <sheetFormatPr defaultRowHeight="15" x14ac:dyDescent="0.25"/>
  <cols>
    <col min="2" max="2" width="111" customWidth="1"/>
  </cols>
  <sheetData>
    <row r="1" spans="1:4" x14ac:dyDescent="0.25">
      <c r="A1" t="s">
        <v>76</v>
      </c>
      <c r="B1" t="s">
        <v>87</v>
      </c>
    </row>
    <row r="2" spans="1:4" x14ac:dyDescent="0.25">
      <c r="A2" t="s">
        <v>77</v>
      </c>
      <c r="B2" t="s">
        <v>78</v>
      </c>
      <c r="D2" t="s">
        <v>105</v>
      </c>
    </row>
    <row r="3" spans="1:4" x14ac:dyDescent="0.25">
      <c r="A3">
        <v>1</v>
      </c>
      <c r="B3" t="s">
        <v>101</v>
      </c>
      <c r="D3" t="s">
        <v>106</v>
      </c>
    </row>
    <row r="4" spans="1:4" x14ac:dyDescent="0.25">
      <c r="A4">
        <v>2</v>
      </c>
      <c r="B4" t="s">
        <v>79</v>
      </c>
      <c r="D4" t="s">
        <v>107</v>
      </c>
    </row>
    <row r="5" spans="1:4" ht="90" x14ac:dyDescent="0.25">
      <c r="A5">
        <v>3</v>
      </c>
      <c r="B5" s="1" t="s">
        <v>104</v>
      </c>
    </row>
    <row r="6" spans="1:4" ht="45" x14ac:dyDescent="0.25">
      <c r="A6">
        <v>4</v>
      </c>
      <c r="B6" s="1" t="s">
        <v>80</v>
      </c>
    </row>
    <row r="7" spans="1:4" x14ac:dyDescent="0.25">
      <c r="A7">
        <v>5</v>
      </c>
      <c r="B7" t="s">
        <v>103</v>
      </c>
    </row>
    <row r="8" spans="1:4" x14ac:dyDescent="0.25">
      <c r="A8">
        <v>6</v>
      </c>
      <c r="B8" s="1" t="s">
        <v>102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912A04-371D-4274-8DE7-98C127698650}">
  <dimension ref="A1:I40"/>
  <sheetViews>
    <sheetView zoomScaleNormal="100" workbookViewId="0">
      <pane ySplit="1" topLeftCell="A22" activePane="bottomLeft" state="frozen"/>
      <selection pane="bottomLeft" activeCell="C47" sqref="C47"/>
    </sheetView>
  </sheetViews>
  <sheetFormatPr defaultRowHeight="15" x14ac:dyDescent="0.25"/>
  <cols>
    <col min="2" max="2" width="38.28515625" style="1" customWidth="1"/>
    <col min="3" max="3" width="58.85546875" style="1" customWidth="1"/>
    <col min="4" max="4" width="12" style="1" hidden="1" customWidth="1"/>
    <col min="5" max="5" width="20" style="1" customWidth="1"/>
    <col min="6" max="6" width="28.85546875" customWidth="1"/>
    <col min="7" max="7" width="18" customWidth="1"/>
    <col min="8" max="8" width="67.7109375" style="1" hidden="1" customWidth="1"/>
  </cols>
  <sheetData>
    <row r="1" spans="1:9" ht="26.25" x14ac:dyDescent="0.25">
      <c r="A1" s="3" t="s">
        <v>4</v>
      </c>
      <c r="B1" s="3" t="s">
        <v>3</v>
      </c>
      <c r="C1" s="3" t="s">
        <v>0</v>
      </c>
      <c r="D1" s="3" t="s">
        <v>22</v>
      </c>
      <c r="E1" s="11" t="s">
        <v>58</v>
      </c>
      <c r="F1" s="3" t="s">
        <v>42</v>
      </c>
      <c r="G1" s="13" t="s">
        <v>61</v>
      </c>
      <c r="H1" s="12" t="s">
        <v>28</v>
      </c>
    </row>
    <row r="2" spans="1:9" x14ac:dyDescent="0.25">
      <c r="A2" s="10" t="s">
        <v>17</v>
      </c>
      <c r="B2" s="7"/>
      <c r="C2" s="7" t="s">
        <v>39</v>
      </c>
      <c r="D2" s="3"/>
      <c r="E2" s="11"/>
      <c r="F2" s="3"/>
      <c r="G2" s="13"/>
      <c r="H2" s="12"/>
    </row>
    <row r="3" spans="1:9" ht="30" x14ac:dyDescent="0.25">
      <c r="A3" s="2">
        <v>1</v>
      </c>
      <c r="B3" s="4" t="s">
        <v>2</v>
      </c>
      <c r="C3" s="4" t="s">
        <v>25</v>
      </c>
      <c r="D3" s="4" t="s">
        <v>21</v>
      </c>
      <c r="E3" s="5">
        <v>2</v>
      </c>
      <c r="F3" s="4" t="s">
        <v>41</v>
      </c>
      <c r="G3" s="2">
        <f t="shared" ref="G3:G16" si="0">SUM(E3:F3)</f>
        <v>2</v>
      </c>
      <c r="I3">
        <v>1</v>
      </c>
    </row>
    <row r="4" spans="1:9" ht="60" x14ac:dyDescent="0.25">
      <c r="A4" s="2">
        <v>2</v>
      </c>
      <c r="B4" s="4" t="s">
        <v>18</v>
      </c>
      <c r="C4" s="4" t="s">
        <v>24</v>
      </c>
      <c r="D4" s="4" t="s">
        <v>19</v>
      </c>
      <c r="E4" s="5">
        <v>3</v>
      </c>
      <c r="F4" s="2">
        <v>2</v>
      </c>
      <c r="G4" s="2">
        <f t="shared" si="0"/>
        <v>5</v>
      </c>
    </row>
    <row r="5" spans="1:9" ht="225" x14ac:dyDescent="0.25">
      <c r="A5" s="2">
        <v>3</v>
      </c>
      <c r="B5" s="4" t="s">
        <v>6</v>
      </c>
      <c r="C5" s="4" t="s">
        <v>71</v>
      </c>
      <c r="D5" s="4" t="s">
        <v>23</v>
      </c>
      <c r="E5" s="5">
        <v>10</v>
      </c>
      <c r="F5" s="2">
        <v>6</v>
      </c>
      <c r="G5" s="2">
        <f t="shared" si="0"/>
        <v>16</v>
      </c>
      <c r="H5" s="1" t="s">
        <v>45</v>
      </c>
    </row>
    <row r="6" spans="1:9" ht="45" x14ac:dyDescent="0.25">
      <c r="A6" s="2">
        <v>4</v>
      </c>
      <c r="B6" s="4" t="s">
        <v>11</v>
      </c>
      <c r="C6" s="4" t="s">
        <v>26</v>
      </c>
      <c r="D6" s="4" t="s">
        <v>21</v>
      </c>
      <c r="E6" s="5">
        <v>1</v>
      </c>
      <c r="F6" s="2" t="s">
        <v>41</v>
      </c>
      <c r="G6" s="2">
        <f t="shared" si="0"/>
        <v>1</v>
      </c>
    </row>
    <row r="7" spans="1:9" ht="75" x14ac:dyDescent="0.25">
      <c r="A7" s="2">
        <v>5</v>
      </c>
      <c r="B7" s="4" t="s">
        <v>7</v>
      </c>
      <c r="C7" s="4" t="s">
        <v>32</v>
      </c>
      <c r="D7" s="4" t="s">
        <v>19</v>
      </c>
      <c r="E7" s="5">
        <v>2</v>
      </c>
      <c r="F7" s="2">
        <v>3</v>
      </c>
      <c r="G7" s="2">
        <f t="shared" si="0"/>
        <v>5</v>
      </c>
      <c r="H7" s="1" t="s">
        <v>31</v>
      </c>
    </row>
    <row r="8" spans="1:9" ht="75" x14ac:dyDescent="0.25">
      <c r="A8" s="2">
        <v>6</v>
      </c>
      <c r="B8" s="4" t="s">
        <v>10</v>
      </c>
      <c r="C8" s="4" t="s">
        <v>57</v>
      </c>
      <c r="D8" s="4" t="s">
        <v>19</v>
      </c>
      <c r="E8" s="5">
        <v>3</v>
      </c>
      <c r="F8" s="2">
        <v>3</v>
      </c>
      <c r="G8" s="2">
        <f t="shared" si="0"/>
        <v>6</v>
      </c>
      <c r="H8" s="1" t="s">
        <v>30</v>
      </c>
    </row>
    <row r="9" spans="1:9" ht="45" x14ac:dyDescent="0.25">
      <c r="A9" s="2">
        <v>7</v>
      </c>
      <c r="B9" s="4" t="s">
        <v>8</v>
      </c>
      <c r="C9" s="4" t="s">
        <v>27</v>
      </c>
      <c r="D9" s="4" t="s">
        <v>21</v>
      </c>
      <c r="E9" s="5">
        <v>1</v>
      </c>
      <c r="F9" s="2" t="s">
        <v>41</v>
      </c>
      <c r="G9" s="2">
        <f t="shared" si="0"/>
        <v>1</v>
      </c>
    </row>
    <row r="10" spans="1:9" ht="105" x14ac:dyDescent="0.25">
      <c r="A10" s="2">
        <v>8</v>
      </c>
      <c r="B10" s="4" t="s">
        <v>69</v>
      </c>
      <c r="C10" s="4" t="s">
        <v>43</v>
      </c>
      <c r="D10" s="4" t="s">
        <v>19</v>
      </c>
      <c r="E10" s="5">
        <v>4</v>
      </c>
      <c r="F10" s="2">
        <v>3</v>
      </c>
      <c r="G10" s="2">
        <f t="shared" si="0"/>
        <v>7</v>
      </c>
      <c r="H10" s="1" t="s">
        <v>33</v>
      </c>
    </row>
    <row r="11" spans="1:9" ht="105" x14ac:dyDescent="0.25">
      <c r="A11" s="2">
        <v>9</v>
      </c>
      <c r="B11" s="4" t="s">
        <v>68</v>
      </c>
      <c r="C11" s="4" t="s">
        <v>34</v>
      </c>
      <c r="D11" s="4" t="s">
        <v>23</v>
      </c>
      <c r="E11" s="5">
        <v>8</v>
      </c>
      <c r="F11" s="2">
        <v>6</v>
      </c>
      <c r="G11" s="2">
        <f t="shared" si="0"/>
        <v>14</v>
      </c>
    </row>
    <row r="12" spans="1:9" ht="75" x14ac:dyDescent="0.25">
      <c r="A12" s="2">
        <v>10</v>
      </c>
      <c r="B12" s="4" t="s">
        <v>44</v>
      </c>
      <c r="C12" s="4" t="s">
        <v>50</v>
      </c>
      <c r="D12" s="4" t="s">
        <v>19</v>
      </c>
      <c r="E12" s="5">
        <v>3</v>
      </c>
      <c r="F12" s="2">
        <v>3</v>
      </c>
      <c r="G12" s="2">
        <f t="shared" si="0"/>
        <v>6</v>
      </c>
    </row>
    <row r="13" spans="1:9" ht="75" x14ac:dyDescent="0.25">
      <c r="A13" s="2">
        <v>11</v>
      </c>
      <c r="B13" s="4" t="s">
        <v>9</v>
      </c>
      <c r="C13" s="6" t="s">
        <v>49</v>
      </c>
      <c r="D13" s="4" t="s">
        <v>19</v>
      </c>
      <c r="E13" s="5">
        <v>2</v>
      </c>
      <c r="F13" s="2">
        <v>2</v>
      </c>
      <c r="G13" s="2">
        <f t="shared" si="0"/>
        <v>4</v>
      </c>
    </row>
    <row r="14" spans="1:9" ht="90" x14ac:dyDescent="0.25">
      <c r="A14" s="2">
        <v>12</v>
      </c>
      <c r="B14" s="4" t="s">
        <v>29</v>
      </c>
      <c r="C14" s="4" t="s">
        <v>40</v>
      </c>
      <c r="D14" s="4" t="s">
        <v>20</v>
      </c>
      <c r="E14" s="5">
        <v>5</v>
      </c>
      <c r="F14" s="2">
        <v>5</v>
      </c>
      <c r="G14" s="2">
        <f t="shared" si="0"/>
        <v>10</v>
      </c>
    </row>
    <row r="15" spans="1:9" ht="75" x14ac:dyDescent="0.25">
      <c r="A15" s="2">
        <v>13</v>
      </c>
      <c r="B15" s="4" t="s">
        <v>51</v>
      </c>
      <c r="C15" s="6" t="s">
        <v>53</v>
      </c>
      <c r="D15" s="4" t="s">
        <v>20</v>
      </c>
      <c r="E15" s="5">
        <v>7</v>
      </c>
      <c r="F15" s="2">
        <v>5</v>
      </c>
      <c r="G15" s="2">
        <f t="shared" si="0"/>
        <v>12</v>
      </c>
    </row>
    <row r="16" spans="1:9" ht="30" x14ac:dyDescent="0.25">
      <c r="A16" s="2">
        <v>14</v>
      </c>
      <c r="B16" s="4" t="s">
        <v>5</v>
      </c>
      <c r="C16" s="6" t="s">
        <v>54</v>
      </c>
      <c r="D16" s="4" t="s">
        <v>19</v>
      </c>
      <c r="E16" s="4">
        <v>2</v>
      </c>
      <c r="F16" s="2">
        <v>1</v>
      </c>
      <c r="G16" s="2">
        <f t="shared" si="0"/>
        <v>3</v>
      </c>
    </row>
    <row r="17" spans="1:8" x14ac:dyDescent="0.25">
      <c r="A17" s="10" t="s">
        <v>35</v>
      </c>
      <c r="B17" s="10"/>
      <c r="C17" s="7" t="s">
        <v>56</v>
      </c>
      <c r="G17" s="2"/>
    </row>
    <row r="18" spans="1:8" ht="30" x14ac:dyDescent="0.25">
      <c r="A18" s="2">
        <v>15</v>
      </c>
      <c r="B18" s="4" t="s">
        <v>2</v>
      </c>
      <c r="C18" s="4" t="s">
        <v>25</v>
      </c>
      <c r="D18" s="4" t="s">
        <v>21</v>
      </c>
      <c r="E18" s="5">
        <v>1</v>
      </c>
      <c r="F18" s="2" t="s">
        <v>41</v>
      </c>
      <c r="G18" s="2">
        <f t="shared" ref="G18:G23" si="1">SUM(E18:F18)</f>
        <v>1</v>
      </c>
      <c r="H18" s="1" t="s">
        <v>36</v>
      </c>
    </row>
    <row r="19" spans="1:8" ht="180" x14ac:dyDescent="0.25">
      <c r="A19" s="2">
        <v>16</v>
      </c>
      <c r="B19" s="4" t="s">
        <v>12</v>
      </c>
      <c r="C19" s="4" t="s">
        <v>38</v>
      </c>
      <c r="D19" s="4" t="s">
        <v>23</v>
      </c>
      <c r="E19" s="5">
        <v>15</v>
      </c>
      <c r="F19" s="2">
        <v>10</v>
      </c>
      <c r="G19" s="2">
        <f t="shared" si="1"/>
        <v>25</v>
      </c>
      <c r="H19" s="1" t="s">
        <v>37</v>
      </c>
    </row>
    <row r="20" spans="1:8" ht="45" x14ac:dyDescent="0.25">
      <c r="A20" s="2">
        <v>17</v>
      </c>
      <c r="B20" s="4" t="s">
        <v>14</v>
      </c>
      <c r="C20" s="4" t="s">
        <v>70</v>
      </c>
      <c r="D20" s="4" t="s">
        <v>21</v>
      </c>
      <c r="E20" s="5">
        <v>5</v>
      </c>
      <c r="F20" s="2">
        <v>3</v>
      </c>
      <c r="G20" s="2">
        <f t="shared" si="1"/>
        <v>8</v>
      </c>
    </row>
    <row r="21" spans="1:8" ht="210" x14ac:dyDescent="0.25">
      <c r="A21" s="2">
        <v>18</v>
      </c>
      <c r="B21" s="4" t="s">
        <v>13</v>
      </c>
      <c r="C21" s="4" t="s">
        <v>46</v>
      </c>
      <c r="D21" s="4" t="s">
        <v>23</v>
      </c>
      <c r="E21" s="5">
        <v>12</v>
      </c>
      <c r="F21" s="2">
        <v>5</v>
      </c>
      <c r="G21" s="2">
        <f t="shared" si="1"/>
        <v>17</v>
      </c>
    </row>
    <row r="22" spans="1:8" ht="75" x14ac:dyDescent="0.25">
      <c r="A22" s="2">
        <v>19</v>
      </c>
      <c r="B22" s="4" t="s">
        <v>15</v>
      </c>
      <c r="C22" s="4" t="s">
        <v>47</v>
      </c>
      <c r="D22" s="4" t="s">
        <v>19</v>
      </c>
      <c r="E22" s="5">
        <v>3</v>
      </c>
      <c r="F22" s="2">
        <v>3</v>
      </c>
      <c r="G22" s="2">
        <f t="shared" si="1"/>
        <v>6</v>
      </c>
      <c r="H22" s="1" t="s">
        <v>52</v>
      </c>
    </row>
    <row r="23" spans="1:8" ht="60" x14ac:dyDescent="0.25">
      <c r="A23" s="2">
        <v>20</v>
      </c>
      <c r="B23" s="4" t="s">
        <v>16</v>
      </c>
      <c r="C23" s="4" t="s">
        <v>48</v>
      </c>
      <c r="D23" s="4" t="s">
        <v>19</v>
      </c>
      <c r="E23" s="5">
        <v>3</v>
      </c>
      <c r="F23" s="2">
        <v>3</v>
      </c>
      <c r="G23" s="2">
        <f t="shared" si="1"/>
        <v>6</v>
      </c>
    </row>
    <row r="24" spans="1:8" x14ac:dyDescent="0.25">
      <c r="A24" s="10" t="s">
        <v>1</v>
      </c>
      <c r="G24" s="2"/>
    </row>
    <row r="25" spans="1:8" ht="45" x14ac:dyDescent="0.25">
      <c r="A25" s="2">
        <v>1</v>
      </c>
      <c r="B25" s="4" t="s">
        <v>60</v>
      </c>
      <c r="C25" s="4"/>
      <c r="D25" s="4" t="s">
        <v>19</v>
      </c>
      <c r="E25" s="4" t="s">
        <v>41</v>
      </c>
      <c r="F25" s="2">
        <v>3</v>
      </c>
      <c r="G25" s="2">
        <f>SUM(E25:F25)</f>
        <v>3</v>
      </c>
    </row>
    <row r="26" spans="1:8" x14ac:dyDescent="0.25">
      <c r="A26" s="2">
        <v>2</v>
      </c>
      <c r="B26" s="4" t="s">
        <v>62</v>
      </c>
      <c r="C26" s="4"/>
      <c r="D26" s="4" t="s">
        <v>19</v>
      </c>
      <c r="E26" s="4">
        <v>5</v>
      </c>
      <c r="F26" s="2" t="s">
        <v>41</v>
      </c>
      <c r="G26" s="2">
        <f>SUM(E26:F26)</f>
        <v>5</v>
      </c>
    </row>
    <row r="27" spans="1:8" ht="30" x14ac:dyDescent="0.25">
      <c r="A27" s="2">
        <v>3</v>
      </c>
      <c r="B27" s="4" t="s">
        <v>55</v>
      </c>
      <c r="C27" s="4"/>
      <c r="D27" s="4" t="s">
        <v>20</v>
      </c>
      <c r="E27" s="4">
        <v>5</v>
      </c>
      <c r="F27" s="2">
        <v>5</v>
      </c>
      <c r="G27" s="2">
        <f>SUM(E27:F27)</f>
        <v>10</v>
      </c>
    </row>
    <row r="28" spans="1:8" x14ac:dyDescent="0.25">
      <c r="A28" s="2">
        <v>4</v>
      </c>
      <c r="B28" s="4" t="s">
        <v>64</v>
      </c>
      <c r="C28" s="14" t="s">
        <v>65</v>
      </c>
      <c r="D28" s="4"/>
      <c r="E28" s="4"/>
      <c r="F28" s="2"/>
      <c r="G28" s="2"/>
    </row>
    <row r="30" spans="1:8" x14ac:dyDescent="0.25">
      <c r="A30" s="15" t="s">
        <v>59</v>
      </c>
      <c r="B30" s="15"/>
      <c r="C30" s="15"/>
      <c r="D30" s="15"/>
      <c r="E30" s="8">
        <f>SUM(E3:E27)</f>
        <v>102</v>
      </c>
      <c r="F30" s="9">
        <f>SUM(F3:F27)</f>
        <v>71</v>
      </c>
      <c r="G30" s="9">
        <f>SUM(E30:F30)</f>
        <v>173</v>
      </c>
      <c r="H30" s="8"/>
    </row>
    <row r="32" spans="1:8" s="10" customFormat="1" ht="29.25" customHeight="1" x14ac:dyDescent="0.25">
      <c r="A32" s="16" t="s">
        <v>63</v>
      </c>
      <c r="B32" s="17"/>
      <c r="C32" s="17"/>
      <c r="D32" s="18"/>
      <c r="E32" s="8">
        <f>ROUND(E30*0.25, 0)</f>
        <v>26</v>
      </c>
      <c r="F32" s="9" t="s">
        <v>41</v>
      </c>
      <c r="G32" s="8">
        <f>ROUND(G30*0.25, 0)</f>
        <v>43</v>
      </c>
      <c r="H32" s="7"/>
    </row>
    <row r="35" spans="3:7" x14ac:dyDescent="0.25">
      <c r="C35" s="1" t="s">
        <v>72</v>
      </c>
      <c r="E35" s="1">
        <v>90</v>
      </c>
      <c r="G35">
        <v>145</v>
      </c>
    </row>
    <row r="36" spans="3:7" x14ac:dyDescent="0.25">
      <c r="E36" s="7"/>
      <c r="F36" s="10"/>
      <c r="G36" s="7"/>
    </row>
    <row r="37" spans="3:7" x14ac:dyDescent="0.25">
      <c r="G37" s="1"/>
    </row>
    <row r="39" spans="3:7" ht="45" x14ac:dyDescent="0.25">
      <c r="C39" s="1" t="s">
        <v>67</v>
      </c>
      <c r="E39" s="7" t="s">
        <v>66</v>
      </c>
      <c r="F39" s="10"/>
      <c r="G39" s="7" t="s">
        <v>66</v>
      </c>
    </row>
    <row r="40" spans="3:7" x14ac:dyDescent="0.25">
      <c r="E40" s="1">
        <f>ROUND(((E30/2)/5),0)</f>
        <v>10</v>
      </c>
      <c r="G40" s="1">
        <f>ROUND(((G30/2)/5),0)</f>
        <v>17</v>
      </c>
    </row>
  </sheetData>
  <mergeCells count="2">
    <mergeCell ref="A30:D30"/>
    <mergeCell ref="A32:D32"/>
  </mergeCells>
  <phoneticPr fontId="3"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EDP-Estimate-Final</vt:lpstr>
      <vt:lpstr>Loading</vt:lpstr>
      <vt:lpstr>EDP-Estimate-Old</vt:lpstr>
      <vt:lpstr>Assumptions</vt:lpstr>
      <vt:lpstr>EDP-Estimate-Initial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Ravi Racharla</dc:creator>
  <cp:keywords/>
  <dc:description/>
  <cp:lastModifiedBy>Sandarbh Sharma</cp:lastModifiedBy>
  <cp:revision/>
  <dcterms:created xsi:type="dcterms:W3CDTF">2023-12-18T11:13:08Z</dcterms:created>
  <dcterms:modified xsi:type="dcterms:W3CDTF">2024-02-26T09:56:59Z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7231da1e-06d9-40ea-bb8d-873c64da6eaf_Enabled">
    <vt:lpwstr>true</vt:lpwstr>
  </property>
  <property fmtid="{D5CDD505-2E9C-101B-9397-08002B2CF9AE}" pid="3" name="MSIP_Label_7231da1e-06d9-40ea-bb8d-873c64da6eaf_SetDate">
    <vt:lpwstr>2023-12-18T11:13:50Z</vt:lpwstr>
  </property>
  <property fmtid="{D5CDD505-2E9C-101B-9397-08002B2CF9AE}" pid="4" name="MSIP_Label_7231da1e-06d9-40ea-bb8d-873c64da6eaf_Method">
    <vt:lpwstr>Privileged</vt:lpwstr>
  </property>
  <property fmtid="{D5CDD505-2E9C-101B-9397-08002B2CF9AE}" pid="5" name="MSIP_Label_7231da1e-06d9-40ea-bb8d-873c64da6eaf_Name">
    <vt:lpwstr>COMMERCIAL IN CONFIDENCE</vt:lpwstr>
  </property>
  <property fmtid="{D5CDD505-2E9C-101B-9397-08002B2CF9AE}" pid="6" name="MSIP_Label_7231da1e-06d9-40ea-bb8d-873c64da6eaf_SiteId">
    <vt:lpwstr>1d23ed27-6f11-4050-874b-7e04ca535809</vt:lpwstr>
  </property>
  <property fmtid="{D5CDD505-2E9C-101B-9397-08002B2CF9AE}" pid="7" name="MSIP_Label_7231da1e-06d9-40ea-bb8d-873c64da6eaf_ActionId">
    <vt:lpwstr>b0b6fdb5-2cd9-41d5-8ab3-9a8e3d44e046</vt:lpwstr>
  </property>
  <property fmtid="{D5CDD505-2E9C-101B-9397-08002B2CF9AE}" pid="8" name="MSIP_Label_7231da1e-06d9-40ea-bb8d-873c64da6eaf_ContentBits">
    <vt:lpwstr>3</vt:lpwstr>
  </property>
</Properties>
</file>